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24226"/>
  <mc:AlternateContent xmlns:mc="http://schemas.openxmlformats.org/markup-compatibility/2006">
    <mc:Choice Requires="x15">
      <x15ac:absPath xmlns:x15ac="http://schemas.microsoft.com/office/spreadsheetml/2010/11/ac" url="C:\Users\ГВасько\Desktop\ГОСЗАДАНИЯ\"/>
    </mc:Choice>
  </mc:AlternateContent>
  <xr:revisionPtr revIDLastSave="0" documentId="13_ncr:1_{EDB507F1-658E-498C-903F-B8B26C51A00E}" xr6:coauthVersionLast="45" xr6:coauthVersionMax="45" xr10:uidLastSave="{00000000-0000-0000-0000-000000000000}"/>
  <bookViews>
    <workbookView xWindow="-120" yWindow="-120" windowWidth="29040" windowHeight="15840" tabRatio="4" xr2:uid="{00000000-000D-0000-FFFF-FFFF00000000}"/>
  </bookViews>
  <sheets>
    <sheet name="Лист1" sheetId="1" r:id="rId1"/>
    <sheet name="Лист2" sheetId="2" r:id="rId2"/>
    <sheet name="Лист3" sheetId="3" r:id="rId3"/>
  </sheets>
  <definedNames>
    <definedName name="_xlnm.Print_Area" localSheetId="0">Лист1!$A$1:$K$39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251" i="1" l="1"/>
  <c r="K1120" i="1" l="1"/>
  <c r="J1120" i="1"/>
  <c r="I1120" i="1"/>
  <c r="H1120" i="1"/>
  <c r="G361" i="1" l="1"/>
  <c r="I362" i="1" l="1"/>
  <c r="H362" i="1"/>
  <c r="J362" i="1"/>
  <c r="K362" i="1"/>
  <c r="I777" i="1" l="1"/>
  <c r="J777" i="1"/>
  <c r="K777" i="1"/>
  <c r="K869" i="1"/>
  <c r="J869" i="1"/>
  <c r="I869" i="1"/>
  <c r="H869" i="1"/>
  <c r="G869" i="1"/>
  <c r="H777" i="1" l="1"/>
  <c r="G777" i="1" l="1"/>
  <c r="K562" i="1" l="1"/>
  <c r="J562" i="1"/>
  <c r="I562" i="1"/>
  <c r="H562" i="1"/>
  <c r="K441" i="1" l="1"/>
  <c r="J441" i="1"/>
  <c r="I441" i="1"/>
  <c r="H441" i="1"/>
  <c r="K402" i="1"/>
  <c r="J402" i="1"/>
  <c r="I402" i="1"/>
  <c r="H402" i="1"/>
  <c r="H385" i="1"/>
  <c r="I385" i="1"/>
  <c r="J385" i="1"/>
  <c r="K385" i="1"/>
  <c r="H563" i="1" l="1"/>
  <c r="I563" i="1"/>
  <c r="K563" i="1"/>
  <c r="J563" i="1"/>
  <c r="K1108" i="1"/>
  <c r="K1109" i="1" s="1"/>
  <c r="J1108" i="1"/>
  <c r="J1109" i="1" s="1"/>
  <c r="I1108" i="1"/>
  <c r="I1109" i="1" s="1"/>
  <c r="H1108" i="1"/>
  <c r="H1109" i="1" s="1"/>
  <c r="G1108" i="1"/>
  <c r="G1109" i="1" s="1"/>
  <c r="G441" i="1" l="1"/>
  <c r="G402" i="1"/>
  <c r="G385" i="1"/>
  <c r="G563" i="1" l="1"/>
  <c r="K1042" i="1"/>
  <c r="K1043" i="1" s="1"/>
  <c r="J1042" i="1"/>
  <c r="J1043" i="1" s="1"/>
  <c r="I1042" i="1"/>
  <c r="I1043" i="1" s="1"/>
  <c r="H1042" i="1"/>
  <c r="H1043" i="1"/>
  <c r="G1042" i="1" l="1"/>
  <c r="G1043" i="1" s="1"/>
  <c r="K1293" i="1" l="1"/>
  <c r="J1293" i="1"/>
  <c r="I1293" i="1"/>
  <c r="H1293" i="1"/>
  <c r="H1294" i="1" s="1"/>
  <c r="K1282" i="1"/>
  <c r="J1282" i="1"/>
  <c r="I1282" i="1"/>
  <c r="K372" i="1" l="1"/>
  <c r="K371" i="1"/>
  <c r="J372" i="1"/>
  <c r="J371" i="1"/>
  <c r="I372" i="1"/>
  <c r="I371" i="1"/>
  <c r="H372" i="1"/>
  <c r="H371" i="1"/>
  <c r="G371" i="1"/>
  <c r="G372" i="1" s="1"/>
  <c r="K921" i="1"/>
  <c r="K922" i="1" s="1"/>
  <c r="J921" i="1"/>
  <c r="J922" i="1" s="1"/>
  <c r="I921" i="1"/>
  <c r="I922" i="1" s="1"/>
  <c r="H921" i="1"/>
  <c r="H922" i="1" s="1"/>
  <c r="G921" i="1"/>
  <c r="G922" i="1" s="1"/>
  <c r="K630" i="1" l="1"/>
  <c r="K631" i="1" s="1"/>
  <c r="J630" i="1"/>
  <c r="J631" i="1" s="1"/>
  <c r="I630" i="1"/>
  <c r="I631" i="1" s="1"/>
  <c r="H630" i="1"/>
  <c r="H631" i="1" l="1"/>
  <c r="G630" i="1"/>
  <c r="G631" i="1" s="1"/>
  <c r="K61" i="1"/>
  <c r="J61" i="1"/>
  <c r="J62" i="1" s="1"/>
  <c r="I61" i="1"/>
  <c r="I62" i="1" s="1"/>
  <c r="H61" i="1"/>
  <c r="H62" i="1" s="1"/>
  <c r="G61" i="1"/>
  <c r="G62" i="1" s="1"/>
  <c r="K38" i="1"/>
  <c r="K39" i="1" s="1"/>
  <c r="J38" i="1"/>
  <c r="J39" i="1" s="1"/>
  <c r="I38" i="1"/>
  <c r="I39" i="1" s="1"/>
  <c r="H38" i="1"/>
  <c r="H39" i="1" s="1"/>
  <c r="G38" i="1"/>
  <c r="G39" i="1" s="1"/>
  <c r="K688" i="1" l="1"/>
  <c r="J688" i="1"/>
  <c r="I688" i="1"/>
  <c r="H688" i="1"/>
  <c r="G688" i="1"/>
  <c r="K670" i="1"/>
  <c r="J670" i="1"/>
  <c r="I670" i="1"/>
  <c r="H670" i="1"/>
  <c r="G670" i="1"/>
  <c r="I1067" i="1" l="1"/>
  <c r="H1080" i="1"/>
  <c r="K1079" i="1"/>
  <c r="J1079" i="1"/>
  <c r="I1079" i="1"/>
  <c r="H1079" i="1"/>
  <c r="G1079" i="1"/>
  <c r="K1067" i="1"/>
  <c r="J1067" i="1"/>
  <c r="G1067" i="1"/>
  <c r="G1080" i="1" l="1"/>
  <c r="K1179" i="1" l="1"/>
  <c r="J1179" i="1"/>
  <c r="I1179" i="1"/>
  <c r="H1179" i="1"/>
  <c r="L777" i="1" l="1"/>
  <c r="L1107" i="1" l="1"/>
  <c r="L1105" i="1"/>
  <c r="L1103" i="1"/>
  <c r="L1099" i="1"/>
  <c r="L1097" i="1"/>
  <c r="L1093" i="1"/>
  <c r="L1091" i="1"/>
  <c r="L1089" i="1"/>
  <c r="L1085" i="1"/>
  <c r="L1083" i="1"/>
  <c r="L1087" i="1" l="1"/>
  <c r="L1095" i="1"/>
  <c r="L1101" i="1"/>
  <c r="L1109" i="1" l="1"/>
  <c r="L1108" i="1"/>
  <c r="L921" i="1" l="1"/>
  <c r="J883" i="1"/>
  <c r="K883" i="1" s="1"/>
  <c r="K872" i="1"/>
  <c r="J872" i="1"/>
  <c r="I872" i="1"/>
  <c r="K900" i="1" l="1"/>
  <c r="K366" i="1" l="1"/>
  <c r="K367" i="1" s="1"/>
  <c r="J366" i="1"/>
  <c r="J367" i="1" s="1"/>
  <c r="I366" i="1"/>
  <c r="I367" i="1" s="1"/>
  <c r="H366" i="1"/>
  <c r="H367" i="1" s="1"/>
  <c r="G366" i="1"/>
  <c r="G367" i="1" s="1"/>
</calcChain>
</file>

<file path=xl/sharedStrings.xml><?xml version="1.0" encoding="utf-8"?>
<sst xmlns="http://schemas.openxmlformats.org/spreadsheetml/2006/main" count="5109" uniqueCount="1952">
  <si>
    <t>№ п/п</t>
  </si>
  <si>
    <t>Наименование государственной программы</t>
  </si>
  <si>
    <t>Наименование государственной
услуги (работы)</t>
  </si>
  <si>
    <t xml:space="preserve">Коды </t>
  </si>
  <si>
    <t>Наименование показателя</t>
  </si>
  <si>
    <t>Единица
измерения</t>
  </si>
  <si>
    <t>тыс. руб.</t>
  </si>
  <si>
    <t>Объем субсидий на финансовое обеспечение оказания государственных услуг (выполнения работ)</t>
  </si>
  <si>
    <t>2024 год</t>
  </si>
  <si>
    <t>Обеспечение пожарной безопасности</t>
  </si>
  <si>
    <t>Защита населения и территорий от чрезвычайных ситуаций природного и техногенного характера (за исключением обеспечения безопасности на водных объектах)</t>
  </si>
  <si>
    <t>Мероприятия в сфере гражданской обороны</t>
  </si>
  <si>
    <t>Количество машино-выездов</t>
  </si>
  <si>
    <t>Количество поисковых и аварийно-спасательных работ</t>
  </si>
  <si>
    <t>Департамент по гражданской обороне и пожарной безопасности Забайкальского края</t>
  </si>
  <si>
    <t>Уникальный номер регионального или общероссийского перечня государственных услуг (работ): 842212.Р.24.1.АЭ680003000</t>
  </si>
  <si>
    <t>Уникальный номер регионального или общероссийского перечня государственных услуг (работ): 842212.Р.24.1.АЭ700002000</t>
  </si>
  <si>
    <t>Реализация дополнительных профессиональных программ повышения квалификации</t>
  </si>
  <si>
    <t>чел.</t>
  </si>
  <si>
    <t>тыс.руб.</t>
  </si>
  <si>
    <t xml:space="preserve">Техническое сопровождение и эксплуатация, вывод из эксплуатации информационных систем и компонентов информационно-телекоммуникационной инфпаструктуры </t>
  </si>
  <si>
    <t>ед.</t>
  </si>
  <si>
    <t>Объем субсидий на
финансовое обеспечение
оказания государственных
услуг (выполнения работ)</t>
  </si>
  <si>
    <t xml:space="preserve">тыс. руб.
</t>
  </si>
  <si>
    <t>Ведение информационных ресурсов и баз данных</t>
  </si>
  <si>
    <t>час</t>
  </si>
  <si>
    <t>Сбор, анализ и обмен информацией о прогнозируемых и возникших чрезвычайных ситуациях, по своевременному оповещению и информированию населения об угрозе возникновения или о возникновении чрезвычайных ситуаций и принимаемых мерах по обеспечению безопасности населения</t>
  </si>
  <si>
    <t>Экологическое просвещение населения</t>
  </si>
  <si>
    <t>Министерство сельского хозяйства Забайкальского края</t>
  </si>
  <si>
    <t>Количество эколого-простветительских мероприятий</t>
  </si>
  <si>
    <t>Количество экспозиций</t>
  </si>
  <si>
    <t>Количество посетителей</t>
  </si>
  <si>
    <t>Итого по государственной программе"Развитие сельского хозяйства и регулирование рынков сельскхозяйственной продукции, сырья и продовольствия"</t>
  </si>
  <si>
    <t xml:space="preserve">ед.
</t>
  </si>
  <si>
    <t xml:space="preserve">ИТОГО субсидий на оказание государственных услуг
(выполнение работ) по Департаменту по гражданской обороне и пожарной безопасности Забайкальского края
</t>
  </si>
  <si>
    <t>Развитие информационного общества и формирование электронного правительства в Забайкальском крае</t>
  </si>
  <si>
    <t>Осуществление функций Удостоверяющего центра</t>
  </si>
  <si>
    <t>Уникальный номер регионального или общероссийского перечня государственных услуг (работ): 639900.Р.24.1.АЖ470002000</t>
  </si>
  <si>
    <t>100</t>
  </si>
  <si>
    <t>Ведение информационных систем и баз данных</t>
  </si>
  <si>
    <t>Уникальный номер регионального или общероссийского перечня государственных услуг (работ): 620000.Р.24.1.АЖ470002000</t>
  </si>
  <si>
    <t>Количество информационных систем (Развитие)</t>
  </si>
  <si>
    <t>Уникальный номер регионального или общероссийского перечня государственных услуг (работ): 611000.Р.24.1.АЖ470002000</t>
  </si>
  <si>
    <t>Количество компонентов информационно-телекоммуникационной инфраструктуры (Тех. сопровождение)</t>
  </si>
  <si>
    <t>процент</t>
  </si>
  <si>
    <t>гигабайт</t>
  </si>
  <si>
    <t>Итого по государственной программе "Развитие информационного общества и формирование электронного правительства в Забайкальском крае"</t>
  </si>
  <si>
    <t>Доля администраций городских округов и муниципальных районов Забайкальского края, использующих сертифицированные средства защиты информации при подключении к КСПД</t>
  </si>
  <si>
    <t>Количество программно-аппаратных комплексов средств защиты информации</t>
  </si>
  <si>
    <t>Время простоя сервисов Удостоверяющего центра</t>
  </si>
  <si>
    <t>Количество пользователей ИС и самостоятельных баз данных</t>
  </si>
  <si>
    <t>Количество задействованных физических серверов</t>
  </si>
  <si>
    <t>Количество задействованных виртуальных серверов</t>
  </si>
  <si>
    <t>Объем дискового пространства используемого для обеспечения функционирования ИС и самостоятельных БД</t>
  </si>
  <si>
    <t>Количество территориально распределенных узлов КСПД</t>
  </si>
  <si>
    <t>Количество физических, собственных каналов передачи данных</t>
  </si>
  <si>
    <t>Количество сервисов, круглосуточно поддерживаемых в КСПД</t>
  </si>
  <si>
    <t>Уникальный номер регионального или общероссийского перечня государственных услуг (работ):
861000О.99.0.АЕ72АА03000</t>
  </si>
  <si>
    <t>Уникальный номер регионального или общероссийского перечня государственных услуг (работ):
931900.Р.24.1.БА260002000</t>
  </si>
  <si>
    <t>Количество физкультурно-спортивных организаций</t>
  </si>
  <si>
    <t>Уникальный номер регионального или общероссийского перечня государственных услуг (работ):
931900.Р.24.1.БА210002001</t>
  </si>
  <si>
    <t>Количество человек</t>
  </si>
  <si>
    <t>Уникальный номер регионального или общероссийского перечня государственных услуг (работ):
931900.Р.24.1.АД590001000</t>
  </si>
  <si>
    <t>Количество выполненных работ</t>
  </si>
  <si>
    <t>Уникальный номер регионального или общероссийского перечня государственных услуг (работ):
931900О.99.0.БВ27АВ93001</t>
  </si>
  <si>
    <t>Уникальный номер регионального или общероссийского перечня государственных услуг (работ):
931900О.99.0.БВ27АВ79001</t>
  </si>
  <si>
    <t>Уникальный номер регионального или общероссийского перечня государственных услуг (работ):
931900О.99.0.БВ27АВ80001</t>
  </si>
  <si>
    <t>Уникальный номер регионального или общероссийского перечня государственных услуг (работ):
931900О.99.0.БВ27АВ81001</t>
  </si>
  <si>
    <t>Уникальный номер регионального или общероссийского перечня государственных услуг (работ):
931900О.99.0.БВ27АА55001</t>
  </si>
  <si>
    <t>Уникальный номер регионального или общероссийского перечня государственных услуг (работ):
931900О.99.0.БВ27АА56001</t>
  </si>
  <si>
    <t>Уникальный номер регионального или общероссийского перечня государственных услуг (работ):
931900О.99.0.БВ27АА85001</t>
  </si>
  <si>
    <t>Уникальный номер регионального или общероссийского перечня государственных услуг (работ):
931900О.99.0.БВ27АА86001</t>
  </si>
  <si>
    <t>Уникальный номер регионального или общероссийского перечня государственных услуг (работ):
931900О.99.0.БВ27АА87001</t>
  </si>
  <si>
    <t>Уникальный номер регионального или общероссийского перечня государственных услуг (работ):
931900О.99.0.БВ27АБ00001</t>
  </si>
  <si>
    <t>Уникальный номер регионального или общероссийского перечня государственных услуг (работ):
931900О.99.0.БВ27АБ01001</t>
  </si>
  <si>
    <t>Уникальный номер регионального или общероссийского перечня государственных услуг (работ):
931900О.99.0.БВ27АБ02001</t>
  </si>
  <si>
    <t>Уникальный номер регионального или общероссийского перечня государственных услуг (работ):
931900О.99.0.БВ27АБ20001</t>
  </si>
  <si>
    <t>Уникальный номер регионального или общероссийского перечня государственных услуг (работ):
931900О.99.0.БВ27АБ21001</t>
  </si>
  <si>
    <t>Уникальный номер регионального или общероссийского перечня государственных услуг (работ):
931900О.99.0.БВ27АБ95001</t>
  </si>
  <si>
    <t>Уникальный номер регионального или общероссийского перечня государственных услуг (работ):
931900О.99.0.БВ27АБ96001</t>
  </si>
  <si>
    <t>Уникальный номер регионального или общероссийского перечня государственных услуг (работ):
931900О.99.0.БВ27АБ97001</t>
  </si>
  <si>
    <t>Уникальный номер регионального или общероссийского перечня государственных услуг (работ):
931900О.99.0.БВ27АБ98001</t>
  </si>
  <si>
    <t>Уникальный номер регионального или общероссийского перечня государственных услуг (работ):
931900О.99.0.БВ27АВ50001</t>
  </si>
  <si>
    <t>Уникальный номер регионального или общероссийского перечня государственных услуг (работ):
931900О.99.0.БВ27АВ51001</t>
  </si>
  <si>
    <t>Уникальный номер регионального или общероссийского перечня государственных услуг (работ):
931900О.99.0.БВ27АА95001</t>
  </si>
  <si>
    <t>Уникальный номер регионального или общероссийского перечня государственных услуг (работ):
931900О.99.0.БВ28АВ30000</t>
  </si>
  <si>
    <t>Уникальный номер регионального или общероссийского перечня государственных услуг (работ):
931900О.99.0.БВ29АБ21001</t>
  </si>
  <si>
    <t>Уникальный номер регионального или общероссийского перечня государственных услуг (работ):
931900О.99.0.БВ29АБ22001</t>
  </si>
  <si>
    <t>Уникальный номер регионального или общероссийского перечня государственных услуг (работ):
931900О.99.0.БВ29АБ23001</t>
  </si>
  <si>
    <t>Уникальный номер регионального или общероссийского перечня государственных услуг (работ):
931900О.99.0.БВ27АА10001</t>
  </si>
  <si>
    <t>Уникальный номер регионального или общероссийского перечня государственных услуг (работ):
931900О.99.0.БВ28АГ45000</t>
  </si>
  <si>
    <t>Уникальный номер регионального или общероссийского перечня государственных услуг (работ):
931900О.99.0.БВ28АГ46000</t>
  </si>
  <si>
    <t>Уникальный номер регионального или общероссийского перечня государственных услуг (работ):
931900О.99.0.БВ28АБ66000</t>
  </si>
  <si>
    <t>Уникальный номер регионального или общероссийского перечня государственных услуг (работ):
931900О.99.0.БВ27АБ80001</t>
  </si>
  <si>
    <t>Уникальный номер регионального или общероссийского перечня государственных услуг (работ):
931900О.99.0.БВ27АБ81001</t>
  </si>
  <si>
    <t>Уникальный номер регионального или общероссийского перечня государственных услуг (работ):
931900О.99.0.БВ27АБ82001</t>
  </si>
  <si>
    <t>Уникальный номер регионального или общероссийского перечня государственных услуг (работ):
931900О.99.0.БВ27АБ83001</t>
  </si>
  <si>
    <t>Уникальный номер регионального или общероссийского перечня государственных услуг (работ):
931900О.99.0.БВ28АБ30000</t>
  </si>
  <si>
    <t>Уникальный номер регионального или общероссийского перечня государственных услуг (работ):
931900О.99.0.БВ28АБ31000</t>
  </si>
  <si>
    <t>Уникальный номер регионального или общероссийского перечня государственных услуг (работ):
931900О.99.0.БВ28АБ32000</t>
  </si>
  <si>
    <t>Уникальный номер регионального или общероссийского перечня государственных услуг (работ):
931900О.99.0.БВ28АГ55000</t>
  </si>
  <si>
    <t>Уникальный номер регионального или общероссийского перечня государственных услуг (работ):
931900О.99.0.БВ28АВ85000</t>
  </si>
  <si>
    <t>Уникальный номер регионального или общероссийского перечня государственных услуг (работ):
931900О.99.0.БВ28АВ86000</t>
  </si>
  <si>
    <t>Уникальный номер регионального или общероссийского перечня государственных услуг (работ):
931900О.99.0.БВ28АВ87000</t>
  </si>
  <si>
    <t>Уникальный номер регионального или общероссийского перечня государственных услуг (работ):
931900О.99.0.БВ28АВ88000</t>
  </si>
  <si>
    <t>Уникальный номер регионального или общероссийского перечня государственных услуг (работ):
931900О.99.0.БВ28АБ42000</t>
  </si>
  <si>
    <t>Уникальный номер регионального или общероссийского перечня государственных услуг (работ):
931900.Р.24.1.БА240002000</t>
  </si>
  <si>
    <t>Количество привлеченных лиц</t>
  </si>
  <si>
    <t>Уникальный номер регионального или общероссийского перечня государственных услуг (работ):
852101О.99.0.ББ28УЭ20000</t>
  </si>
  <si>
    <t>Количество мероприятий</t>
  </si>
  <si>
    <t>Ведение бухгалтерского (бюджетного) учета государственных учреждений, органов государственной власти, государственных органов Забайкальского края</t>
  </si>
  <si>
    <t>Уникальный номер регионального или общероссийского перечня государственных услуг (работ):
692000.Р.24.1.АЧ190002000</t>
  </si>
  <si>
    <t>Количество объектов учета (регистров)</t>
  </si>
  <si>
    <t>Уникальный номер регионального или общероссийского перечня государственных услуг (работ):
692000.Р.24.1.АЧ250003000</t>
  </si>
  <si>
    <t>Уникальный номер регионального или общероссийского перечня государственных услуг (работ):
559019О.99.0.ББ12АА03000</t>
  </si>
  <si>
    <t>Уникальный номер регионального или общероссийского перечня государственных услуг (работ):
560200О.99.0.ББ18АА00000</t>
  </si>
  <si>
    <t>Уникальный номер регионального или общероссийского перечня государственных услуг (работ):
931900.Р.24.1.БА310002000</t>
  </si>
  <si>
    <t>ИТОГО субсидий на оказание государственных услуг
(выполнение работ) по Министерству физической культуры и спорта Забайкальского края</t>
  </si>
  <si>
    <t xml:space="preserve"> Развитие физической культуры и спорта в Забайкальском крае</t>
  </si>
  <si>
    <t>Первичная медико-санитарная помощь</t>
  </si>
  <si>
    <t>Содержание детей</t>
  </si>
  <si>
    <t>Предоставление питания</t>
  </si>
  <si>
    <t>Обеспечение доступа к объектам спорта</t>
  </si>
  <si>
    <t>Экономическое развитие</t>
  </si>
  <si>
    <t xml:space="preserve">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
</t>
  </si>
  <si>
    <t>Количество услуг</t>
  </si>
  <si>
    <t>Министерство экономического развития Забайкальского края</t>
  </si>
  <si>
    <t>Сохранение, использование, популяризация и государственная охрана объектов культурного наследия</t>
  </si>
  <si>
    <t>Обеспечение сохранения и использования объектов культурного наследия</t>
  </si>
  <si>
    <t>Количество объектов культурного наследия</t>
  </si>
  <si>
    <t>Государственная служба по охране объектов культурного наследия Забайкальского края</t>
  </si>
  <si>
    <t xml:space="preserve">Социально экономическое развитие Агинского Бурятского округа Забайкальского края </t>
  </si>
  <si>
    <t>Организация и осуществление транспортного обслуживания должностных лиц государственных органов и государственных учреждений</t>
  </si>
  <si>
    <t>Машино-часы работы автомобилей</t>
  </si>
  <si>
    <t>Содержание (эксплуатация) имущества, находящегося в государственной (муниципальной) собственности</t>
  </si>
  <si>
    <t xml:space="preserve">Эксплуатируемая площадь, всего, в т.ч. зданий прилегающей территории </t>
  </si>
  <si>
    <t>тыс. кв.м.</t>
  </si>
  <si>
    <t xml:space="preserve">Ведение бухгалтерского (бюджетного) учета государственных учреждений, органов государственной власти, государственных органовЗабайкальского края </t>
  </si>
  <si>
    <t>Осуществление издательской деятельности</t>
  </si>
  <si>
    <t>Количесто изданий</t>
  </si>
  <si>
    <t>Количество изданий</t>
  </si>
  <si>
    <t>Развитие образования Забайкальского края на 2014 - 2025 годы</t>
  </si>
  <si>
    <t>Количество человеко-часов</t>
  </si>
  <si>
    <t>чел-час.</t>
  </si>
  <si>
    <t>Реализация дополнительных профессиональных программ повышения квалификации (очно-заочная)</t>
  </si>
  <si>
    <t>Методическое обеспечение образовательной деятельности</t>
  </si>
  <si>
    <t>Организация и проведение общественно значимых мероприятий в сфере образования, науки и молодежной политики</t>
  </si>
  <si>
    <t>Оценка качества образования</t>
  </si>
  <si>
    <t>Реализация дополнительных профессиональных программ профессиональной переподготовки</t>
  </si>
  <si>
    <t>Осуществление издательской деятельности (журналы)</t>
  </si>
  <si>
    <t>Количество номеров</t>
  </si>
  <si>
    <t>Осуществление издательской деятельности (иные печатные издания)</t>
  </si>
  <si>
    <t>Развитие культуры в Забайкальском крае</t>
  </si>
  <si>
    <t>Библиотечное, библиографическое и информационное обслуживание пользователей библиотеки</t>
  </si>
  <si>
    <t>Количество посещений</t>
  </si>
  <si>
    <t>Предоставление консультационных и методических услуг</t>
  </si>
  <si>
    <t>Количество консультаций</t>
  </si>
  <si>
    <t>Библиографическая обработка документов и создание каталогов</t>
  </si>
  <si>
    <t>Количество записей</t>
  </si>
  <si>
    <t>Выявление, изучение, сохранение, развитие и популяризация объектов нематериального культурного наследия народов Российской Федерации в области традиционной народной культуры.</t>
  </si>
  <si>
    <t>Количество объектов</t>
  </si>
  <si>
    <t xml:space="preserve">Административное обеспечение деятельности организации </t>
  </si>
  <si>
    <t>Количество отчетов</t>
  </si>
  <si>
    <t xml:space="preserve">Организация и проведение культурно-массовых мероприятий </t>
  </si>
  <si>
    <t>Публичный показ музейных предметов, музейных коллекций</t>
  </si>
  <si>
    <t>Формирование, учет, изучение, обеспечение физического сохранения и безопасности музейных предметов, музейных коллекций</t>
  </si>
  <si>
    <t>Количество предметов</t>
  </si>
  <si>
    <t>Создание экспозиции (выставок) муеев, организация выездных выставок</t>
  </si>
  <si>
    <t>Количество эскпозиций</t>
  </si>
  <si>
    <t>Показ концертов и концертных программ (на стационаре)</t>
  </si>
  <si>
    <t>Число зрителей</t>
  </si>
  <si>
    <t>Показ концертов и концертных программ (на выезде)</t>
  </si>
  <si>
    <t>Показ спектакля на стационаре</t>
  </si>
  <si>
    <t>Онлайн показ концертных программ</t>
  </si>
  <si>
    <t>Количество онлайн концертов</t>
  </si>
  <si>
    <t>Создание концертных программ</t>
  </si>
  <si>
    <t>Количество новых постановок</t>
  </si>
  <si>
    <t>Создание спектакля</t>
  </si>
  <si>
    <t>Итого по государственной программе "Развитие культуры Забайкальского края"</t>
  </si>
  <si>
    <t>Развитие физической культуры и спорта в Забайкальском крае</t>
  </si>
  <si>
    <t>Число лиц, прошедших спортивную подготовку на этапах спортивной подготовки</t>
  </si>
  <si>
    <t>человек</t>
  </si>
  <si>
    <t xml:space="preserve">Спортивная подготовка по олимпийским видам спорта, бокс, тренировочный этап (этап спортивной специализации) </t>
  </si>
  <si>
    <t xml:space="preserve">Спортивная подготовка по олимпийским видам спорта,настольный теннис, тренировочный этап (этап спортивной специализации) </t>
  </si>
  <si>
    <t xml:space="preserve">Спортивная подготовка по олимпийским видам спорта, спортивная борьба,этап начальной подготовки </t>
  </si>
  <si>
    <t xml:space="preserve">Спортивная подготовка по олимпийским видам спорта,спортиваня борьба, тренировочный этап (этап спортивной специализации) </t>
  </si>
  <si>
    <t>Спортивная подготовка по олимпийским видам спорта,спортивная борьба, этап совершенствования спортивного мастерства</t>
  </si>
  <si>
    <t>Спортивная подготовка по олимпийским видам спорта,спортивная борьба, этап высшего  спортивного мастерства</t>
  </si>
  <si>
    <t>Спортивная подготовка по олимпийским видам спорта,стрельба из лука, этап начальной подготовки</t>
  </si>
  <si>
    <t>Спортивная подготовка по олимпийским видам спорта,стрельба из лука, тренировочный этап (этап спортивной специализации)</t>
  </si>
  <si>
    <t>Спортивная подготовка по олимпийским видам спорта,стрельба из лука, этап совершенствования спортивного мастерства</t>
  </si>
  <si>
    <t>Спортивная подготовка по олимпийским видам спорта,стрельба из лука, этап высшего спортивного мастерства</t>
  </si>
  <si>
    <t>Спортивная подготовка по спорту лиц с поражением ОДА,стрельба из лука, этап совершенствования спортивного мастерства</t>
  </si>
  <si>
    <t>Число обучающихся</t>
  </si>
  <si>
    <t xml:space="preserve">Спортивная подготовка по олимпийским видам спорта. Спортивная борьба (этап совершенствования спортивного мастерства) </t>
  </si>
  <si>
    <t xml:space="preserve">Спортивная подготовка по олимпийским видам спорта. Стрельба из лука (этап совершенствования спортивного мастерства) </t>
  </si>
  <si>
    <t>Спортивная подготовка по неолимпийским видам спорта. Кикбоксинг (этап начальной подготовки)</t>
  </si>
  <si>
    <t>Спортивная подготовка по неолимпийским видам спорта. Кикбоксинг (тренировочный этап)</t>
  </si>
  <si>
    <t>Спортивная подготовка по неолимпийским видам спорта. Шахматы (этап начальной подготовки)</t>
  </si>
  <si>
    <t>Предоставление объектов спорта для проведения спортивных мероприятий</t>
  </si>
  <si>
    <t>тыс.руб</t>
  </si>
  <si>
    <t>Администрация Агинского Бурятского округа Забайкальского края</t>
  </si>
  <si>
    <t>Уникальный номер регионального или общероссийского перечня государственных услуг (работ):  
910310.Р.24.1.АГ000002000</t>
  </si>
  <si>
    <t>Уникальный номер регионального или общероссийского перечня государственных услуг (работ): 680000.Р.24.1.АЯ030004000</t>
  </si>
  <si>
    <t>Уникальный номер регионального или общероссийского перечня государственных услуг (работ): 692000.Р.24.1.АЧ190002000</t>
  </si>
  <si>
    <t>Уникальный номер регионального или общероссийского перечня государственных услуг (работ): 581900.Р.24.1.АЗ070002000</t>
  </si>
  <si>
    <t>Уникальный номер регионального или общероссийского перечня государственных услуг (работ): 
804200О.99.0.ББ60АА72001</t>
  </si>
  <si>
    <t>Уникальный номер регионального или общероссийского перечня государственных услуг (работ): 804200О.99.0.ББ60АБ24001</t>
  </si>
  <si>
    <t>Уникальный номер регионального или общероссийского перечня государственных услуг (работ): 
850000.Р.24.1.БВ010002000</t>
  </si>
  <si>
    <t>Уникальный номер регионального или общероссийского перечня государственных услуг (работ): 
841214.Р.24.1.ББ970002000</t>
  </si>
  <si>
    <t>Уникальный номер регионального или общероссийского перечня государственных услуг (работ): 
850000.Р.24.1.БВ020002000</t>
  </si>
  <si>
    <t>Уникальный номер регионального или общероссийского перечня государственных услуг (работ): 
804200О.99.0.ББ59АБ20001</t>
  </si>
  <si>
    <t>Уникальный номер регионального или общероссийского перечня государственных услуг (работ): 
581900.Р.24.1.АЗ080005000</t>
  </si>
  <si>
    <t>Уникальный номер регионального или общероссийского перечня государственных услуг (работ): 
581900.Р.24.1.АЗ040003000</t>
  </si>
  <si>
    <t>шт.</t>
  </si>
  <si>
    <t>Уникальный номер регионального или общероссийского перечня государственных услуг (работ):
910100О.99.0.ББ71АА00000</t>
  </si>
  <si>
    <t>Уникальный номер регионального или общероссийского перечня государственных услуг (работ):
900410.Р.24.1.АЧ690002000</t>
  </si>
  <si>
    <t>Уникальный номер регионального или общероссийского перечня государственных услуг (работ):
900410.Р.24.1.АГ660002000</t>
  </si>
  <si>
    <t>Уникальный номер регионального или общероссийского перечня государственных услуг (работ):
900410.Р.24.1.АГ740003000</t>
  </si>
  <si>
    <t>Уникальный номер регионального или общероссийского перечня государственных услуг (работ):
900410.Р.24.1.АЧ670003000</t>
  </si>
  <si>
    <t>Уникальный номер регионального или общероссийского перечня государственных услуг (работ):
900410.Р.24.1.АГ070003000</t>
  </si>
  <si>
    <t>Уникальный номер регионального или общероссийского перечня государственных услуг (работ):
900410.Р.24.1.АЧ690003000</t>
  </si>
  <si>
    <t>Уникальный номер регионального или общероссийского перечня государственных услуг (работ):
910200О.99.0.ББ69АА00000</t>
  </si>
  <si>
    <t>Уникальный номер регионального или общероссийского перечня государственных услуг (работ):
910200Ф.99.1.АГ61АА00001</t>
  </si>
  <si>
    <t>Уникальный номер регионального или общероссийского перечня государственных услуг (работ):
910000.Р.24.1.АГ050002000</t>
  </si>
  <si>
    <t xml:space="preserve">Уникальный номер регионального или общероссийского перечня государственных услуг (работ):
900000.Р.24.1.АВ650003000        </t>
  </si>
  <si>
    <t>Уникальный номер регионального или общероссийского перечня государственных услуг (работ):
900000.Р.24.1.АВ650003000</t>
  </si>
  <si>
    <t>Уникальный номер регионального или общероссийского перечня государственных услуг (работ):
900212.Р.24.1.АГ590003000</t>
  </si>
  <si>
    <t>Уникальный номер регионального или общероссийского перечня государственных услуг (работ):
900000О.99.0.БИ59АА00000</t>
  </si>
  <si>
    <t>Уникальный номер регионального или общероссийского перечня государственных услуг (работ):
900410.Р.24.1.АВ620003000</t>
  </si>
  <si>
    <t>Уникальный номер регионального или общероссийского перечня государственных услуг (работ):
900410.Р.24.1.АВ610005000</t>
  </si>
  <si>
    <t>Уникальный номер регионального или общероссийского перечня государственных услуг (работ):
931900О.99.0.БВ27АА26001</t>
  </si>
  <si>
    <t>Уникальный номер регионального или общероссийского перечня государственных услуг (работ):
931900О.99.0.БВ28АГ57000</t>
  </si>
  <si>
    <t>Код (коды) бюджетной
классификации:
006 1103 1820113482 611</t>
  </si>
  <si>
    <t>Уникальный номер регионального или общероссийского перечня государственных услуг (работ): 
581900.Р.24.1.АЗ070002000</t>
  </si>
  <si>
    <t xml:space="preserve"> Развитие культуры в Забайкальском крае</t>
  </si>
  <si>
    <t>Административное обеспечение деятельности организации</t>
  </si>
  <si>
    <t>Уникальный номер регионального или общероссийского перечня государственных услуг (работ): 900410.Р.24.1.АЧ670003000</t>
  </si>
  <si>
    <t>Уникальный номер регионального или общероссийского перечня государственных услуг (работ):   900410.Р.24.1.АГ660003000</t>
  </si>
  <si>
    <t>Уникальный номер регионального или общероссийского перечня государственных услуг (работ):   910000.Р.24.1.АВ940002000</t>
  </si>
  <si>
    <t>Уникальный номер регионального или общероссийского перечня государственных услуг (работ):                   692000.Р.24.1.АЧ190002000</t>
  </si>
  <si>
    <t>Выявление, изучение, сохранение, развитие и популяризация объектов нематериального культурного наследия народов Российской Федерации в области традиционной народной культуры</t>
  </si>
  <si>
    <t>Уникальный номер регионального или общероссийского перечня государственных услуг (работ): 900410.Р.24.1.АГ740004000</t>
  </si>
  <si>
    <t>Организация и проведение культурно-массовых мероприятий</t>
  </si>
  <si>
    <t>Уникальный номер регионального или общероссийского перечня государственных услуг (работ):                                                   900410.Р.24.1.АГ070003000</t>
  </si>
  <si>
    <t xml:space="preserve"> Организация деятельности клубных формирований и формирований самодеятельного народного творчества</t>
  </si>
  <si>
    <t>Уникальный номер регионального или общероссийского перечня государственных услуг (работ):          949916О.99.0.ББ77АА00003</t>
  </si>
  <si>
    <t>Количество клубных формирований</t>
  </si>
  <si>
    <t>Количество номеров
(в бумажном виде)</t>
  </si>
  <si>
    <t>Показ ( организация показа) концертов и концертных программ</t>
  </si>
  <si>
    <t>Уникальный номер регионального или общероссийского перечня государственных услуг (работ): 900000.Р.24.1.АВ650003000</t>
  </si>
  <si>
    <t>Количество работ</t>
  </si>
  <si>
    <t xml:space="preserve">Онлаин показ концертных программ </t>
  </si>
  <si>
    <t>МБАЙТ</t>
  </si>
  <si>
    <t xml:space="preserve">Производство и распространиние телепрограмм </t>
  </si>
  <si>
    <t>Количество телепередач</t>
  </si>
  <si>
    <t xml:space="preserve">Показ ( организация показа) спектаклей (тетральных постановок) </t>
  </si>
  <si>
    <t>Показ кинофильмов</t>
  </si>
  <si>
    <t>Уникальный номер регионального или общероссийского перечня государственных услуг (работ): 591400О.99.0.ББ85АА01000</t>
  </si>
  <si>
    <t>Уникальный номер регионального или общероссийского перечня государственных услуг (работ): 
900410.Р.24.1.АЧ690003000</t>
  </si>
  <si>
    <t>Количество консультация</t>
  </si>
  <si>
    <t>Уникальный номер регионального или общероссийского перечня государственных услуг (работ): 910200О.99.0.ББ69АА00000</t>
  </si>
  <si>
    <t>Число посетителей</t>
  </si>
  <si>
    <t>Работа по формированию и учету фондов фильмофонда</t>
  </si>
  <si>
    <t>Уникальный номер регионального или общероссийского перечня государственных услуг (работ):  590000.Р.24.1.АГ650002000</t>
  </si>
  <si>
    <t>Количество фильмов</t>
  </si>
  <si>
    <t xml:space="preserve"> ед.</t>
  </si>
  <si>
    <t>Реализация дополнительных предпрофессиональных программ в области искусств</t>
  </si>
  <si>
    <t>Уникальный номер регионального или общероссийского перечня государственных услуг (работ):    802112О.99.0.ББ55АА24000
802112О.99.0.ББ55АБ36000
802112О.99.0.ББ55АГ04000
802112О.99.0.ББ55АБ92000</t>
  </si>
  <si>
    <t>человеко-час</t>
  </si>
  <si>
    <t>Реализация образовательных программ среднего профессионального образования - программ подготовки специалистов среднего звена</t>
  </si>
  <si>
    <t>Численность обучающихся</t>
  </si>
  <si>
    <t>Количество едениц имущества</t>
  </si>
  <si>
    <t>Уникальный номер регионального или общероссийского перечня государственных услуг (работ):                                                   900100О.99.0.ББ68АА01001 900100О.99.0.ББ68АА00001</t>
  </si>
  <si>
    <t>Создание спектаклей</t>
  </si>
  <si>
    <t>Уникальный номер регионального или общероссийского перечня государственных услуг (работ):      900211.Р.24.1.АВ610006000
 900410.Р.24.1.АВ610010000
 900410.Р.24.1.АВ610005000
 900410.Р.24.1.АВ610006000</t>
  </si>
  <si>
    <t>Создание экспозиций (выставок) музеев, организация выездных выставок</t>
  </si>
  <si>
    <t>Уникальный номер регионального или общероссийского перечня государственных услуг (работ): 
910000.Р.24.1.АГ050002000</t>
  </si>
  <si>
    <t>Уникальный номер регионального или общероссийского перечня государственных услуг (работ): 
900410.Р.24.1.АГ610003000</t>
  </si>
  <si>
    <t>Формирование, учет, изучение, обеспечение физического сохранения и безопасности фондов библиотек, включая оцифровку фондов</t>
  </si>
  <si>
    <t>Итого по государственной программе  "Развитие культуры в Забайкальском крае"</t>
  </si>
  <si>
    <t>ИТОГО субсидий на оказание государственных услуг
(выполнение работ) по Министерству культуры Забайкальского края</t>
  </si>
  <si>
    <t>Министерство культуры Забайкальского края</t>
  </si>
  <si>
    <t>Управление государственной собственностью Забайкальского края</t>
  </si>
  <si>
    <t xml:space="preserve">Разъяснение результатов определения кадастровой стоимости
</t>
  </si>
  <si>
    <t>Уникальный номер регионального или общероссийского перечня государственных услуг (работ): 
 841112.Р.24.0.АШ670001000</t>
  </si>
  <si>
    <t>Количество поступивших обращений и запросов, в отношении которых представлены разъяснения
(в электронном виде)</t>
  </si>
  <si>
    <t>Уникальный номер регионального или общероссийского перечня государственных услуг (работ):
 841112.Р.24.0.АШ670002000</t>
  </si>
  <si>
    <t>Количество поступивших обращений и запросов, в отношении которых представлены разъяснения
(в бумажном виде)</t>
  </si>
  <si>
    <t xml:space="preserve">Рассмотрение обращений, связанных с наличием ошибок, допущенных при определении кадастровой стоимости
</t>
  </si>
  <si>
    <t>Уникальный номер регионального или общероссийского перечня государственных услуг (работ):
841112.Р.24.0.АШ680001000</t>
  </si>
  <si>
    <t>Количество рассмотренных обращений, запросов, связанных с наличием ошибок, допущенных при определении кадастровой стоимости
(в электронном виде)</t>
  </si>
  <si>
    <t>Уникальный номер регионального или общероссийского перечня государственных услуг (работ):
841112.Р.24.0.АШ680002000</t>
  </si>
  <si>
    <t>Количество рассмотренных обращений, запросов, связанных с наличием ошибок, допущенных при определении кадастровой стоимости
(в бумажном виде)</t>
  </si>
  <si>
    <t xml:space="preserve">Хранение копий документов и материалов, использованных при определении кадастровой стоимости
</t>
  </si>
  <si>
    <t>Уникальный номер регионального или общероссийского перечня государственных услуг (работ):
841112.Р.24.0.АШ690003000</t>
  </si>
  <si>
    <t>Объем хранимых дел (документов)
(в электронном виде)</t>
  </si>
  <si>
    <t>Уникальный номер регионального или общероссийского перечня государственных услуг (работ):
841112.Р.24.0.АШ690004000</t>
  </si>
  <si>
    <t>Объем хранимых дел (документов)
(в бумажном виде)</t>
  </si>
  <si>
    <t>Обеспечение сохранности и учет архивных документов</t>
  </si>
  <si>
    <t>Уникальный номер регионального или общероссийского перечня государственных услуг (работ): 
 910112.Р.24.1.АВ890002000</t>
  </si>
  <si>
    <t>Объем хранимых дел (документов)</t>
  </si>
  <si>
    <t>Оказание информационных услуг на основе архивных документов</t>
  </si>
  <si>
    <t>Количество изготовленных запрашиваемых документов</t>
  </si>
  <si>
    <t>Описание границ муниципальных образований</t>
  </si>
  <si>
    <t>Количество сформированных карт-планов границ муниципального образования</t>
  </si>
  <si>
    <t>-</t>
  </si>
  <si>
    <t>Количество землеустроительных дел, по которым внесены данные в единый государственный реестр недвижимости</t>
  </si>
  <si>
    <t>Проведение обследования объектов недвижимого имущества в целях определения вида фактического использования зданий (сооружений) и помещений, налоговая база которых определяется как кадастровая стоимость имущества</t>
  </si>
  <si>
    <t>Уникальный номер регионального или общероссийского перечня государственных услуг (работ): 
712010.Р.24.1.АШ660002000</t>
  </si>
  <si>
    <t>Количество проведенных экспертиз</t>
  </si>
  <si>
    <t xml:space="preserve">Определение кадастровой стоимости объектов недвижимости в соответствии со статьями 15, 16 Федерального закона от 3 июля 2016 года № 237-ФЗ «О государственной кадастровой оценке»
</t>
  </si>
  <si>
    <t>Количество объектов недвижимости, для которых определена кадастровая стоимость
(в бумажном виде)</t>
  </si>
  <si>
    <t>Определение кадастровой стоимости объектов недвижимости в соответствии со статьями 15, 16 Федерального закона от 3 июля 2016 года № 237-ФЗ «О государственной кадастровой оценке»
(в электронном виде)</t>
  </si>
  <si>
    <t>Количество объектов недвижимости, для которых определена кадастровая стоимость
(в электронном виде)</t>
  </si>
  <si>
    <t xml:space="preserve">Определение кадастровой стоимости объектов недвижимости в соответствии со статьей 14 Федерального закона от 3 июля 2016 года № 237-ФЗ «О государственной кадастровой оценке»
</t>
  </si>
  <si>
    <t>Уникальный номер регионального или общероссийского перечня государственных услуг (работ): 
841112.Р.24.1.АШ660001000</t>
  </si>
  <si>
    <t>Уникальный номер регионального или общероссийского перечня государственных услуг (работ): 
841112.Р.24.1.АШ660002000</t>
  </si>
  <si>
    <t xml:space="preserve">Сбор, обработка, систематизация и накопление информации при определении кадастровой стоимости
</t>
  </si>
  <si>
    <t>Уникальный номер регионального или общероссийского перечня государственных услуг (работ):
841112.Р.24.1.АШ640001000</t>
  </si>
  <si>
    <t>Количество объектов недвижимости, по которым собрана информация
(в бумажном виде)</t>
  </si>
  <si>
    <t>Уникальный номер регионального или общероссийского перечня государственных услуг (работ): 
841112.Р.24.1.АШ640002000</t>
  </si>
  <si>
    <t>Количество объектов недвижимости, по которым собрана информация
(в электронном виде)</t>
  </si>
  <si>
    <t>Библиотечное, библиографическое и информационное обслуживание пользователей бибилиотеки</t>
  </si>
  <si>
    <t>Уникальный номер регионального или общероссийского перечня государственных услуг (работ): 
910000.Р.24.1.АВ940002000</t>
  </si>
  <si>
    <t>Организация мероприятий в сфере молодежной политики, направленных на гражданское и патриотическое воспитание молодежи, воспитание толерантности в молодежной среде, формирование правовых, культурных и нравственных ценностей среди молодежи</t>
  </si>
  <si>
    <t>Количество проведенных мероприятий</t>
  </si>
  <si>
    <t>Количество участников мероприятий</t>
  </si>
  <si>
    <t>Организация показа концертов и концертных программ</t>
  </si>
  <si>
    <t>Организация показа спектаклей</t>
  </si>
  <si>
    <t>Создание концертов и концертных программ</t>
  </si>
  <si>
    <t>Уникальный номер регионального или общероссийского перечня государственных услуг (работ):
900211.Р.24.1.АВ620003000</t>
  </si>
  <si>
    <t>Количество новых (капитально-возобновленных) концертов</t>
  </si>
  <si>
    <t>Уникальный номер регионального или общероссийского перечня государственных услуг (работ):
 910000.Р.24.1.АГ050002000</t>
  </si>
  <si>
    <t>Итого по государственной программе «Развитие культуры в Забайкальском крае»</t>
  </si>
  <si>
    <t>Департамент государственного имущества и земельных отношений Забайкальского края</t>
  </si>
  <si>
    <t>1.1.1</t>
  </si>
  <si>
    <t>1.1.2</t>
  </si>
  <si>
    <t xml:space="preserve">2.1.1 </t>
  </si>
  <si>
    <t>2.1.2</t>
  </si>
  <si>
    <t>2.1.3</t>
  </si>
  <si>
    <t>2.1.4</t>
  </si>
  <si>
    <t>3.1.1</t>
  </si>
  <si>
    <t>3.1.2</t>
  </si>
  <si>
    <t>3.1.3</t>
  </si>
  <si>
    <t>4.1.1</t>
  </si>
  <si>
    <t>4.1.2</t>
  </si>
  <si>
    <t>4.1.3</t>
  </si>
  <si>
    <t>4.1.4</t>
  </si>
  <si>
    <t>4.1.5</t>
  </si>
  <si>
    <t>4.1.6</t>
  </si>
  <si>
    <t>4.1.7</t>
  </si>
  <si>
    <t>4.1.8</t>
  </si>
  <si>
    <t>4.1.9</t>
  </si>
  <si>
    <t>4.1.10</t>
  </si>
  <si>
    <t>4.1.11</t>
  </si>
  <si>
    <t>4.1.12</t>
  </si>
  <si>
    <t>4.1.13</t>
  </si>
  <si>
    <t>4.1.14</t>
  </si>
  <si>
    <t>4.1.15</t>
  </si>
  <si>
    <t>4.1.16</t>
  </si>
  <si>
    <t>4.1.17</t>
  </si>
  <si>
    <t>4.1.18</t>
  </si>
  <si>
    <t>4.1.19</t>
  </si>
  <si>
    <t>4.1.20</t>
  </si>
  <si>
    <t>4.1.21</t>
  </si>
  <si>
    <t>4.1.22</t>
  </si>
  <si>
    <t>4.1.23</t>
  </si>
  <si>
    <t>4.1.24</t>
  </si>
  <si>
    <t>4.1.25</t>
  </si>
  <si>
    <t>4.1.26</t>
  </si>
  <si>
    <t>4.1.27</t>
  </si>
  <si>
    <t>4.1.28</t>
  </si>
  <si>
    <t>4.1.29</t>
  </si>
  <si>
    <t>4.1.30</t>
  </si>
  <si>
    <t>4.1.31</t>
  </si>
  <si>
    <t>4.1.32</t>
  </si>
  <si>
    <t>4.1.33</t>
  </si>
  <si>
    <t>4.1.34</t>
  </si>
  <si>
    <t>4.1.35</t>
  </si>
  <si>
    <t>4.1.36</t>
  </si>
  <si>
    <t>4.1.37</t>
  </si>
  <si>
    <t>4.1.38</t>
  </si>
  <si>
    <t>4.1.39</t>
  </si>
  <si>
    <t>4.1.40</t>
  </si>
  <si>
    <t>4.1.41</t>
  </si>
  <si>
    <t>4.1.42</t>
  </si>
  <si>
    <t>4.1.43</t>
  </si>
  <si>
    <t>4.1.44</t>
  </si>
  <si>
    <t>4.1.45</t>
  </si>
  <si>
    <t>4.1.46</t>
  </si>
  <si>
    <t>4.1.47</t>
  </si>
  <si>
    <t>4.1.48</t>
  </si>
  <si>
    <t>4.1.49</t>
  </si>
  <si>
    <t>4.1.50</t>
  </si>
  <si>
    <t>4.1.51</t>
  </si>
  <si>
    <t>4.1.52</t>
  </si>
  <si>
    <t>4.1.53</t>
  </si>
  <si>
    <t>4.1.54</t>
  </si>
  <si>
    <t>4.1.55</t>
  </si>
  <si>
    <t>4.1.56</t>
  </si>
  <si>
    <t>4.1.57</t>
  </si>
  <si>
    <t>4.1.58</t>
  </si>
  <si>
    <t>4.1.59</t>
  </si>
  <si>
    <t>4.1.60</t>
  </si>
  <si>
    <t>4.1.61</t>
  </si>
  <si>
    <t>4.1.62</t>
  </si>
  <si>
    <t>4.1.63</t>
  </si>
  <si>
    <t>4.1.64</t>
  </si>
  <si>
    <t>4.1.65</t>
  </si>
  <si>
    <t>4.1.66</t>
  </si>
  <si>
    <t>4.1.67</t>
  </si>
  <si>
    <t>4.1.68</t>
  </si>
  <si>
    <t>4.1.69</t>
  </si>
  <si>
    <t>4.1.70</t>
  </si>
  <si>
    <t>4.1.71</t>
  </si>
  <si>
    <t>4.1.72</t>
  </si>
  <si>
    <t>4.1.73</t>
  </si>
  <si>
    <t>4.1.74</t>
  </si>
  <si>
    <t>4.1.75</t>
  </si>
  <si>
    <t>4.1.76</t>
  </si>
  <si>
    <t>4.1.77</t>
  </si>
  <si>
    <t>4.1.78</t>
  </si>
  <si>
    <t>4.1.79</t>
  </si>
  <si>
    <t>4.1.80</t>
  </si>
  <si>
    <t>4.1.81</t>
  </si>
  <si>
    <t>5.1.1</t>
  </si>
  <si>
    <t>6.1.1</t>
  </si>
  <si>
    <t>7.1.1</t>
  </si>
  <si>
    <t>7.1.2</t>
  </si>
  <si>
    <t>7.1.3</t>
  </si>
  <si>
    <t>7.1.4</t>
  </si>
  <si>
    <t>7.1.5</t>
  </si>
  <si>
    <t>7.2.1</t>
  </si>
  <si>
    <t>7.2.2</t>
  </si>
  <si>
    <t>7.2.3</t>
  </si>
  <si>
    <t>7.2.4</t>
  </si>
  <si>
    <t>7.2.5</t>
  </si>
  <si>
    <t>7.2.6</t>
  </si>
  <si>
    <t>7.2.7</t>
  </si>
  <si>
    <t>7.2.8</t>
  </si>
  <si>
    <t>7.3.1</t>
  </si>
  <si>
    <t>7.3.2</t>
  </si>
  <si>
    <t>7.3.3</t>
  </si>
  <si>
    <t>7.3.4</t>
  </si>
  <si>
    <t>7.3.5</t>
  </si>
  <si>
    <t>7.3.6</t>
  </si>
  <si>
    <t>7.3.7</t>
  </si>
  <si>
    <t>7.3.8</t>
  </si>
  <si>
    <t>7.3.9</t>
  </si>
  <si>
    <t>7.3.10</t>
  </si>
  <si>
    <t>7.3.11</t>
  </si>
  <si>
    <t>7.3.12</t>
  </si>
  <si>
    <t>7.3.13</t>
  </si>
  <si>
    <t>7.3.14</t>
  </si>
  <si>
    <t>7.3.15</t>
  </si>
  <si>
    <t>7.3.16</t>
  </si>
  <si>
    <t>7.4.1</t>
  </si>
  <si>
    <t>7.4.2</t>
  </si>
  <si>
    <t>7.4.3</t>
  </si>
  <si>
    <t>7.4.4</t>
  </si>
  <si>
    <t>7.4.5</t>
  </si>
  <si>
    <t>7.4.6</t>
  </si>
  <si>
    <t>7.4.7</t>
  </si>
  <si>
    <t>7.4.8</t>
  </si>
  <si>
    <t>7.4.9</t>
  </si>
  <si>
    <t>7.4.10</t>
  </si>
  <si>
    <t>7.4.11</t>
  </si>
  <si>
    <t>7.4.12</t>
  </si>
  <si>
    <t>7.4.13</t>
  </si>
  <si>
    <t>7.4.14</t>
  </si>
  <si>
    <t>7.4.15</t>
  </si>
  <si>
    <t>7.4.16</t>
  </si>
  <si>
    <t>7.4.17</t>
  </si>
  <si>
    <t>7.4.18</t>
  </si>
  <si>
    <t>7.4.19</t>
  </si>
  <si>
    <t>7.4.20</t>
  </si>
  <si>
    <t>7.4.21</t>
  </si>
  <si>
    <t>7.4.22</t>
  </si>
  <si>
    <t>7.4.23</t>
  </si>
  <si>
    <t>7.4.24</t>
  </si>
  <si>
    <t>7.4.25</t>
  </si>
  <si>
    <t>7.4.26</t>
  </si>
  <si>
    <t>7.4.27</t>
  </si>
  <si>
    <t>7.4.28</t>
  </si>
  <si>
    <t>7.4.29</t>
  </si>
  <si>
    <t>7.4.30</t>
  </si>
  <si>
    <t>7.4.31</t>
  </si>
  <si>
    <t>7.4.32</t>
  </si>
  <si>
    <t>8.1.1</t>
  </si>
  <si>
    <t>8.1.2</t>
  </si>
  <si>
    <t>8.1.3</t>
  </si>
  <si>
    <t>8.1.4</t>
  </si>
  <si>
    <t>8.1.5</t>
  </si>
  <si>
    <t>8.1.6</t>
  </si>
  <si>
    <t>8.1.7</t>
  </si>
  <si>
    <t>8.1.8</t>
  </si>
  <si>
    <t>8.1.9</t>
  </si>
  <si>
    <t>8.1.10</t>
  </si>
  <si>
    <t>8.1.11</t>
  </si>
  <si>
    <t>8.1.12</t>
  </si>
  <si>
    <t>8.1.13</t>
  </si>
  <si>
    <t>8.1.14</t>
  </si>
  <si>
    <t>8.1.15</t>
  </si>
  <si>
    <t>8.1.16</t>
  </si>
  <si>
    <t>8.1.17</t>
  </si>
  <si>
    <t>8.1.18</t>
  </si>
  <si>
    <t>8.1.19</t>
  </si>
  <si>
    <t>8.1.20</t>
  </si>
  <si>
    <t>8.1.21</t>
  </si>
  <si>
    <t>8.1.22</t>
  </si>
  <si>
    <t>8.1.23</t>
  </si>
  <si>
    <t>8.1.24</t>
  </si>
  <si>
    <t>9.1.1</t>
  </si>
  <si>
    <t>9.1.2</t>
  </si>
  <si>
    <t>9.1.3</t>
  </si>
  <si>
    <t>9.1.4</t>
  </si>
  <si>
    <t>9.1.5</t>
  </si>
  <si>
    <t>9.1.6</t>
  </si>
  <si>
    <t>9.1.7</t>
  </si>
  <si>
    <t>9.1.8</t>
  </si>
  <si>
    <t>9.1.9</t>
  </si>
  <si>
    <t>9.1.10</t>
  </si>
  <si>
    <t>9.1.11</t>
  </si>
  <si>
    <t>9.1.12</t>
  </si>
  <si>
    <t>9.1.13</t>
  </si>
  <si>
    <t>9.1.14</t>
  </si>
  <si>
    <t>9.1.15</t>
  </si>
  <si>
    <t>9.1.16</t>
  </si>
  <si>
    <t>9.1.17</t>
  </si>
  <si>
    <t>9.2.1</t>
  </si>
  <si>
    <t>9.2.2</t>
  </si>
  <si>
    <t>9.2.3</t>
  </si>
  <si>
    <t>9.2.4</t>
  </si>
  <si>
    <t>9.2.5</t>
  </si>
  <si>
    <t>9.2.6</t>
  </si>
  <si>
    <t>9.2.7</t>
  </si>
  <si>
    <t>9.2.8</t>
  </si>
  <si>
    <t>Уникальный номер регионального или общероссийского перечня государственных услуг (работ): 900000О.99.0.БИ58АА00000</t>
  </si>
  <si>
    <t>Налоги</t>
  </si>
  <si>
    <t>Х</t>
  </si>
  <si>
    <t>Министерство природных ресурсов Забайкальского края</t>
  </si>
  <si>
    <t xml:space="preserve"> Развитие лесного хозяйства Забайкальского края</t>
  </si>
  <si>
    <t>Уникальный номер регионального или общероссийского перечня государственных услуг (работ):  024010.Р.24.1.АВ280006001</t>
  </si>
  <si>
    <t xml:space="preserve"> км.</t>
  </si>
  <si>
    <t>Предупреждение возникновения и распространения лесных пожаров, а также их тушение, включая территорию ООПТ</t>
  </si>
  <si>
    <t>Уникальный номер регионального или общероссийского перечня государственных услуг (работ): 024010.Р.24.1.АВ280007001</t>
  </si>
  <si>
    <t xml:space="preserve">Предупреждение возникновения и распространения лесных пожаров, а также их тушение, включая территорию ООПТ
</t>
  </si>
  <si>
    <t>Уникальный номер регионального или общероссийского перечня государственных услуг (работ): 024010.Р.24.1.АВ280024002</t>
  </si>
  <si>
    <t xml:space="preserve"> км. </t>
  </si>
  <si>
    <t>Уникальный номер регионального или общероссийского перечня государственных услуг (работ): 024010.Р.24.1.АВ280016001</t>
  </si>
  <si>
    <t>км.</t>
  </si>
  <si>
    <t>Уникальный номер регионального или общероссийского перечня государственных услуг (работ): 024010.Р.24.1.АВ280030001</t>
  </si>
  <si>
    <t>Уникальный номер регионального или общероссийского перечня государственных услуг (работ):  024010.Р.24.1.АВ280008001</t>
  </si>
  <si>
    <t xml:space="preserve">Предупреждение возникновения и распространения лесных пожаров, включая территорию ООПТ
</t>
  </si>
  <si>
    <t xml:space="preserve"> га.</t>
  </si>
  <si>
    <t>Предупреждение возникновения и распространения лесных пожаров, а также их тушение, включая особо охраняемую природную территорию</t>
  </si>
  <si>
    <t>Уникальный номер регионального или общероссийского перечня государственных услуг (работ): 024010.Р.24.1.АВ280021002</t>
  </si>
  <si>
    <t xml:space="preserve">Предупреждение возникновения и распространения лесных пожаров, а также их тушение, включая территорию ООПТ </t>
  </si>
  <si>
    <t>Уникальный номер регионального или общероссийского перечня государственных услуг (работ): 024010.Р.24.1.АВ280022002</t>
  </si>
  <si>
    <t>Уникальный номер регионального или общероссийского перечня государственных услуг (работ): 024010.Р.24.1.АВ280041001</t>
  </si>
  <si>
    <t>Уникальный номер регионального или общероссийского перечня государственных услуг (работ): 024010.Р.24.1.АВ280023002</t>
  </si>
  <si>
    <t>Осуществление мероприятий в области использования лесов, включая организацию и развитие туризма и отдыха в лесах</t>
  </si>
  <si>
    <t>Уникальный номер регионального или общероссийского перечня государственных услуг (работ):  024010.Р.24.1.АБ770002000</t>
  </si>
  <si>
    <t>Уникальный номер регионального или общероссийского перечня государственных услуг (работ):  024010.Р.24.1.АВ280034001</t>
  </si>
  <si>
    <t>Уникальный номер регионального или общероссийского перечня государственных услуг (работ): 024010.Р.24.1.АВ280042001</t>
  </si>
  <si>
    <t>Уникальный номер регионального или общероссийского перечня государственных услуг (работ): и 024010.Р.24.1.АВ280042001</t>
  </si>
  <si>
    <t xml:space="preserve">Тушение лесных пожаров </t>
  </si>
  <si>
    <t>Уникальный номер регионального или общероссийского перечня государственных услуг (работ): 024010.Р.24.1.АВ330007000</t>
  </si>
  <si>
    <t xml:space="preserve">га. </t>
  </si>
  <si>
    <t xml:space="preserve">
Предупреждение возникновения и распространения лесных пожаров, а также их тушение, включая территорию ООПТ</t>
  </si>
  <si>
    <t>Уникальный номер регионального или общероссийского перечня государственных услуг (работ): 
024010.Р.24.1.АВ280009001</t>
  </si>
  <si>
    <t>Предотвращение распространения на земли, на которых расположены леса, природных пожаров (степных, торфяных и иных) и пожаров, возникших в результате незаконного выжигания сухой растительности и ее остатков</t>
  </si>
  <si>
    <t>Уникальный номер регионального или общероссийского перечня государственных услуг (работ): 
024010.Р.24.1.АВ280025001</t>
  </si>
  <si>
    <t xml:space="preserve"> га</t>
  </si>
  <si>
    <t>Профилактика возникновения очагов вредных организмов</t>
  </si>
  <si>
    <t>Уникальный номер регионального или общероссийского перечня государственных услуг (работ): 
024010.Р.24.1.АВ300003000</t>
  </si>
  <si>
    <t>Код (коды) бюджетной
классификации:
046 0407 0910251299 621</t>
  </si>
  <si>
    <t>Уникальный номер регионального или общероссийского перечня государственных услуг (работ):
024010.Р.24.1.АВ300003000</t>
  </si>
  <si>
    <t>046 0407 0910219299 621</t>
  </si>
  <si>
    <t>Профилактика возникновения, локализации и ликвидации очагов вредных организмов</t>
  </si>
  <si>
    <t>Уникальный номер регионального или общероссийского перечня государственных услуг (работ): 
024010.Р.24.1.АВ340005001</t>
  </si>
  <si>
    <t xml:space="preserve">га/куб.м. </t>
  </si>
  <si>
    <t>Уникальный номер регионального или общероссийского перечня государственных услуг (работ): 
024010.Р.24.1.АВ340006001</t>
  </si>
  <si>
    <t>046 0407 0910319299 621</t>
  </si>
  <si>
    <t>Уникальный номер регионального или общероссийского перечня государственных услуг (работ):
024010.Р.24.1.АВ340007001</t>
  </si>
  <si>
    <t>га /м.куб.</t>
  </si>
  <si>
    <t>Код (коды) бюджетной
классификации:
046 0407 0910451299 621</t>
  </si>
  <si>
    <t>Выполнение работ по отводу лесосек</t>
  </si>
  <si>
    <t>Уникальный номер регионального или общероссийского перечня государственных услуг (работ): 
024010.Р.24.1.АБ760009000</t>
  </si>
  <si>
    <t>Уникальный номер регионального или общероссийского перечня государственных услуг (работ): 
024010.Р.24.1.АБ760008000</t>
  </si>
  <si>
    <t>046 0407 0910419299 621</t>
  </si>
  <si>
    <t>Уникальный номер регионального или общероссийского перечня государственных услуг (работ): 
024010.Р.24.1.АБ760011001</t>
  </si>
  <si>
    <t>Уникальный номер регионального или общероссийского перечня государственных услуг (работ): 
024010.Р.24.1.АБ760012001</t>
  </si>
  <si>
    <t>Уникальный номер регионального или общероссийского перечня государственных услуг (работ): 
024010.Р.24.1.АБ760010001</t>
  </si>
  <si>
    <t>Проведение ухода за лесами</t>
  </si>
  <si>
    <t>Уникальный номер регионального или общероссийского перечня государственных услуг (работ): 
024010.Р.24.1.АБ740016001</t>
  </si>
  <si>
    <t xml:space="preserve"> га./куб.м.</t>
  </si>
  <si>
    <t>Уникальный номер регионального или общероссийского перечня государственных услуг (работ): 
024010.Р.24.1.АБ740013001</t>
  </si>
  <si>
    <t>Уникальный номер регионального или общероссийского перечня государственных услуг (работ): 
024010.Р.24.1.АБ740014001</t>
  </si>
  <si>
    <t>Итого по государственной программе "Развитие лесного хозяйства Забайкальского края"</t>
  </si>
  <si>
    <t>Охрана окружающей среды</t>
  </si>
  <si>
    <t>Уникальный номер регионального или общероссийского перечня государственных услуг (работ): 
024010.Р.24.1.АВ340012001</t>
  </si>
  <si>
    <t>Уникальный номер регионального или общероссийского перечня государственных услуг (работ): 
024010.Р.24.1.АВ280042001</t>
  </si>
  <si>
    <t>Уникальный номер регионального или общероссийского перечня государственных услуг (работ): 
024010.Р.24.1.АВ280027001</t>
  </si>
  <si>
    <t>Организация и проведение работ по учёту, анализу численности объектов животного мира, отнесенных к объектам охоты, а также редких и находящихся под угрозой исчезновения объектов животного мира</t>
  </si>
  <si>
    <t>Уникальный номер регионального или общероссийского перечня государственных услуг (работ): 
721100.Р.24.1.АА740002000</t>
  </si>
  <si>
    <t>Площадь охотничьих угодий, охваченная работами</t>
  </si>
  <si>
    <t>Количество видов</t>
  </si>
  <si>
    <t>Сохранение природных комплексов, уникальных и эталонных природных участков и объектов</t>
  </si>
  <si>
    <t>Уникальный номер регионального или общероссийского перечня государственных услуг (работ): 
910400.Р.24.1.АВ140005000</t>
  </si>
  <si>
    <t>Уникальный номер регионального или общероссийского перечня государственных услуг (работ): 
910400.Р.24.1.АВ140007000</t>
  </si>
  <si>
    <t>тонн</t>
  </si>
  <si>
    <t>Уникальный номер регионального или общероссийского перечня государственных услуг (работ): 910400.Р.24.1.АВ140007000</t>
  </si>
  <si>
    <t>Уникальный номер регионального или общероссийского перечня государственных услуг (работ): 
910400.Р.24.1.АВ160004000</t>
  </si>
  <si>
    <t>Уникальный номер регионального или общероссийского перечня государственных услуг (работ): 
910400.Р.24.1.АВ160003000</t>
  </si>
  <si>
    <t>Количество выступлений в СМИ
(проведение эколого-просветительских мероприятий на территории ООПТ и иных природных территориях, пропаганда экологических знаний)</t>
  </si>
  <si>
    <t>Создание условий для регулируемого туризма и отдыха</t>
  </si>
  <si>
    <t>Уникальный номер регионального или общероссийского перечня государственных услуг (работ): 
910412.Р.24.1.АВ170004000</t>
  </si>
  <si>
    <t>Количество объектов
(рекреационное обустройство ООПТ, создание и обустройство экологических троп и маршрутов)</t>
  </si>
  <si>
    <t>Количество привлеченных пользователей</t>
  </si>
  <si>
    <t xml:space="preserve">Организация и проведение работ по учету, анализу численности объектов животного мира, отнесенных к объектам охоты, а также редких и находящихся под угрозой исчезновения объектов животного мира
</t>
  </si>
  <si>
    <t>Объем выкладываемых кормов</t>
  </si>
  <si>
    <t xml:space="preserve"> м3</t>
  </si>
  <si>
    <t>Площадь, охваченная мероприятиями
(биотехнические мероприятия, обеспечение соблюдения режима особо охраняемых природных территорий регионального значения)</t>
  </si>
  <si>
    <t>Количество выступлений в СМИ</t>
  </si>
  <si>
    <t>Количество публикаций</t>
  </si>
  <si>
    <t>Обеспечение проведения мероприятий по сохранению объектов животного мира, включая редких и находящихся под угрозой исчезновения, и среды их обитания</t>
  </si>
  <si>
    <t>Уникальный номер регионального или общероссийского перечня государственных услуг (работ): 
910400.Р.24.1.АВ210002000</t>
  </si>
  <si>
    <t>Количество рейдовых выездов
(проведение мероприятий по охране животного мира и среды его обитания на особо охраняемых природных территориях)</t>
  </si>
  <si>
    <t>Уникальный номер регионального или общероссийского перечня государственных услуг (работ): 
024010.Р.24.1.АВ280034001</t>
  </si>
  <si>
    <t>Уникальный номер регионального или общероссийского перечня государственных услуг (работ): 
910412.Р.24.1.АВ170003000</t>
  </si>
  <si>
    <t>Количество интернет сайтов</t>
  </si>
  <si>
    <t>Уникальный номер регионального или общероссийского перечня государственных услуг (работ):
631111.Р.24.1.АЖ460001000</t>
  </si>
  <si>
    <t>Организация мероприятий по предотвращению негативного воздействия на окружающую среду</t>
  </si>
  <si>
    <t>Уникальный номер регионального или общероссийского перечня государственных услуг (работ): 
749019.Р.24.1.АВ270004000</t>
  </si>
  <si>
    <t>Объем субсидий на
финансовое обеспечение
оказания государственных
услуг (выполнения работ</t>
  </si>
  <si>
    <t xml:space="preserve">Эксплуатация гидротехнических сооружений (далее-ГТС), находящихся в собственности Забайкальского края </t>
  </si>
  <si>
    <t>Уникальный номер регионального или общероссийского перечня государственных услуг (работ): 
024010.Р.24.1.АБ680001000</t>
  </si>
  <si>
    <t>Эксплуатация ГТС</t>
  </si>
  <si>
    <t>Ведение государственного мониторинга водных объектов</t>
  </si>
  <si>
    <t>Уникальный номер регионального или общероссийского перечня государственных услуг (работ): 
24010.Р.24.1.АБ910001000</t>
  </si>
  <si>
    <t>Работы по обеспечению мониторинга</t>
  </si>
  <si>
    <t>Итого по государственной программе "Охрана окружающей среды"</t>
  </si>
  <si>
    <t>ИТОГО субсидий на оказание государственных услуг
(выполнение работ)по Министерству природных ресурсов Забайкальского края</t>
  </si>
  <si>
    <t>10.1.1</t>
  </si>
  <si>
    <t>10.1.2</t>
  </si>
  <si>
    <t>10.1.3</t>
  </si>
  <si>
    <t>10.1.4</t>
  </si>
  <si>
    <t>10.1.5</t>
  </si>
  <si>
    <t>10.1.6</t>
  </si>
  <si>
    <t>10.1.7</t>
  </si>
  <si>
    <t>10.1.8</t>
  </si>
  <si>
    <t>10.1.9</t>
  </si>
  <si>
    <t>10.1.11</t>
  </si>
  <si>
    <t>10.1.12</t>
  </si>
  <si>
    <t>10.1.13</t>
  </si>
  <si>
    <t>10.1.14</t>
  </si>
  <si>
    <t>10.1.15</t>
  </si>
  <si>
    <t>10.1.16</t>
  </si>
  <si>
    <t>10.1.17</t>
  </si>
  <si>
    <t>10.1.18</t>
  </si>
  <si>
    <t>10.1.20</t>
  </si>
  <si>
    <t>10.1.21</t>
  </si>
  <si>
    <t>10.1.22</t>
  </si>
  <si>
    <t>10.1.23</t>
  </si>
  <si>
    <t>10.1.24</t>
  </si>
  <si>
    <t>10.1.25</t>
  </si>
  <si>
    <t>10.1.26</t>
  </si>
  <si>
    <t>10.1.27</t>
  </si>
  <si>
    <t>10.1.28</t>
  </si>
  <si>
    <t>10.1.29</t>
  </si>
  <si>
    <t>10.1.30</t>
  </si>
  <si>
    <t>10.1.31</t>
  </si>
  <si>
    <t>10.1.32</t>
  </si>
  <si>
    <t>10.1.33</t>
  </si>
  <si>
    <t>10.1.34</t>
  </si>
  <si>
    <t>10.1.35</t>
  </si>
  <si>
    <t>10.2.1</t>
  </si>
  <si>
    <t>10.2.2</t>
  </si>
  <si>
    <t>10.2.3</t>
  </si>
  <si>
    <t>10.2.4</t>
  </si>
  <si>
    <t>10.2.5</t>
  </si>
  <si>
    <t>10.2.6</t>
  </si>
  <si>
    <t>10.2.7</t>
  </si>
  <si>
    <t>10.2.8</t>
  </si>
  <si>
    <t>10.2.9</t>
  </si>
  <si>
    <t>10.2.10</t>
  </si>
  <si>
    <t>10.2.11</t>
  </si>
  <si>
    <t>10.2.13</t>
  </si>
  <si>
    <t>10.2.14</t>
  </si>
  <si>
    <t>10.2.15</t>
  </si>
  <si>
    <t>10.2.16</t>
  </si>
  <si>
    <t>10.2.17</t>
  </si>
  <si>
    <t>10.2.18</t>
  </si>
  <si>
    <t>10.2.19</t>
  </si>
  <si>
    <t>10.2.20</t>
  </si>
  <si>
    <t>10.2.21</t>
  </si>
  <si>
    <t>10.2.22</t>
  </si>
  <si>
    <t>10.2.23</t>
  </si>
  <si>
    <t>10.2.24</t>
  </si>
  <si>
    <t>10.2.25</t>
  </si>
  <si>
    <t>10.2.27</t>
  </si>
  <si>
    <t>10.2.28</t>
  </si>
  <si>
    <t>10.2.29</t>
  </si>
  <si>
    <t>10.2.30</t>
  </si>
  <si>
    <t>10.2.31</t>
  </si>
  <si>
    <t>10.2.32</t>
  </si>
  <si>
    <t>10.2.33</t>
  </si>
  <si>
    <t>10.2.34</t>
  </si>
  <si>
    <t>10.2.35</t>
  </si>
  <si>
    <t>10.2.36</t>
  </si>
  <si>
    <t>Министерство образования  и науки Забайкальского края</t>
  </si>
  <si>
    <t>Реализация дополнительных общеразвивающих программ</t>
  </si>
  <si>
    <t xml:space="preserve">Реализация образовательных программ среднего профессионального образования - программ подготовки специалистов среднего звена </t>
  </si>
  <si>
    <t>Техническое сопровождение и эксплуатация, вывод из эксплуатации информационных систем и компонентов информационно-телекоммуникационной инфраструктуры</t>
  </si>
  <si>
    <t>Ведение бухгалтерского учета бюджетными учреждениями, формирование регистров бухгалтерского учета</t>
  </si>
  <si>
    <t>Уникальный номер регионального или общероссийского перечня государственных услуг (работ):
841129.Р.24.1.00000001000</t>
  </si>
  <si>
    <t>Уникальный номер регионального или общероссийского перечня государственных услуг (работ):
932900.Р.24.1.АЗ370002001</t>
  </si>
  <si>
    <t>Объем выкладываемых кормов
(проведение подкормочных мероприятий на территории)</t>
  </si>
  <si>
    <t>Социальная поддержка граждан</t>
  </si>
  <si>
    <t>Предоставление социального обслуживания в стационарной форме включая оказание социально-бытовых услуг,социально-медицинских услуг,социально-психологических услуг,социально-педагогических услуг,социально-трудовых услуг, социально-правовых услуг, услуг в целях повышения коммуникативного потенциала получателей социальных услуг, имеющих ограничения жизнедеятельности,в том числе детей-инвалидов</t>
  </si>
  <si>
    <t>Уникальный номер регионального или общероссийского перечня государственных услуг (работ):  853100О.99.0.АЭ09АА00000</t>
  </si>
  <si>
    <t>Содержание и воспитание детей-сирот и детей, оставшихся без попечения родителей, детей, находящихся в трудной жизненной ситуации</t>
  </si>
  <si>
    <t xml:space="preserve"> Уникальный номер регионального или общероссийского перечня государственных услуг (работ):  853100О.99.0.БА59АА02000</t>
  </si>
  <si>
    <t>Уникальный номер регионального или общероссийского перечня государственных услуг (работ):  
880000О.99.0.АЭ22АА17000</t>
  </si>
  <si>
    <t>Уникальный номер регионального или общероссийского перечня государственных услуг (работ):  
880000О.99.0.АЭ27АА44000</t>
  </si>
  <si>
    <t>Уникальный номер регионального или общероссийского перечня государственных услуг (работ):  
870000О.99.0.АЭ25АА00000</t>
  </si>
  <si>
    <t>Подготовка граждан, выразивших желание принять детей-сирот и детей, оставшихся без попечения родителей, на семейные формы устройства</t>
  </si>
  <si>
    <t>Уникальный номер регионального или общероссийского перечня государственных услуг (работ):  
853100О.99.0.БА60АА00000</t>
  </si>
  <si>
    <t>чел</t>
  </si>
  <si>
    <t>Заключение договоров найма специализированного жилого помещения</t>
  </si>
  <si>
    <t>Уникальный номер регионального или общероссийского перечня государственных услуг (работ):  
680000О.99.0.АЮ53АА00002</t>
  </si>
  <si>
    <t xml:space="preserve"> Уникальный номер регионального или общероссийского перечня государственных услуг (работ):  692000.Р.24.1.АЧ190004000</t>
  </si>
  <si>
    <t>Формирование финансовой (бухгалтерской) отчетности бюджетных и автономных учреждений</t>
  </si>
  <si>
    <t>Уникальный номер регионального или общероссийского перечня государственных услуг (работ):  692000.Р.24.1.АЧ240003000</t>
  </si>
  <si>
    <t>Итого по государственной программе"Социальная поддержка граждан"</t>
  </si>
  <si>
    <t xml:space="preserve">ИТОГО субсидий на оказание государственных услуг
(выполнение работ) по Министерству труда и социальной поддержки граждан Забайкальского края
</t>
  </si>
  <si>
    <t>Министерство здравоохранения Забайкальского края</t>
  </si>
  <si>
    <t>Развитие здравоохранения Забайкальского края</t>
  </si>
  <si>
    <t>Уникальный номер регионального или общероссийского перечня государственных услуг (работ): 
860000О.99.0.АД57АА46002</t>
  </si>
  <si>
    <t>Число посещений</t>
  </si>
  <si>
    <t>условная единица</t>
  </si>
  <si>
    <t>Число обращений</t>
  </si>
  <si>
    <t>003 0901 1620913470 621</t>
  </si>
  <si>
    <t>Уникальный номер регионального или общероссийского перечня государственных услуг (работ): 
860000О.99.0.АД57АА43003</t>
  </si>
  <si>
    <t>Уникальный номер регионального или общероссийского перечня государственных услуг (работ): 
860000О.99.0.АД57АА34003</t>
  </si>
  <si>
    <t>Уникальный номер регионального или общероссийского перечня государственных услуг (работ): 
860000О.99.0.АД57АА49002</t>
  </si>
  <si>
    <t>003 0901 1620113470 611</t>
  </si>
  <si>
    <t>Уникальный номер регионального или общероссийского перечня государственных услуг (работ): 
860000О.99.0.АД57АА17003</t>
  </si>
  <si>
    <t>Уникальный номер регионального или общероссийского перечня государственных услуг (работ): 
860000О.99.0.АД57АА26004</t>
  </si>
  <si>
    <t>Уникальный номер регионального или общероссийского перечня государственных услуг (работ): 
860000О.99.0.АД59АА06001</t>
  </si>
  <si>
    <t>Случаев госпитализации</t>
  </si>
  <si>
    <t>Уникальный номер регионального или общероссийского перечня государственных услуг (работ): 
860000О.99.0.АД59АА00001</t>
  </si>
  <si>
    <t>Уникальный номер регионального или общероссийского перечня государственных услуг (работ): 
860000О.99.0.АД59АА04001</t>
  </si>
  <si>
    <t>Уникальный номер регионального или общероссийского перечня государственных услуг (работ): 
860000О.99.0.АД59АА02001</t>
  </si>
  <si>
    <t>003 0901 1620313470 621</t>
  </si>
  <si>
    <t>Уникальный номер регионального или общероссийского перечня государственных услуг (работ):
860000О.99.0.АД59АА05002</t>
  </si>
  <si>
    <t>Случаев лечения</t>
  </si>
  <si>
    <t>Уникальный номер регионального или общероссийского перечня государственных услуг (работ):
860000О.99.0.АД59АА07002</t>
  </si>
  <si>
    <t>Уникальный номер регионального или общероссийского перечня государственных услуг (работ):
860000О.99.0.АД59АА01002</t>
  </si>
  <si>
    <t>Уникальный номер регионального или общероссийского перечня государственных услуг (работ):
860000О.99.0.АД59АА03002</t>
  </si>
  <si>
    <t>Уникальный номер регионального или общероссийского перечня государственных услуг (работ):
860000О.99.0.АД61АА02001</t>
  </si>
  <si>
    <t>Число пациентов</t>
  </si>
  <si>
    <t>Уникальный номер регионального или общероссийского перечня государственных услуг (работ):
860000О.99.0.АД61АА05001</t>
  </si>
  <si>
    <t>Количество вызовов</t>
  </si>
  <si>
    <t>Количество койко-дней</t>
  </si>
  <si>
    <t>Уникальный номер регионального или общероссийского перечня государственных услуг (работ):
804200О.99.0.ББ60АА72001</t>
  </si>
  <si>
    <t>Уникальный номер регионального или общероссийского перечня государственных услуг (работ):
852101О.99.0.ББ28ПИ61000</t>
  </si>
  <si>
    <t>Уникальный номер регионального или общероссийского перечня государственных услуг (работ):
852101О.99.0.ББ28ОО58000</t>
  </si>
  <si>
    <t>Уникальный номер регионального или общероссийского перечня государственных услуг (работ):
852101О.99.0.ББ28ПЗ51000</t>
  </si>
  <si>
    <t>Уникальный номер регионального или общероссийского перечня государственных услуг (работ):
852101О.99.0.ББ28ОЭ11000</t>
  </si>
  <si>
    <t>Уникальный номер регионального или общероссийского перечня государственных услуг (работ):
852101О.99.0.ББ28ПГ52000</t>
  </si>
  <si>
    <t>Уникальный номер регионального или общероссийского перечня государственных услуг (работ):
852101О.99.0.ББ28ОЛ19000</t>
  </si>
  <si>
    <t>Уникальный номер регионального или общероссийского перечня государственных услуг (работ):
581900.Р.24.1.АЗ070003000</t>
  </si>
  <si>
    <t>Уникальный номер регионального или общероссийского перечня государственных услуг (работ):
581900.Р.24.1.АЗ080005000</t>
  </si>
  <si>
    <t>Уникальный номер регионального или общероссийского перечня государственных услуг (работ):
631100.Р.24.1.АЖ460006000</t>
  </si>
  <si>
    <t>Количество информационных ресурсов и баз данных</t>
  </si>
  <si>
    <t>Уникальный номер регионального или общероссийского перечня государственных услуг (работ):
620000.Р.24.1.АЖ540002000</t>
  </si>
  <si>
    <t>Количество программно-технических средств</t>
  </si>
  <si>
    <t>Работы по профилактике неинфекционных заболеваний, формированию здорового образа жизни и санитарно-гигиеническому просвещению населения</t>
  </si>
  <si>
    <t>Уникальный номер регионального или общероссийского перечня государственных услуг (работ):
860000.Р.24.1.АЕ140002000</t>
  </si>
  <si>
    <t>Код (коды) бюджетной
классификации: 
003 0909 1610113469 611</t>
  </si>
  <si>
    <t>Судебно-медицинская экспертиза</t>
  </si>
  <si>
    <t>Уникальный номер регионального или общероссийского перечня государственных услуг (работ):
869000.Р.24.1.АД860002000</t>
  </si>
  <si>
    <t>Количество экспертиз</t>
  </si>
  <si>
    <t>Количество исследований</t>
  </si>
  <si>
    <t>Медицинское освидетельствование на состояние опьянения (алкогольного, наркотического или иного токсического)</t>
  </si>
  <si>
    <t>Уникальный номер регионального или общероссийского перечня государственных услуг (работ):
861000.Р.24.1.АЕ260002000</t>
  </si>
  <si>
    <t>Количество освидетельствований</t>
  </si>
  <si>
    <t>Патологическая анатомия</t>
  </si>
  <si>
    <t>Уникальный номер регионального или общероссийского перечня государственных услуг (работ):
861000.Р.24.1.АЕ250002000</t>
  </si>
  <si>
    <t>Количество вскрытий</t>
  </si>
  <si>
    <t>Непрограммная деятельность</t>
  </si>
  <si>
    <t>Итого по государственной программе "Развитие здравоохраненияЗабайкальского края"и непрограммной деятельности</t>
  </si>
  <si>
    <t>ИТОГО субсидий на оказание государственных услуг (выполнение работ) по Министерству здравоохранения Забайкальского края</t>
  </si>
  <si>
    <t>12.1.1</t>
  </si>
  <si>
    <t>13.1.1</t>
  </si>
  <si>
    <t>13.1.2</t>
  </si>
  <si>
    <t>13.1.3</t>
  </si>
  <si>
    <t>13.1.4</t>
  </si>
  <si>
    <t>13.1.5</t>
  </si>
  <si>
    <t>13.1.6</t>
  </si>
  <si>
    <t>13.1.7</t>
  </si>
  <si>
    <t>13.1.8</t>
  </si>
  <si>
    <t>Администрация Губернатора Забайкальского края</t>
  </si>
  <si>
    <t>Уникальный номер регионального или общероссийского перечня государственных услуг (работ): 804200О.99.0.ББ52АЖ48000</t>
  </si>
  <si>
    <t>Пропаганда физической культуры, спорта и здорового образа жизни</t>
  </si>
  <si>
    <t>Уникальный номер регионального или общероссийского перечня государственных услуг (работ): 804200О.99.0.ББ52АЖ24000</t>
  </si>
  <si>
    <t xml:space="preserve">Количество номеров </t>
  </si>
  <si>
    <t>Количество полос формата А2</t>
  </si>
  <si>
    <t>ед.в год</t>
  </si>
  <si>
    <t>Объем печатной продукции</t>
  </si>
  <si>
    <r>
      <t>см</t>
    </r>
    <r>
      <rPr>
        <vertAlign val="superscript"/>
        <sz val="12"/>
        <rFont val="Times New Roman"/>
        <family val="1"/>
        <charset val="204"/>
      </rPr>
      <t>2</t>
    </r>
  </si>
  <si>
    <t>Объем тиража</t>
  </si>
  <si>
    <t>шт</t>
  </si>
  <si>
    <t>Количество комплектов документов</t>
  </si>
  <si>
    <t>Производство и выпуск сетевого издания</t>
  </si>
  <si>
    <t xml:space="preserve">  Уникальный номер регионального или общероссийского перечня государственных услуг (работ):
631200.Р.24.1.АЖ570001000</t>
  </si>
  <si>
    <t>Размещение информации</t>
  </si>
  <si>
    <t>Уникальный номер регионального или общероссийского перечня государственных услуг (работ): 493900.Р.24.1.АШ150003000</t>
  </si>
  <si>
    <t>Итого по непрограммной деятельности</t>
  </si>
  <si>
    <t>14.1.1</t>
  </si>
  <si>
    <t>14.1.2</t>
  </si>
  <si>
    <t>14.1.3</t>
  </si>
  <si>
    <t>14.1.4</t>
  </si>
  <si>
    <t>14.1.5</t>
  </si>
  <si>
    <t>14.1.6</t>
  </si>
  <si>
    <t>14.1.7</t>
  </si>
  <si>
    <t>14.1.8</t>
  </si>
  <si>
    <t>2025 год</t>
  </si>
  <si>
    <t xml:space="preserve">Разведение племеных лошадей </t>
  </si>
  <si>
    <t>Уникальный номер регионального или общероссийского перечня государственных услуг (работ): 014310.Р.24.1.АЦ370002000</t>
  </si>
  <si>
    <t>Выращивание племенного поголовья лошадей Забайкальской породы</t>
  </si>
  <si>
    <t>Организация и проведение испытаний племенных лошадей на ипподроме</t>
  </si>
  <si>
    <t xml:space="preserve"> беговых дней</t>
  </si>
  <si>
    <t>Расстановка жеребцов производителей по хозяйствам Забайкальского края</t>
  </si>
  <si>
    <t>Уникальный номер регионального или общероссийского перечня государственных услуг (работ):    910411.Р.24.1.АВ160002000</t>
  </si>
  <si>
    <t>Уникальный номер регионального или общероссийского перечня государственных услуг (работ):               910411.Р.24.1.АВ160002000</t>
  </si>
  <si>
    <t>Уникальный номер регионального или общероссийского перечня государственных услуг (работ):   631100.Р.24.1.АЖ540002000</t>
  </si>
  <si>
    <t>Уникальный номер регионального или общероссийского перечня государственных услуг (работ): 631111.Р.24.1.АЖ460001000</t>
  </si>
  <si>
    <t>Уникальный номер регионального или общероссийского перечня государственных услуг (работ):
842212.Р.24.1.АЭ680002000</t>
  </si>
  <si>
    <t>Уникальный номер регионального или общероссийского перечня государственных услуг (работ):
842212.Р.24.1.АЭ750002000</t>
  </si>
  <si>
    <t>Уникальный номер регионального или общероссийского перечня государственных услуг (работ):
804200.О.99.0.ББ60АБ21001</t>
  </si>
  <si>
    <t>2.1.5</t>
  </si>
  <si>
    <t>Уникальный номер регионального или общероссийского перечня государственных услуг (работ):
842511.Р.24.1.АЭ720002000</t>
  </si>
  <si>
    <t>Формирование и хранение материальных ресурсов</t>
  </si>
  <si>
    <t>2.1.6</t>
  </si>
  <si>
    <t>2.1.7</t>
  </si>
  <si>
    <t>2.1.8</t>
  </si>
  <si>
    <t>Итого по государственной программе"Защита населения и территорий  от чрезвычайных ситуаций, обеспечение пожарной  безопасности и безопасности людей на водных объектах Забайкальского края"</t>
  </si>
  <si>
    <t xml:space="preserve">Уникальный номер регионального или общероссийского перечня государственных услуг (работ):  841120.Р.24.0.АЩ570001000
</t>
  </si>
  <si>
    <t>Уникальный номер регионального или общероссийского перечня государственных услуг (работ):
680000.Р.24.1.АЯ030004000</t>
  </si>
  <si>
    <t>тыс.кв.м.</t>
  </si>
  <si>
    <t>7.3.17</t>
  </si>
  <si>
    <t>7.3.18</t>
  </si>
  <si>
    <t>Спортивная подготовка по неолимпийским видам спорта, самбо, этап начальной подготовки</t>
  </si>
  <si>
    <t>Количество объетов учета (регистров)</t>
  </si>
  <si>
    <t>7.4.33</t>
  </si>
  <si>
    <t>7.4.34</t>
  </si>
  <si>
    <t>Социальное сопровождение семей с детьми</t>
  </si>
  <si>
    <t>Количество машино-часов</t>
  </si>
  <si>
    <t>машино-часы</t>
  </si>
  <si>
    <t>Уникальный номер регионального или общероссийского перечня государственных услуг (работ): 889919.Р.24.1АЭ200001000</t>
  </si>
  <si>
    <t>Уникальный номер регионального или общероссийского перечня государственных услуг (работ): 602020.Р.24.1.АЖ550001000</t>
  </si>
  <si>
    <t>Уникальный номер регионального или общероссийского перечня государственных услуг (работ):           900400О.99.0.ББ67АА01000 900400О.99.0.ББ67АА00000</t>
  </si>
  <si>
    <t>Уникальный номер регионального или общероссийского перечня государственных услуг (работ):     852101О.99.0.ББ28ХЕ92000
852101О.99.0ББ28ХН40000
852101О.99.0ББ28ХП56000
852101О.99.0ББ28ХШ20000
852101О.99.0ББ28ХЭ36000
852101О.99.0ББ28ЦГ84000
852101О.99.0.ББ28ХЖ16000
852101О.99.0ББ28ХН64000
852101О.99.0ББ28ХЩ16000
852101О.99.0ББ28ХЭ60000
852101О.99.0ББ28ЦД08000</t>
  </si>
  <si>
    <t>Уникальный номер регионального или общероссийского перечня государственных услуг (работ): 700000О.99.0.АЯ03АА01005</t>
  </si>
  <si>
    <t>Уникальный номер регионального или общероссийского перечня государственных услуг (работ):
910112.Р.24.1.АВ860004001</t>
  </si>
  <si>
    <t>Уникальный номер регионального или общероссийского перечня государственных услуг (работ):
721929.Р.24.1.АШ590002000</t>
  </si>
  <si>
    <t>Уникальный номер регионального или общероссийского перечня государственных услуг (работ):
841112.Р.24.1.АШ650001001</t>
  </si>
  <si>
    <t>Уникальный номер регионального или общероссийского перечня государственных услуг (работ): 
841112.Р.24.1.АШ650002001</t>
  </si>
  <si>
    <t>Описание границ Забайкальского края</t>
  </si>
  <si>
    <t xml:space="preserve">Спортивная подготовка по олимпийским видам спорта </t>
  </si>
  <si>
    <t xml:space="preserve">Число лиц, прошедших спортивную подготовку на этапах спортивной подготовки </t>
  </si>
  <si>
    <t xml:space="preserve">Число спортсменов </t>
  </si>
  <si>
    <t xml:space="preserve">Оказание медицинской помощи при проведении официальных физкультурных, спортивных и массовых спортивно-зрелищных мероприятий </t>
  </si>
  <si>
    <t xml:space="preserve">Организация и обеспечение подготовки спортивного резерва </t>
  </si>
  <si>
    <t xml:space="preserve">Организация и обеспечение координации деятельности физкультурно-спортивных организаций по подготовке спортивного резерва </t>
  </si>
  <si>
    <t xml:space="preserve">Содержание детей </t>
  </si>
  <si>
    <t>Численность обучающихся, обеспеченных питанием</t>
  </si>
  <si>
    <t xml:space="preserve">Ведение бухгалтерского (бюджетного) учета государственных учреждений, органов государственной власти, государственных органов Забайкальского края </t>
  </si>
  <si>
    <t xml:space="preserve">Формирование бухгалтерской (бюджетной) отчетности государственных учреждений, органов государственной власти, государственных органов Забайкальского края </t>
  </si>
  <si>
    <t xml:space="preserve">Организация спортивной подготовки на спортивно-оздоровительном этапе </t>
  </si>
  <si>
    <t xml:space="preserve">Обеспечение доступа к объектам спорта </t>
  </si>
  <si>
    <t xml:space="preserve">Количество мероприятий </t>
  </si>
  <si>
    <t>Уникальный номер регионального или общероссийского перечня государственных услуг (работ):
931900О.99.0.БВ28АБ68000</t>
  </si>
  <si>
    <t>Уникальный номер регионального или общероссийского перечня государственных услуг (работ):
931900О.99.0.БВ27АВ26006</t>
  </si>
  <si>
    <t>Уникальный номер регионального или общероссийского перечня государственных услуг (работ):
931900О.99.0.БВ27АВ42006</t>
  </si>
  <si>
    <t>Уникальный номер регионального или общероссийского перечня государственных услуг (работ):
931900О.99.0.БВ28АБ65000</t>
  </si>
  <si>
    <t>Количество полетных часов</t>
  </si>
  <si>
    <t>Количество выездов</t>
  </si>
  <si>
    <t>Уникальный номер регионального или общероссийского перечня государственных услуг (работ):
860000О.99.0.АД85АА01000</t>
  </si>
  <si>
    <t>Уникальный номер регионального или общероссийского перечня государственных услуг (работ):
853100О.99.0.АЭ09АА00000</t>
  </si>
  <si>
    <t>Численность граждан, получивших социальные услуги</t>
  </si>
  <si>
    <t>Организация закупок для нужд медицинских организаций, подведомственных Министерству здравоохранения Забайкальского края</t>
  </si>
  <si>
    <t>Количество закупок</t>
  </si>
  <si>
    <t>Развитие сельского хозяйства и регулирование рынков сельскохозяйственной продукции, сырья и продовольствия"</t>
  </si>
  <si>
    <t>Проведение мероприятий по предупреждению и ликвидации заразных и иных болезней животных, включая сельскохозяйственных, домашних, зоопарковых и других животных, пушных зверей, птиц, рыб и пчел и их лечению</t>
  </si>
  <si>
    <t xml:space="preserve">Оформление и выдача ветеринарных сопроводительных документов </t>
  </si>
  <si>
    <t>Проведение мероприятий по защите населения от болезней общих для человека и животных и пищевых отравлений</t>
  </si>
  <si>
    <t>Итого по государственной программе "Развитие сельского хозяйства и регулирование рынков сельскохозяйственной продукции, сырья и продовольствия"</t>
  </si>
  <si>
    <t>15.1.1</t>
  </si>
  <si>
    <t>Лабораторные исследования по диагностике и профилактике болезней животных, направленные на обеспечение охраны территории Российской Федерации от заноса из иностранных государств и распространения болезней животных</t>
  </si>
  <si>
    <t xml:space="preserve">Количество компонентов информационно-телекоммуникационной инфраструктуры </t>
  </si>
  <si>
    <t>Введение информационно-телекоммуникационной инфраструктуры и ее компонентов</t>
  </si>
  <si>
    <t>Уникальный номер регионального или общероссийского перечня государственных услуг (работ): 
024010.Р.24.1.АБ740015001</t>
  </si>
  <si>
    <t>5 / 41</t>
  </si>
  <si>
    <t>45,5/ 1424</t>
  </si>
  <si>
    <t>768,9 / 5411,6</t>
  </si>
  <si>
    <t>692,1 / 8666,3</t>
  </si>
  <si>
    <t>Уникальный номер регионального или общероссийского перечня государственных услуг (работ): 
631100.Р.24.1.АЖ460006002</t>
  </si>
  <si>
    <t xml:space="preserve">Тушение гектар
</t>
  </si>
  <si>
    <t>Уникальный номер регионального или общероссийского перечня государственных услуг (работ): 841214.Р.24.1.ББ970002000</t>
  </si>
  <si>
    <t xml:space="preserve">Уникальный номер регионального или общероссийского перечня государственных услуг (работ): 931900.Р.24.1.БА160001000
</t>
  </si>
  <si>
    <t>Уникальный номер регионального или общероссийского перечня государственных услуг (работ): 850000.Р.24.1.БВ010002000</t>
  </si>
  <si>
    <t>Развитие сельского хозяйства и регулирование рынков сельскхозяйственной продукции, сырья и продовольствия</t>
  </si>
  <si>
    <t>ИТОГО субсидий на оказание государственных услуг
(выполнение работ) по Министерству сельского хозяйства Забайкальского края</t>
  </si>
  <si>
    <t>Министерство физической культуры и спорта Забайкальского края</t>
  </si>
  <si>
    <t>Реализация образовательных программ среднего профессионального образования - программ подготовки квалифицированных рабочих, служащих</t>
  </si>
  <si>
    <t>Реализация адаптированных основных общеобразовательных программ для детей с умственной отсталостью</t>
  </si>
  <si>
    <t>Реализация основных профессиональных образовательных программ профессионального обучения - программ профессиональной подготовки по профессиям рабочих, должностям служащих</t>
  </si>
  <si>
    <t>Уникальный номер регионального или общероссийского перечня государственных услуг (работ):  750000.Р.24.0.АЦ440009000</t>
  </si>
  <si>
    <t>Уникальный номер регионального или общероссийского перечня государственных услуг (работ): 
750000.Р.24.0.АЦ460003000</t>
  </si>
  <si>
    <t>Уникальный номер регионального или общероссийского перечня государственных услуг (работ): 
750000.Р.24.1.АЦ480002000</t>
  </si>
  <si>
    <t>Защита населения и территорий  от чрезвычайных ситуаций, обеспечение пожарной  безопасности и безопасности людей на водных объектах Забайкальского края</t>
  </si>
  <si>
    <t>Количество информационных систем (тех. сопровождение)</t>
  </si>
  <si>
    <t>ИТОГО субсидий на оказание государственных услуг
(выполнение работ) по Министерсту жилищно-коммунального хозяйства, энергетики, цифровизации и связи Забайкальского края</t>
  </si>
  <si>
    <t>Код (коды) бюджетной
классификации: 
011 1103 1820113482 611</t>
  </si>
  <si>
    <t xml:space="preserve">Код (коды) бюджетной
классификации: 
011 1103 1820113482 611 </t>
  </si>
  <si>
    <t>Код (коды) бюджетной
классификации: 
011 0704 1820113427 611</t>
  </si>
  <si>
    <t xml:space="preserve">Количество пользователей отчетов </t>
  </si>
  <si>
    <t xml:space="preserve">Количество отчетов, 
подлежащих своду </t>
  </si>
  <si>
    <t>Итого по государственной программе
"Развитие физической культуры и спорта в Забайкальском крае"</t>
  </si>
  <si>
    <t>Итого по государственной программе "Экономическое развитие"</t>
  </si>
  <si>
    <t>ИТОГО субсидий на оказание государственных услуг
(выполнение работ) по Министерству экономического развития Забайкальского края</t>
  </si>
  <si>
    <t>Итого по государственной программе "Сохранение, использование, популяризация и государственная охрана объектов культурного наследия"</t>
  </si>
  <si>
    <t xml:space="preserve">ИТОГО субсидий на оказание государственных услуг (выполнение работ) 
по Государственной службе по охране объектов культурного наследия Забайкальского края"
</t>
  </si>
  <si>
    <t>Уникальный номер регионального или общероссийского перечня государственных услуг (работ):
493900.Р.24.1.АШ150003000</t>
  </si>
  <si>
    <t>Итого по государственной программе 
"Социально экономическое развитие Агинского Бурятского округа Забайкальского края "</t>
  </si>
  <si>
    <t>Итого по государственной программе 
"Развитие образования Забайкальского края на 2014 - 2025 годы"</t>
  </si>
  <si>
    <t>Итого по государственной программе 
"Развитие физической культуры и спорта в Забайкальском крае"</t>
  </si>
  <si>
    <t>ИТОГО субсидий на оказание государственных услуг
(выполнение работ) по Администрации Агинского Бурятского округа Забайкальского края</t>
  </si>
  <si>
    <t>Итого по государственной программе 
«Управление государственной собственностью Забайкальского края»</t>
  </si>
  <si>
    <t>ИТОГО субсидий на оказание государственных услуг
(выполнение работ) по Департаменту государственного и муниципального имущества 
Забайкальского край</t>
  </si>
  <si>
    <t>Километр (создание лесных дорог предназначенных для охраны лесов от пожаров)</t>
  </si>
  <si>
    <t>Километр (реконструкция лесных дорог предназначенных для охраны лесов от пожаров)</t>
  </si>
  <si>
    <t>Километр (эксплуатация лесных дорог предназначенных для охраны лесов от пожаров)</t>
  </si>
  <si>
    <t>Километр (устройство противопожарных минерализованных полос)</t>
  </si>
  <si>
    <t>Гектар (проведение профилактического контролируемого противопожарного выжигания хвороста, лесной подстилки, сухой травы и других лесных горючих материалов)</t>
  </si>
  <si>
    <t>Километр (прочистка просек, уход  за противопожарными разрывами, 
в.т.ч. уход за противопожарными разрывами)</t>
  </si>
  <si>
    <t>Километр (прочистка противопожарных минерализованных полос и их обновление)</t>
  </si>
  <si>
    <t>Единица (эксплуатация пожарных водоемов и подъездов к источникам противопожарного водоснабжения, в т.ч. эксплуатация подъездов к источникам водоснабжения)</t>
  </si>
  <si>
    <t>Единица (благоустройство зон отдыха граждан, пребывающих в лесах)</t>
  </si>
  <si>
    <t>Единица (установка шлагбаумов, устройство преград, обеспечивающих ограничение пребывания граждан в лесах в целях обеспечения пожарной безопасности в т.ч. установка шлагбаумов)</t>
  </si>
  <si>
    <t>Единица (изготовление и установка стендов, содержащих информацию о мерах пожарной безопасности)</t>
  </si>
  <si>
    <t>Единица (изготовление и распространение плакатов, содержащих информацию о мерах пожарной безопасности)</t>
  </si>
  <si>
    <t>Единица (изготовление и установка аншлагов, содержащих информацию о мерах пожарной безопасности)</t>
  </si>
  <si>
    <t>Единица (изготовление и установка баннеров, содержащих информацию о мерах пожарной безопасности)</t>
  </si>
  <si>
    <t>046 0407 0910119299 611</t>
  </si>
  <si>
    <t>046 0407 0910119299 621</t>
  </si>
  <si>
    <t>Гектар</t>
  </si>
  <si>
    <t>Гектар (планирование, обоснование и назначение санитарно-оздоровительных мероприятий и мероприятий по защите лесов, в т.ч. лесопатологическое обследование визуальным способом)</t>
  </si>
  <si>
    <t>Гектар (планирование, обоснование и назначение санитарно-оздоровительных мероприятий и мероприятий по защите лесов, в т.ч. лесопатологическое обследование инструментальным способом)</t>
  </si>
  <si>
    <t>Гектар/кубический метр
(предупреждение возникновения вредных организмов, санитарно-оздоровительные мероприятия, сплошные санитарные рубки)</t>
  </si>
  <si>
    <t>Гектар/кубический метр
(предупреждение возникновения вредных организмов, санитарно-оздоровительные мероприятия, выборочные санитарные рубки)</t>
  </si>
  <si>
    <t>Гектар/кубический метр
(предупреждение возникновения вредных организмов, санитарно-оздоровительные мероприятия, уборка неликвидной древесины)</t>
  </si>
  <si>
    <t>Гектар (отвод лесосек под выборочные рубки (кроме санитарных рубок и рубок ухода в молодняках))</t>
  </si>
  <si>
    <t>Гектар (отвод лесосек под сплошные рубки (кроме санитарных рубок))</t>
  </si>
  <si>
    <t>Гектар (отвод лесосек под рубки ухода в молодняках)</t>
  </si>
  <si>
    <t>Гектар (отвод лесосек под сплошные санитарные рубки)</t>
  </si>
  <si>
    <t>Гектар (отвод лесосек под выборочные санитарные рубки)</t>
  </si>
  <si>
    <t>Гектар/куб.м. (рубки прореживания, проводимые в целях ухода за лесами)</t>
  </si>
  <si>
    <t>Гектар/куб.м. (проходные рубки, проводимые в целях ухода за лесами)</t>
  </si>
  <si>
    <t>10.1.36</t>
  </si>
  <si>
    <t>Гектар/куб.м. (рубки осветления, проводимые в целях ухода за лесами)</t>
  </si>
  <si>
    <t>Гектар/куб.м. (рубки прочистки, проводимые в целях ухода за лесами)</t>
  </si>
  <si>
    <t>Гектары (очистка лесов от захламления, загрязнения и иного негативного воздействия)</t>
  </si>
  <si>
    <t>Единица (установка и размещение стендов и других знаков и указателей, содержащих информацию о мерах пожарной безопасности в лесах)</t>
  </si>
  <si>
    <t>Количество мероприятий (проведение противопожарной пропаганды и других профилактических мероприятий в целях предотвращения возникновения лесных пожаров)</t>
  </si>
  <si>
    <t>Количество объектов (биотехнические мероприятия, устройство кормовых полей, подкормочных площадок, водопоев, привад, солонцов, искусственных гнездовий)</t>
  </si>
  <si>
    <t>Количество актов о проведенных мероприятий (биотехнические мероприятиях, обеспечение соблюдения режима особо охраняемых природных территорий регионального значения)</t>
  </si>
  <si>
    <t>Площадь (проверка (объезд,контроль) территории)</t>
  </si>
  <si>
    <t>Количество эколого-просветительских мероприятий (проведение эколого-просветительских мероприятий на территории ООПТ и иных природных территориях, организация и проведение мероприятий по экологическому просвещению и пропаганде бережного отношения населения к окружающей природной среде)</t>
  </si>
  <si>
    <t>Количество публикаций (проведение эколого-просветительских мероприятий на территории ООПТ и иных природных территориях, пропаганда экологических знаний)</t>
  </si>
  <si>
    <t>Площадь охот угодий (учёт объектов животного мира, включая редких и находящихся под угрозой исчезновения, охотничьих ресурсов)</t>
  </si>
  <si>
    <t>Количество организованных и проведенных учетных работ (учёт объектов животного мира, включая редких и находящихся под угрозой исчезновения, охотничьих ресурсов)</t>
  </si>
  <si>
    <t>Количество подготовленных аналитических  отчетов (учёт объектов животного мира, включая редких и находящихся под угрозой исчезновения, охотничьих ресурсов)</t>
  </si>
  <si>
    <t>Площадь (биотехнические мероприятия, устройство кормовых полей, подкормочных площадок, водопоев, привад, солонцов, искусственных гнездовий)</t>
  </si>
  <si>
    <t>Количество актов о проведенных мероприятиях (биотехнические мероприятия, обеспечение соблюдения режима особо охраняемых природных территорий регионального значения)</t>
  </si>
  <si>
    <t>Площадь, охваченная мероприятиями (биотехнические мероприятия, обеспечение соблюдения режима особо охраняемых природных территорий регионального значения)</t>
  </si>
  <si>
    <t>Количество экологопросветительских мероприятий (проведение эколого-просветительских мероприятий на территории ООПТ и иных природных территориях, пропаганда экологических знаний)</t>
  </si>
  <si>
    <t>Количество привлеченных пользователей (рекреационное обустройство ООПТ, создание и обустройство экологических троп и маршрутов)</t>
  </si>
  <si>
    <t>Количество рейдовых выездов (проведение мероприятий по охране животного мира и среды его обитания на особо охраняемых природных территориях)</t>
  </si>
  <si>
    <t>Количество посетителей (проведение противопожарной пропаганды и других профилактических мероприятий в целях предотвращения возникновения лесных пожаров)</t>
  </si>
  <si>
    <t xml:space="preserve">Единица (установка шлагбаумов, устройство преград, обеспечивающих ограничение пребывания граждан в лесах в целях обеспечения пожарной безопасности) </t>
  </si>
  <si>
    <t>Гектар (очистка лесов от захламления, загрязнения и иного негативного воздействия)</t>
  </si>
  <si>
    <t>Количество объектов (рекреационное обустройство ООПТ, организация регламентированной рекреации)</t>
  </si>
  <si>
    <t>Количество рубрик (электронная рубрика "Вопрос-ответ", обновление информации, новостная лента и размещение полезной информаци)</t>
  </si>
  <si>
    <t>Количество проведенных мероприятий (принятие заявок по постановке на учет объектов негативного воздействия)</t>
  </si>
  <si>
    <t>Количество проведенных мероприятий (принятие отчетов ПЭК)</t>
  </si>
  <si>
    <t>Количество проведенных мероприятий (проведение консультаций природопользователей  по вопросам экономической оценки влияния субъектов хозяйственной и иной деятельности на окружающую среду, информации об измене-ниях экологического законодательства представителям субъектов хозяйственной и иной деятельности)</t>
  </si>
  <si>
    <t>Количество проведенных мероприятий (участие в организации и развитии системы экологического образования и формирования экологической культуры на территории края)</t>
  </si>
  <si>
    <t>Количество проведенных мероприятий (проведение практик со студентами ВУЗов и СУЗов)</t>
  </si>
  <si>
    <t>Количество проведенных мероприятий (участие в совместных рейдах и комиссиях по выявлению нарушений природоохранного законодательства субъектами хозяйственной и иной, в комиссиях по уничтожению наркотических средств и их прекурсоров)</t>
  </si>
  <si>
    <t>Количество проведенных мероприятий (участие в экологических десантах)</t>
  </si>
  <si>
    <t>Количество проведенных мероприятий (рассмотрение и согласование деклараций  о воздействии на окружающую среду в отношении объектов, подлежащих региональному государственному экологическому надзору)</t>
  </si>
  <si>
    <t>Код (коды) бюджетной
классификации: 
009 1002 1720312501 611</t>
  </si>
  <si>
    <t>009 1002 1720312501 621</t>
  </si>
  <si>
    <t>009 1002 1730112502 611</t>
  </si>
  <si>
    <t>009 1002 1720312508 611</t>
  </si>
  <si>
    <t>009 1002 1730112509 621</t>
  </si>
  <si>
    <t>009 1002 1720312508 621</t>
  </si>
  <si>
    <t>009 1002 17Б0312508 621</t>
  </si>
  <si>
    <t>009 1002 17Б0212508 621</t>
  </si>
  <si>
    <t>Код (коды) бюджетной
классификации: 
009 1004 1730112509 611</t>
  </si>
  <si>
    <t>009 1004 1730112509 621</t>
  </si>
  <si>
    <t>Код (коды) бюджетной
классификации: 
009 1002 1720312508 611</t>
  </si>
  <si>
    <t>009 1002 1730112508 611</t>
  </si>
  <si>
    <t>12.1.2</t>
  </si>
  <si>
    <t>12.1.3</t>
  </si>
  <si>
    <t>Онлайн концерты</t>
  </si>
  <si>
    <t>Число получателей
социальных услуг</t>
  </si>
  <si>
    <t>Число получателей 
социальных услуг
(лица за исключением лиц с ограниченными возможностями здоровья (ОВЗ) и детей-инвалидов)</t>
  </si>
  <si>
    <t xml:space="preserve">Число получателей 
социальных услуг
</t>
  </si>
  <si>
    <t>Предоставление социального обслуживания в полустационарной форме 
(включая оказание социально-бытовых услуг,социально-медицинских услуг,социально-психологических услуг,социально-педагогических услуг,социально-трудовых услуг, социально-правовых услугх, услуг в целях повышения коммуникативного потенциала получателей социальных услуг, имеющих ограничения жизнедеятельности, в том числе детей-инвалидов, срочных социальных услуг (очно))</t>
  </si>
  <si>
    <t>Предоставление социального обслуживания в форме на дому (включая оказание социально-бытовых услуг,социально-медицинских услуг,социально-психологических услуг,социально-педагогических услуг,социально-трудовых услуг, социально-правовых услуг, услуг в целях повышения коммуникативного потенциала получателей социальных услуг, имеющих ограничения жизнедеятельност, в том числе детей-инвалидов, срочных социальных услуг (заочно))</t>
  </si>
  <si>
    <t xml:space="preserve">Число получателей
социальных услуг
</t>
  </si>
  <si>
    <t>Предоставление социального обслуживания в форме на дому (включая оказание социально-бытовых услуг,социально-медицинских услуг,социально-психологических услуг,социально-педагогических услуг,социально-трудовых услуг, социально-правовых услуг, услуг в целях повышения коммуникативного потенциала получателей социальных услуг, имеющих ограничения жизнедеятельности, в том числе детей-инвалидов, срочных социальных услуг (очно))</t>
  </si>
  <si>
    <t>Число подготовленных граждан (очная)</t>
  </si>
  <si>
    <t>Количество объектов
(бумажные носители информации)</t>
  </si>
  <si>
    <t>Количество отчетов
(комплект бухгалтерской (финансовой) отчетности бюджетного (автономного) учреждения, бумажные носители информации)</t>
  </si>
  <si>
    <t>Уникальный номер регионального или общероссийского перечня государственных услуг (работ): 493900.Р.24.1.АШ150002000</t>
  </si>
  <si>
    <t xml:space="preserve">  Код (коды) бюджетной классификации:
001 1202 8800098701 621</t>
  </si>
  <si>
    <t xml:space="preserve"> Код (коды) бюджетной классификации:
001 1202 8800098701 621</t>
  </si>
  <si>
    <t>ИТОГО субсидий на оказание государственных услуг
(выполнение работ) по Администрации Губернатора Забайкальского края</t>
  </si>
  <si>
    <t>Реализация дополнительных общеразвивающих программ
(cоциально-педагогическая направленность, очная)</t>
  </si>
  <si>
    <t>Реализация дополнительных общеразвивающих программ
(очная форма)</t>
  </si>
  <si>
    <t>Уникальный номер регионального или общероссийского перечня государственных услуг (работ): 932900.Р.24.1.АЗ370002001</t>
  </si>
  <si>
    <t>Организация досуга детей, подростков и молодежи</t>
  </si>
  <si>
    <t>лист печ.</t>
  </si>
  <si>
    <t xml:space="preserve"> Уникальный номер регионального или общероссийского перечня государственных услуг (работ): 581300.Р.24.0.АЗ070001001
</t>
  </si>
  <si>
    <t>Организация и осуществление транспортного обслуживания должностных лиц, государственных органов и государственных учреждений</t>
  </si>
  <si>
    <t>Объем субсидий на финансовое обеспечение оказания государственных услуг 
(выполнения работ)</t>
  </si>
  <si>
    <t>Проведение плановых диагностических мероприятий на особо опасные болезни животных (птиц) и болезни общие для человека и животных (птиц) (на выезде)</t>
  </si>
  <si>
    <t>Оформление и выдача ветеринарных сопроводительных документов (стационар)</t>
  </si>
  <si>
    <t>11.1.1</t>
  </si>
  <si>
    <t>11.1.2</t>
  </si>
  <si>
    <t>11.1.3</t>
  </si>
  <si>
    <t>11.2.4</t>
  </si>
  <si>
    <t>11.2.5</t>
  </si>
  <si>
    <t>11.2.6</t>
  </si>
  <si>
    <t>11.2.7</t>
  </si>
  <si>
    <t>11.2.8</t>
  </si>
  <si>
    <t>11.2.9</t>
  </si>
  <si>
    <t>11.2.10</t>
  </si>
  <si>
    <t>11.2.11</t>
  </si>
  <si>
    <t>12.1.4</t>
  </si>
  <si>
    <t>12.1.5</t>
  </si>
  <si>
    <t>12.1.6</t>
  </si>
  <si>
    <t>12.1.7</t>
  </si>
  <si>
    <t>12.1.8</t>
  </si>
  <si>
    <t>12.1.9</t>
  </si>
  <si>
    <t>12.1.10</t>
  </si>
  <si>
    <t>12.1.11</t>
  </si>
  <si>
    <t>12.1.12</t>
  </si>
  <si>
    <t>12.1.13</t>
  </si>
  <si>
    <t>12.1.14</t>
  </si>
  <si>
    <t>12.1.15</t>
  </si>
  <si>
    <t>12.1.16</t>
  </si>
  <si>
    <t>12.1.17</t>
  </si>
  <si>
    <t>12.1.18</t>
  </si>
  <si>
    <t>12.1.19</t>
  </si>
  <si>
    <t>12.1.20</t>
  </si>
  <si>
    <t>12.1.22</t>
  </si>
  <si>
    <t>12.1.23</t>
  </si>
  <si>
    <t>12.1.24</t>
  </si>
  <si>
    <t>12.1.25</t>
  </si>
  <si>
    <t>12.1.26</t>
  </si>
  <si>
    <t>12.1.27</t>
  </si>
  <si>
    <t>12.1.28</t>
  </si>
  <si>
    <t>12.1.29</t>
  </si>
  <si>
    <t>12.1.30</t>
  </si>
  <si>
    <t>12.1.31</t>
  </si>
  <si>
    <t>12.1.32</t>
  </si>
  <si>
    <t>12.1.33</t>
  </si>
  <si>
    <t>12.1.34</t>
  </si>
  <si>
    <t>12.1.35</t>
  </si>
  <si>
    <t>12.1.36</t>
  </si>
  <si>
    <t>12.1.37</t>
  </si>
  <si>
    <t>13.2.1</t>
  </si>
  <si>
    <t>13.2.2</t>
  </si>
  <si>
    <t>13.2.3</t>
  </si>
  <si>
    <t>14.1.9</t>
  </si>
  <si>
    <t>14.1.10</t>
  </si>
  <si>
    <t>14.1.11</t>
  </si>
  <si>
    <t>14.1.12</t>
  </si>
  <si>
    <t>14.1.13</t>
  </si>
  <si>
    <t>Первичная медико-санитарная помощь, включенная в базовую программу обязательного медицинского страхования</t>
  </si>
  <si>
    <t>Уникальный номер регионального или общероссийского перечня государственных услуг (работ):
860000О.99.0.АД58АА02002</t>
  </si>
  <si>
    <t>Организация отдыха детей и молодежи</t>
  </si>
  <si>
    <t>Уникальный номер регионального или общероссийского перечня государственных услуг (работ):
920700О.99.0.АЗ22АА00001</t>
  </si>
  <si>
    <t>Содержание лиц из числа детей-сирот и детей, оставшихся без попечения родителей, завершивших пребывание в организации для детей-сирот, но не старше 23 лет</t>
  </si>
  <si>
    <t>Уникальный номер регионального или общероссийского перечня государственных услуг (работ):
853100О.99.0.БА64АА00000</t>
  </si>
  <si>
    <t xml:space="preserve"> Численность граждан, получивших социальные услуги
(очная)</t>
  </si>
  <si>
    <t>Реализация адаптированных основных общеобразовательных программ  начального общего образования</t>
  </si>
  <si>
    <t>Реализация основных общеобразовательных программ основного общего образования</t>
  </si>
  <si>
    <t>Коррекционно-развивающая, компенсирующая и логопедическая  помощь обучающимся</t>
  </si>
  <si>
    <t>Реализация основных общеобразовательных программ дошкольного образования</t>
  </si>
  <si>
    <t>Уникальный номер регионального или общероссийского перечня государственных услуг (работ):
804200О.99.0.ББ52АЖ48000</t>
  </si>
  <si>
    <t>Количество человеко-часов 
(очная)</t>
  </si>
  <si>
    <t>Реализация основных общеобразовательных программ начального общего образования</t>
  </si>
  <si>
    <t>Количество человеко-часов
(очная)</t>
  </si>
  <si>
    <t>Реализация основных общеобразовательных программ среднего общего образования</t>
  </si>
  <si>
    <t>Число обращений
(амбулаторно)</t>
  </si>
  <si>
    <t>Коррекционно-развивающая, компенсирующая и логопедическая помощь обучающимся</t>
  </si>
  <si>
    <t xml:space="preserve">Реализация дополнительных предпрофессиональных программ в области физической культуры и спорта </t>
  </si>
  <si>
    <t>Методическое  обеспечение  образовательной деятельности</t>
  </si>
  <si>
    <t>Уникальный номер регионального или общероссийского перечня государственных услуг (работ):
850000.Р.24.1.БВ010002000</t>
  </si>
  <si>
    <t>Количество разработанных документов</t>
  </si>
  <si>
    <t xml:space="preserve">ед. </t>
  </si>
  <si>
    <t>Организация и проведение олимпиад, конкурсов, мероприятий, направленных на выявление и развитие у обучающихся интеллектуальных и творческих способностей, способностей к занятиям физической культурой и спортом, интереса к научной (научно-исследовательской) деятельности, творческой деятельности, физкультурно-спортивной деятельности</t>
  </si>
  <si>
    <t>Уникальный номер регионального или общероссийского перечня государственных услуг (работ):
850000.Р.24.1.ББ890002000</t>
  </si>
  <si>
    <t>Уникальный номер регионального или общероссийского перечня государственных услуг (работ):
850000.Р.24.1.БВ020002000</t>
  </si>
  <si>
    <t>Число посещений
(амбулаторно)</t>
  </si>
  <si>
    <t>Уникальный номер регионального или общероссийского перечня государственных услуг (работ):
804200О.99.0.ББ59АБ20001</t>
  </si>
  <si>
    <t>Уникальный номер регионального или общероссийского перечня государственных услуг (работ):
841214.Р.24.1.ББ970002000</t>
  </si>
  <si>
    <t>Количество отработанных отчетов</t>
  </si>
  <si>
    <t>Проведение прикладных научных исследований</t>
  </si>
  <si>
    <t>Количество научно-исследовательских работ</t>
  </si>
  <si>
    <t>Количество публикаций в научных журналах</t>
  </si>
  <si>
    <t>Создание и развитие информационных систем и компонентов информационно-телекоммуникационной инфраструктуры</t>
  </si>
  <si>
    <t>Количество учетных записей</t>
  </si>
  <si>
    <t>Количество экземпляров
(журналы)</t>
  </si>
  <si>
    <t>Количество экземпляров
(иные печатные периодические издания, в бумажном виде)</t>
  </si>
  <si>
    <t>Количество ИС обеспечения специальной деятельности</t>
  </si>
  <si>
    <t>Количество государственных услуг, предъявляемых в электронном виде</t>
  </si>
  <si>
    <t>Количество центров обработки данных</t>
  </si>
  <si>
    <t>Количество мероприятий
(проведение экспертизы профессиональной деятельности педагогов, проектов, конкурсных материалов, проведение мониторингов в соответствии с планом мероприятий Минобрнауки России, Минобразования Забайкальского края)</t>
  </si>
  <si>
    <t>Информационно-технологическое обеспечение управления системой образования</t>
  </si>
  <si>
    <t>Уникальный номер регионального или общероссийского перечня государственных услуг (работ):
850000.Р.24.1.БВ040002000</t>
  </si>
  <si>
    <t>Первичная медико-санитарная помощь, не включенная в базовую программу обязательного медицинского страхования</t>
  </si>
  <si>
    <t>Уникальный номер регионального или общероссийского перечня государственных услуг (работ):
860000О.99.0.АД57АА31002</t>
  </si>
  <si>
    <t>Ведение бухгалтерского учета автономными учреждениями, формирование регистров бухгалтерского учета</t>
  </si>
  <si>
    <t>Уникальный номер регионального или общероссийского перечня государственных услуг (работ):
692000.Р.24.1.АЧ190004000</t>
  </si>
  <si>
    <t xml:space="preserve">Уникальный номер регионального или общероссийского перечня государственных услуг (работ):
493900.Р.24.1.АШ150002000 </t>
  </si>
  <si>
    <t xml:space="preserve">машино-часы </t>
  </si>
  <si>
    <t>Закупка товаров, работ, услуг для обеспечения государственных нужд</t>
  </si>
  <si>
    <t>Объем закупок</t>
  </si>
  <si>
    <t>Итого по Министерству образования и науки Забайкальского края</t>
  </si>
  <si>
    <t>Развитие образования Забайкальского края на 2014–2025 годы</t>
  </si>
  <si>
    <t xml:space="preserve">ИТОГО субсидий на оказание государственных услуг
(выполнение работ) по Государственной ветеринарной службе Забайкальского края </t>
  </si>
  <si>
    <t>Итого по государственной программе 
"Развитие образования Забайкальского края на 2014–2025 годы"</t>
  </si>
  <si>
    <t>ВСЕГО СУБСИДИЙ НА ОКАЗАНИЕ ГОСУДАРСТВЕННЫХ УСЛУГ (ВЫПОЛНЕНИЕ РАБОТ)</t>
  </si>
  <si>
    <t>Министерство труда и социальной защиты населения Забайкальского края</t>
  </si>
  <si>
    <t>Первичная медико-санитарная помощь, не включенная в базовую программу обязательного медицинского страхования (первичная медико-санитарная помощь, в части диагностики и лечения, наркология, амбулаторно)</t>
  </si>
  <si>
    <t>Первичная медико-санитарная помощь, не включенная в базовую программу обязательного медицинского страхования (первичная медико-санитарная помощь, в части диагностики и лечения, психиатрия, амбулаторно)</t>
  </si>
  <si>
    <t>Первичная медико-санитарная помощь, не включенная в базовую программу обязательного медицинского страхования (первичная медико-санитарная помощь, в части диагностики и лечения, венерология, амбулаторно)</t>
  </si>
  <si>
    <t>Первичная медико-санитарная помощь, не включенная в базовую программу обязательного медицинского страхования (первичная медико-санитарная помощь, в части диагностики и лечения, фтизиатрия, амбулаторно)</t>
  </si>
  <si>
    <t>Первичная медико-санитарная помощь, не включенная в базовую программу обязательного медицинского страхования (первичная специализированная медицинская помощь, оказываемая при заболеваниях, передаваемых половым путем, туберкулезе, ВИЧ-инфекции и синдроме приобретенного иммунодефицита, психиатрических расстройствах и расстройствах поведения, по профилю психиатрия-наркология, амбулаторно)</t>
  </si>
  <si>
    <t>Первичная медико-санитарная помощь, не включенная в базовую программу обязательного медицинского страхования (первичная специализированная медицинская помощь, оказываемая при заболеваниях, передаваемых половым путем, туберкулезе, ВИЧ-инфекции и синдроме приобретенного иммунодефицита, психиатрических расстройствах и расстройствах поведения, по профилю инфекционные болезни (в части синдрома приобретенного иммунодефицита (ВИЧ-инфекции)), амбулаторно)</t>
  </si>
  <si>
    <t>Специализированная медицинская помощь (за исключением высокотехнологичной медицинской помощи), не включенная в базовую программу обязательного медицинского страхования, по профилям: психиатрия, стационар</t>
  </si>
  <si>
    <t>Специализированная медицинская помощь (за исключением высокотехнологичной медицинской помощи), не включенная в базовую программу обязательного медицинского страхования, по профилям: дерматовенерология (в части венерологии), стационар</t>
  </si>
  <si>
    <t>Специализированная медицинская помощь (за исключением высокотехнологичной медицинской помощи), не включенная в базовую программу обязательного медицинского страхования, по профилям: фтизиатрия, стационар</t>
  </si>
  <si>
    <t>Специализированная медицинская помощь (за исключением высокотехнологичной медицинской помощи), не включенная в базовую программу обязательного медицинского страхования, по профилям: психиатрия-наркология (в части наркологии), стационар</t>
  </si>
  <si>
    <t>Специализированная медицинская помощь (за исключением высокотехнологичной медицинской помощи), не включенная в базовую программу обязательного медицинского страхования, по профилям: фтизиатрия, дневной стационар</t>
  </si>
  <si>
    <t>Специализированная медицинская помощь (за исключением высокотехнологичной медицинской помощи), не включенная в базовую программу обязательного медицинского страхования, по профилям: дерматовенерология (в части венерологии), дневной стационар</t>
  </si>
  <si>
    <t>Специализированная медицинская помощь (за исключением высокотехнологичной медицинской помощи), не включенная в базовую программу обязательного медицинского страхования, по профилям: психиатрия, дневной стационар</t>
  </si>
  <si>
    <t>Специализированная медицинская помощь (за исключением высокотехнологичной медицинской помощи), не включенная в базовую программу обязательного медицинского страхования, по профилям: психиатрия-наркология (в части наркологии), дневной стационар</t>
  </si>
  <si>
    <t>Скорая, в том числе скорая специализированная, медицинская помощь (включая медицинскую эвакуацию), не включенная в базовую программу обязательного медицинского страхования, а также оказание медицинской помощи при чрезвычайных ситуациях (скорая, в том числе скорая специализированная, медицинская помощь (за исключением санитарно-авиационной эвакуации), вне медицинской организации)</t>
  </si>
  <si>
    <t xml:space="preserve">Скорая, в том числе скорая специализированная, медицинская помощь (включая медицинскую эвакуацию), не включенная в базовую программу обязательного медицинского страхования, а также оказание медицинской помощи при чрезвычайных ситуациях (санитарно-авиационная эвакуация, вне медицинской организации) </t>
  </si>
  <si>
    <t xml:space="preserve">Паллиативная медицинская помощь (стационар) </t>
  </si>
  <si>
    <t>Реализация дополнительных профессиональных программ повышения квалификации (физические лица за исключением лиц с ОВЗ и инвалидов, очная)</t>
  </si>
  <si>
    <t>Реализация образовательных программ среднего профессионального образования - программ подготовки специалистов среднего звена (34.02.02 Медицинский массаж (для обучения лиц с ограниченными возможностями здоровья по зрению), очная с применением сетевой формы реализации и электронного обучения)</t>
  </si>
  <si>
    <t>Реализация образовательных программ среднего профессионального образования - программ подготовки специалистов среднего звена (31.02.02 Акушерское дело, среднее общее образование, очная с применением сетевой формы реализации, дистанционных образовательных технологий и электронного обучения)</t>
  </si>
  <si>
    <t>Реализация образовательных программ среднего профессионального образования - программ подготовки специалистов среднего звена (34.02.01 Сестринское дело,  очно-заочная с применением дистанционных образовательных технологий и электронного обучения)</t>
  </si>
  <si>
    <t>Реализация образовательных программ среднего профессионального образования - программ подготовки специалистов среднего звена (32.02.01 Медико-профилактическое дело, очная с применением дистанционных образовательных технологий и электронного обучения)</t>
  </si>
  <si>
    <t>Объем субсидий на 
финансовое обеспечение 
оказания государственных услуг 
(выполнения работ)</t>
  </si>
  <si>
    <t xml:space="preserve">Реализация образовательных программ среднего профессионального образования-программ подготовки специалистов среднего звена (34.00.00 Сестринское дело, очная с применением дистанционных образовательных технологий и электронного обучения) </t>
  </si>
  <si>
    <t>Реализация образовательных программ среднего профессионального образования - программ подготовки специалистов среднего звена (31.02.01 Лечебное дело, физические лица за исключением лиц с ОВЗ и инвалидов, очная с применением электронного обучения)</t>
  </si>
  <si>
    <t xml:space="preserve">Осуществление издательской деятельности 
(газеты, печатная) </t>
  </si>
  <si>
    <t>Осуществление издательской деятельности (журналы, печатная)</t>
  </si>
  <si>
    <t xml:space="preserve">Ведение информационных ресурсов и баз данных (обновление и сопровождение сайтов и баз данных) </t>
  </si>
  <si>
    <t>Техническое сопровождение и эксплуатация, вывод из эксплуатации информационных систем и компонентов информационно-телекоммуникационной инфраструктуры (Типовые компоненты ИТКИ, контроль и мониторинг показателей функционирования)</t>
  </si>
  <si>
    <t>Уникальный номер регионального или общероссийского перечня государственных услуг (работ):
860000О.99.0.БЗ68АА01000</t>
  </si>
  <si>
    <t>Паллиативная медицинская помощь (амбулаторно на дому выездными патронажными бригадами)</t>
  </si>
  <si>
    <t>Оказание медицинской (в том числе психиатрической), социальной и психолого-педагогической помощи детям, находящимся в трудной жизненной ситуации (амбулаторно)</t>
  </si>
  <si>
    <t>Министерство жилищно-коммунального хозяйства, энергетики, цифровизации и связи Забайкальского края</t>
  </si>
  <si>
    <t>Количество автоматизированных рабочих мест</t>
  </si>
  <si>
    <t>Количество отработанных часов средствами видеофиксации</t>
  </si>
  <si>
    <t>Время работы комплексной системы информирования и оповещения населения</t>
  </si>
  <si>
    <t xml:space="preserve">Оперативные сводки и донесения </t>
  </si>
  <si>
    <t>Количество человек , получающих услугу</t>
  </si>
  <si>
    <t>10</t>
  </si>
  <si>
    <t>Количество экспертных заключений</t>
  </si>
  <si>
    <t>Уникальный номер регионального или общероссийского перечня государственных услуг (работ): 
801012О.99.0.БА81АЯ88001</t>
  </si>
  <si>
    <t>Реализация дополнительных образовательных программ спортивной подготовки по олимпийским видам спорта</t>
  </si>
  <si>
    <t>Количество проведенных консультаций</t>
  </si>
  <si>
    <t>Количество отчетов, составленных по результатам работы</t>
  </si>
  <si>
    <t>49</t>
  </si>
  <si>
    <t>59</t>
  </si>
  <si>
    <t xml:space="preserve">Количество публикаций в журналах, индексируемых в российских и международных информационно-аналитических системах научного цитирования </t>
  </si>
  <si>
    <t xml:space="preserve">Количество типовых компонентов информационно-телекоммуникационной инфраструктуры </t>
  </si>
  <si>
    <t xml:space="preserve">Реализация дополнительных образовательных программ спортивной подготовки по неолимпийским видам спорта
</t>
  </si>
  <si>
    <t>усл. ед.</t>
  </si>
  <si>
    <t>15.1.2</t>
  </si>
  <si>
    <t>15.1.3</t>
  </si>
  <si>
    <t>15.1.4</t>
  </si>
  <si>
    <t>15.1.8</t>
  </si>
  <si>
    <t>15.1.10</t>
  </si>
  <si>
    <t>15.1.11</t>
  </si>
  <si>
    <t>15.1.13</t>
  </si>
  <si>
    <t>15.1.15</t>
  </si>
  <si>
    <t>15.1.17</t>
  </si>
  <si>
    <t>15.1.19</t>
  </si>
  <si>
    <t>15.1.21</t>
  </si>
  <si>
    <t>15.1.24</t>
  </si>
  <si>
    <t>15.1.26</t>
  </si>
  <si>
    <t>Сведения о планируемых на 2024 год и на плановый период 2025 и 2026 годов объемах оказания государственных услуг (работ) 
государственными учреждениями Забайкальского края, а также о планируемых объемах их финансового обеспечения в сравнении с ожидаемым исполнением за 2023 год и отчетом за 2022 год</t>
  </si>
  <si>
    <t>Фактическое исполнение
за 2022 год</t>
  </si>
  <si>
    <t>2026 год</t>
  </si>
  <si>
    <t>Оценка исполнения за 2023 год
 (сводная бюджетная роспись на 1.10.2023г.)</t>
  </si>
  <si>
    <t>375</t>
  </si>
  <si>
    <t>390</t>
  </si>
  <si>
    <t>410</t>
  </si>
  <si>
    <t>420</t>
  </si>
  <si>
    <t>430</t>
  </si>
  <si>
    <t>8 569,0</t>
  </si>
  <si>
    <t>8 450,1</t>
  </si>
  <si>
    <t>9 899,60</t>
  </si>
  <si>
    <t>9 443,3</t>
  </si>
  <si>
    <t>9 281,80</t>
  </si>
  <si>
    <t>351,4</t>
  </si>
  <si>
    <t>502,0</t>
  </si>
  <si>
    <t>360,0</t>
  </si>
  <si>
    <t>343,4</t>
  </si>
  <si>
    <t>337,6</t>
  </si>
  <si>
    <t>90</t>
  </si>
  <si>
    <t>91</t>
  </si>
  <si>
    <t>93</t>
  </si>
  <si>
    <t>94</t>
  </si>
  <si>
    <t>95</t>
  </si>
  <si>
    <t>11</t>
  </si>
  <si>
    <t>23 009,60</t>
  </si>
  <si>
    <t>8 450,0</t>
  </si>
  <si>
    <t>9 899,6</t>
  </si>
  <si>
    <t>9 281,8</t>
  </si>
  <si>
    <r>
      <t xml:space="preserve">Код (коды) бюджетной
классификации:
066 0405 05Д0117263 611;
</t>
    </r>
    <r>
      <rPr>
        <sz val="12.5"/>
        <rFont val="Times New Roman"/>
        <family val="1"/>
        <charset val="204"/>
      </rPr>
      <t>066 0405 0540117269 611</t>
    </r>
  </si>
  <si>
    <t>Код (коды) бюджетной
классификации:
066 0405 05Д0117263 611;
066 0405 0540117269 611</t>
  </si>
  <si>
    <t>Код (коды) бюджетной
классификации: 
066 0603 05Д0117411 611;
066 0603 0540117411 611</t>
  </si>
  <si>
    <t>Код (коды) бюджетной
классификации: 
025 0113 0340119905 621;
025 0113 0340419905 621</t>
  </si>
  <si>
    <t>Развитие образования Забайкальского края на 2014 - 2025 годы;
Реализация государственной национальной политики, развитие институтов региональной политики и гражданского общества в Забайкальском крае</t>
  </si>
  <si>
    <t>Код (коды) бюджетной классификации:
001 0707 1460111435 621;
001 0707 3440211434 621</t>
  </si>
  <si>
    <t xml:space="preserve">Код (коды) бюджетной классификации:
 001 0707 1460111435 621;
001 0707 3440211434 621 </t>
  </si>
  <si>
    <t>Организация мероприятий в сфере молодежной политики,
направленных на гражданское и патриотическое воспитание молодежи, воспитание толерантности в молодежной среде, формирование правовых, культурных и нравственных ценностей среди молодежи</t>
  </si>
  <si>
    <t>Итого по государственной программе
"Развитие образования Забайкальского края на 2014 - 2025 годы"
"Реализация государственной национальной политики, развитие институтов региональной политики и гражданского общества в Забайкальском крае"</t>
  </si>
  <si>
    <t>Государственная ветеринарная служба Забайкальского края</t>
  </si>
  <si>
    <t>Код (коды) бюджетной класификации: 
017 0412 1020214093 611;
017 0412 1040214093 611</t>
  </si>
  <si>
    <t>Код (коды) бюджетной класификации:
017 0412 1020214093 611;
017 0412 1040214093 611</t>
  </si>
  <si>
    <t>3</t>
  </si>
  <si>
    <t>Код (коды) бюджетной класификации:
017 0801 1511012445 621;
017 0801 1540112445 621</t>
  </si>
  <si>
    <t>Код (коды) бюджетной
классификации:                         
012 0310 0230119303 611;
012 0310 0240109012 611</t>
  </si>
  <si>
    <t xml:space="preserve">Код (коды) бюджетной
классификации:
012 0310 0230219303 611;
012 0310 0240119303 611
</t>
  </si>
  <si>
    <t>Код (коды) бюджетной
классификации:
012 0310 0230419303 611;
012 0310 0240109021 611</t>
  </si>
  <si>
    <t>докум.</t>
  </si>
  <si>
    <t xml:space="preserve">Код (коды) бюджетной
классификации:
012 0310 0230319303 611;
012 0310 0240109018 611
</t>
  </si>
  <si>
    <t>Код (коды) бюджетной
классификации:
012 0309 0210319309 611;
012 0309 0240119309 611</t>
  </si>
  <si>
    <t xml:space="preserve">Код (коды) бюджетной
классификации:
012 0310 0250119310 611;
012 0310 0240119310 611
</t>
  </si>
  <si>
    <t>Код (коды) бюджетной
классификации:
 012 0310 0240119302 611;
012 0310 0240119302 611</t>
  </si>
  <si>
    <t>012 0310 0240109020 611</t>
  </si>
  <si>
    <t>Код (коды) бюджетной
классификации: 
012 0309 0220119247 611;
012 0309 0240119247 611</t>
  </si>
  <si>
    <t>Код (коды) бюджетной
классификации: 
099 0410 0650114092 611;
099 0410 0640614092 611</t>
  </si>
  <si>
    <t>3.1.4</t>
  </si>
  <si>
    <t>Предоставление круглосуточной информационной поддержки гражданам на территории Забайкальского края</t>
  </si>
  <si>
    <t>Код (коды) бюджетной
классификации: 
099 0410 0640614092 611</t>
  </si>
  <si>
    <t xml:space="preserve">Время простоя сервиса </t>
  </si>
  <si>
    <t>Организация и проведение мастер-классов</t>
  </si>
  <si>
    <t xml:space="preserve">Код (коды) бюджетной классификации:
004 0704 1510512427 611;
004 0704 1540112427 611
</t>
  </si>
  <si>
    <t>Код (коды) бюджетной классификации:
004 0704 1510512427 611;
004 0704 1540112427 611</t>
  </si>
  <si>
    <t>004 0801 1520212444 611;
004 0801 1540112444 611</t>
  </si>
  <si>
    <t>Код (коды) бюджетной классификации:
004 0801 1520212444 611;
004 0801 1540112444 611</t>
  </si>
  <si>
    <t>Код (коды) бюджетной классификации:                            
004 0801 1510312443 611;
004 0801 1540112443 611</t>
  </si>
  <si>
    <t xml:space="preserve">Код (коды) бюджетной классификации:                            
004 0801 1510312443 611;
004 0801 1540112443 611
</t>
  </si>
  <si>
    <t xml:space="preserve">004 0801 1510312443 611;
004 0801 1540112443 611
</t>
  </si>
  <si>
    <t xml:space="preserve">Код (коды) бюджетной классификации:
004 0801 1510312443 611;
004 0801 1540112443 611 </t>
  </si>
  <si>
    <t>Код (коды) бюджетной классификации:  
004 0801 1510312443 611;
004 0801 1540112443 611</t>
  </si>
  <si>
    <t>004 0801 1510312443 621;
004 0801 1540112443 621</t>
  </si>
  <si>
    <t>Код (коды) бюджетной классификации:
004 0801 1510312443 621;
004 0801 1540112443 621</t>
  </si>
  <si>
    <t>Код (коды) бюджетной классификации:
004 0801 1510212442 611;
004 0801 1540112442 611</t>
  </si>
  <si>
    <t xml:space="preserve">Код (коды) бюджетной классификации:
004 0801 1510112441 611;
004 0801 1540112441 611                                              </t>
  </si>
  <si>
    <t>Код (коды) бюджетной классификации:                                           
004 0801 1510112441 611;
004 0801 1540112441 611</t>
  </si>
  <si>
    <t>Код (коды) бюджетной классификации:                                        
004 0801 1510112441 611;
004 0801 1540112441 611</t>
  </si>
  <si>
    <t xml:space="preserve"> Код (коды) бюджетной классификации:                                       
004 0801 1510112441 611;
004 0801 1540112441 611</t>
  </si>
  <si>
    <t>Код (коды) бюджетной классификации:                                         
004 0801 1510112441 611;
004 0801 1540112441 611</t>
  </si>
  <si>
    <t>004 0801 1510112441 621;
004 0801 1540112441 621</t>
  </si>
  <si>
    <t>Код (коды) бюджетной классификации:
004 0802 1510412450 621;
004 0802 1540112450 621</t>
  </si>
  <si>
    <t>8.1.25</t>
  </si>
  <si>
    <t>009 1002 1740312502 621</t>
  </si>
  <si>
    <t>009 1002 1740312502 611</t>
  </si>
  <si>
    <t>009 1002 1740412509 621</t>
  </si>
  <si>
    <t>009 1004 1740412509 621</t>
  </si>
  <si>
    <t>009 1002 1740412509 611</t>
  </si>
  <si>
    <t>009 1004 1740412509 611</t>
  </si>
  <si>
    <t>Код (коды) бюджетной
классификации: 
009 1004 1730112509 611;
009 1004 1740412509 611</t>
  </si>
  <si>
    <t>009 1002 17404122509 621</t>
  </si>
  <si>
    <t>Код (коды) бюджетной
классификации: 
009 1002 1720312501 621;
009 1002 1740312502 621</t>
  </si>
  <si>
    <t>Код (коды) бюджетной
классификации: 
009 1002 1730112508 611;
009 1002 1740312502 611</t>
  </si>
  <si>
    <t>Код (коды) бюджетной
классификации: 
009 1002 1730112509 621;
009 1002 17404122509 621</t>
  </si>
  <si>
    <t>009 1004 1730112509 611;
009 1004 1740412509 611</t>
  </si>
  <si>
    <t>009 1002 1730112509 621;
009 1002 1740412509 621</t>
  </si>
  <si>
    <t>009 1002 1730112502 611;
009 1002 1740312502 611</t>
  </si>
  <si>
    <t>Код (коды) бюджетной
классификации: 
079 0801 3120219440 611;
079 0801 3140119440 611</t>
  </si>
  <si>
    <t>Министерство развития гражданского общества, муниципальных образований и молодежной политики Забайкальского края</t>
  </si>
  <si>
    <t>16.1.1</t>
  </si>
  <si>
    <t>Уникальный номер регионального или общероссийского перечня государственных услуг (работ): 
804200О.99.0.ББ52АЖ24000</t>
  </si>
  <si>
    <t>Код (коды) бюджетной
классификации:
104 0707 3430211435 621;
104 0707 3440211435 621</t>
  </si>
  <si>
    <t>Уникальный номер регионального или общероссийского перечня государственных услуг (работ): 
850000Р.24.1.БВ010002000</t>
  </si>
  <si>
    <t>20</t>
  </si>
  <si>
    <t>Уникальный номер регионального или общероссийского перечня государственных услуг (работ): 
841214Р.24.1.ББ970002000</t>
  </si>
  <si>
    <t>56</t>
  </si>
  <si>
    <t>54</t>
  </si>
  <si>
    <t>Развитие образования Забайкальского края
 на 2014-2025 годы
("ГАУ "Молодежный центр "Искра")</t>
  </si>
  <si>
    <t>Непрограммная деятельность - ГАУ "Редакция газеты "Забайкальский рабочий"</t>
  </si>
  <si>
    <t>Уникальный номер регионального или общероссийского перечня государственных услуг (работ): 
581300Р.24.0АЗ070001001</t>
  </si>
  <si>
    <t>количество номеров</t>
  </si>
  <si>
    <t>объем тиража</t>
  </si>
  <si>
    <t>количество полос формата А2</t>
  </si>
  <si>
    <t>объем печатной продукции</t>
  </si>
  <si>
    <t>ЕД/ГОД</t>
  </si>
  <si>
    <r>
      <t>см</t>
    </r>
    <r>
      <rPr>
        <vertAlign val="superscript"/>
        <sz val="12"/>
        <color theme="1"/>
        <rFont val="Times New Roman"/>
        <family val="1"/>
        <charset val="204"/>
      </rPr>
      <t>2</t>
    </r>
  </si>
  <si>
    <t>ЛИСТ ПЕЧ.</t>
  </si>
  <si>
    <t>Уникальный номер регионального или общероссийского перечня государственных услуг (работ):  631200.Р.24.1.АЖ570001000</t>
  </si>
  <si>
    <t>Итого по Министерству развития гражданского общества, муниципальных образований и молодежной политики Забайкальского края</t>
  </si>
  <si>
    <t>16.1.2</t>
  </si>
  <si>
    <t>16.1.3</t>
  </si>
  <si>
    <t>16.1.4</t>
  </si>
  <si>
    <t>16.2.1</t>
  </si>
  <si>
    <t>16.2.2</t>
  </si>
  <si>
    <t xml:space="preserve">Код (коды) бюджетной
классификации: 
003 0901 1610413470 611;
003 0901 1640213470 611    </t>
  </si>
  <si>
    <t xml:space="preserve">003 0901 1610413470 621;
003 0901 1640213470 621 </t>
  </si>
  <si>
    <t xml:space="preserve">003 0901 1620913470 611;
003 0901 1640513471 611     </t>
  </si>
  <si>
    <t>003 0901 1620913470 621;
003 0901 1640313468 621</t>
  </si>
  <si>
    <t xml:space="preserve">Код (коды) бюджетной
классификации: 
003 0901 1610413470 611;
003 0901 1640213470 611      </t>
  </si>
  <si>
    <t>003 0901 1610413470 621;
003 0901 1640213470 621</t>
  </si>
  <si>
    <t>003 0902 1610413471 611;
003 0902 1640213470 611</t>
  </si>
  <si>
    <t>003 0901 1620913470 611;
003 0901 1640513471 611</t>
  </si>
  <si>
    <t xml:space="preserve">Код (коды) бюджетной
классификации: 
003 0901 1610413470 611;
003 0901 1640213470 611   </t>
  </si>
  <si>
    <t xml:space="preserve">Код (коды) бюджетной
классификации: 
003 0901 1610413470 611;
003 0901 1640213470 611                     </t>
  </si>
  <si>
    <t xml:space="preserve">003 0901 1620113470 611;
</t>
  </si>
  <si>
    <t>003 0901 161 0413470 621;
003 0901 1640213470 621</t>
  </si>
  <si>
    <t>Код (коды) бюджетной
классификации: 
003 0901 1620313470 621;
003 0901 1640313468 621</t>
  </si>
  <si>
    <t>Код (коды) бюджетной
классификации: 
003 0901 1620213470 611;
003 0901 1640313465 611</t>
  </si>
  <si>
    <t>Код (коды) бюджетной
классификации: 
003 0901 1620913470 611;
003 0901 1640513471 611</t>
  </si>
  <si>
    <t>Код (коды) бюджетной
классификации: 
003 0901 1610413470 611;
003 0901 1640313467 611</t>
  </si>
  <si>
    <t>003 0901 1620913470 621;
003 0901 1640313467 621</t>
  </si>
  <si>
    <t>Код (коды) бюджетной
классификации: 
003 0901 1620113470 611;
003 0901 1640313466 611</t>
  </si>
  <si>
    <t>Код (коды) бюджетной
классификации: 
003 0901 1610413470 611;
003 0901 1640313468 611</t>
  </si>
  <si>
    <t>Код (коды) бюджетной
классификации: 
003 0901 1620913470 621;
003 0901 1640313468 621</t>
  </si>
  <si>
    <t>Код (коды) бюджетной
классификации: 
003 0904 1620713477 611;
003 0904 1640413477 611</t>
  </si>
  <si>
    <t>Код (коды) бюджетной
классификации: 
003 0904 1620713470 611;
003 0904 1640413478 611</t>
  </si>
  <si>
    <t>003 0904 8800000704 611</t>
  </si>
  <si>
    <t>003 0904 1620713470 621;
003 0904 1640413478 621</t>
  </si>
  <si>
    <t xml:space="preserve">Код (коды) бюджетной
классификации: 
003 0901 1621313470 621;
003 0901 1640813463 621
</t>
  </si>
  <si>
    <t>003 0901 1621313470 611;
003 0901 1640813463 611</t>
  </si>
  <si>
    <t>Код (коды) бюджетной
классификации: 
003 0704 1660413427 611;
003 0704 1641313428 611</t>
  </si>
  <si>
    <t>Код (коды) бюджетной классификации:
003 0704 1660413427 611;
003 0704 1641313428 611</t>
  </si>
  <si>
    <t>003 0704 1660413427 621;
003 0704 1641313428 621</t>
  </si>
  <si>
    <t>Код (коды) бюджетной классификации:
003 0909 1680513469 611;
003 0909 1641513474 611</t>
  </si>
  <si>
    <t>Код (коды) бюджетной классификации:
003 0909 1620913469 611;
003 0909 1640513464 611</t>
  </si>
  <si>
    <t>Код (коды) бюджетной классификации: 
003 0909 1620913469 611;
003 0909 1640513464 611</t>
  </si>
  <si>
    <t>003 0901 1610413470 611;
003 0901 1640213470 611</t>
  </si>
  <si>
    <t>Код (коды) бюджетной классификации:
003 0902 1610413471 611;
003 0902 1640813463 611</t>
  </si>
  <si>
    <t>Код (коды) бюджетной классификации:
003 0901 1641013476 611</t>
  </si>
  <si>
    <t>Код (коды) бюджетной классификации:
003 0901 1640313470 611;
003 0901 1641113486 611</t>
  </si>
  <si>
    <t>Первичная специализированная медицинская помощь, оказываемая при заболеваниях, передаваемых половым путем, туберкулезе, ВИЧ-инфекции и синдроме приобретенного иммунодефицита, психиатрических расстройствах и расстройствах поведения, по профилю фтизиатрия</t>
  </si>
  <si>
    <t>Уникальный номер регионального или общероссийского перечня государственных услуг (работ):
860000О.99.0.АД57АА49002</t>
  </si>
  <si>
    <t>Уникальный номер регионального или общероссийского перечня государственных услуг (работ):
860000О.99.0.АД85АА00000</t>
  </si>
  <si>
    <t>Код (коды) бюджетной классификации:
003 0901 1620913470 611;
003 0901 1640513471 611</t>
  </si>
  <si>
    <t>Код (коды) бюджетной
классификации: 
006 0113  2130219902 611;
006 0113 2140319902 611</t>
  </si>
  <si>
    <t>Код (коды) бюджетной
классификации: 
006 1202 2130214447 611;
006 1202 2140314447 611</t>
  </si>
  <si>
    <t>Код (коды) бюджетной
классификации: 
006 1202 2130298702 611;
006 1202 2140398702 611</t>
  </si>
  <si>
    <t>Код (коды) бюджетной
классификации: 
006 1202 2130298702 621;
006 1202 2140398702 621</t>
  </si>
  <si>
    <t>Код (коды) бюджетной
классификации: 
006 0705 1470111429 621;
006 0705 1440511429 621</t>
  </si>
  <si>
    <t>Уникальный номер регионального или общероссийского перечня государственных услуг (работ):
692000.Р.24.1.АЖ460001000</t>
  </si>
  <si>
    <t>Код (коды) бюджетной
классификации:
006 0801 1520212447 611;
006 0801 1540112447 611</t>
  </si>
  <si>
    <t>Количество обслуживаемых учреждений</t>
  </si>
  <si>
    <t>Код (коды) бюджетной
классификации:
006 0801 1510212442 611;
006 0801 1540112442 611</t>
  </si>
  <si>
    <t xml:space="preserve">Код (коды) бюджетной
классификации:
006 0801 1520212444 611;
006 0801 1540112444 611
</t>
  </si>
  <si>
    <t>Код (коды) бюджетной
классификации:
006 0801 1520212444 611;
006 0801 1540112444 611</t>
  </si>
  <si>
    <t>Код (коды) бюджетной
классификации:
006 0801 1510112441 611;
006 0801 1540112441 611</t>
  </si>
  <si>
    <t>Код (коды) бюджетной
классификации:
006 0801 1510312443 611;
006 0801 1540112443 611</t>
  </si>
  <si>
    <t>Формирование информации для органов государственной власти, государственных органов, государственных учреждений Забайкальского края в подсистемах информационной системы "Автоматизированная система управления региональными финансами"</t>
  </si>
  <si>
    <t>Уникальный номер регионального или общероссийского перечня государственных услуг (работ):
854100О.99.0.БО52АА40001</t>
  </si>
  <si>
    <t>Реализация дополнительных образовательных программ спортивной подготовки по олимпийским видам спорта, бокс, этап начальной подготовки</t>
  </si>
  <si>
    <t>Код (коды) бюджетной
классификации:
104 1202 8800098701 621</t>
  </si>
  <si>
    <t>Код (коды) бюджетной
классификации:
087 0405 05Д0217263 611;
087 0405 0540217263 611</t>
  </si>
  <si>
    <t>Проведение плановых профилактических вакцинаций животных (птиц) против особо опасных болезней животных и болезней, общих для человека и животных (птиц), на выезде</t>
  </si>
  <si>
    <t>12.1.21</t>
  </si>
  <si>
    <t>12.1.38</t>
  </si>
  <si>
    <t>Спортивная подготовка по олимпийским видам спорта, бокс, этап начальной подготовки</t>
  </si>
  <si>
    <t>Уникальный номер регионального или общероссийского перечня государственных услуг (работ):
931900О.99.0.БВ27АА25001</t>
  </si>
  <si>
    <t>Код (коды) бюджетной
классификации:
006 1103 1820113482 611;
006 1103 1840213482 611</t>
  </si>
  <si>
    <t>Реализация дополнительных образовательных программ спортивной подготовки по олимпийским видам спорта, настольный, этап начальной подготовки</t>
  </si>
  <si>
    <t>Уникальный номер регионального или общероссийского перечня государственных услуг (работ):
854100О.99.0.БО52АА20000</t>
  </si>
  <si>
    <t xml:space="preserve">Реализация дополнительных образовательных программ спортивной подготовки по олимпийским видам спорта,настольный теннис, тренировочный этап (этап спортивной специализации) </t>
  </si>
  <si>
    <t>Уникальный номер регионального или общероссийского перечня государственных услуг (работ):
854100О.99.0.БО52АБ21000</t>
  </si>
  <si>
    <t xml:space="preserve">Реализация дополнительных образовательных программ спортивной подготовки по олимпийским видам спорта, спортивная борьба,этап начальной подготовки </t>
  </si>
  <si>
    <t>Уникальный номер регионального или общероссийского перечня государственных услуг (работ):
854100О.99.0.БО52АВ04000</t>
  </si>
  <si>
    <t xml:space="preserve">Реализация дополнительных образовательных программ спортивной подготовки по олимпийским видам спорта,спортивная борьба, тренировочный этап (этап спортивной специализации) </t>
  </si>
  <si>
    <t>Уникальный номер регионального или общероссийского перечня государственных услуг (работ):
854100О.99.0.БО52АВ05000</t>
  </si>
  <si>
    <t>Реализация дополнительных образовательных программ спортивной подготовки по олимпийским видам спорта,спортивная борьба, этап совершенствования спортивного мастерства</t>
  </si>
  <si>
    <t>Уникальный номер регионального или общероссийского перечня государственных услуг (работ):
854100О.99.0.БО52АВ06000</t>
  </si>
  <si>
    <t>Реализация дополнительных образовательных программ спортивной подготовки по олимпийским видам спорта,спортивная борьба, этап высшего  спортивного мастерства</t>
  </si>
  <si>
    <t>Уникальный номер регионального или общероссийского перечня государственных услуг (работ):
854100О.99.0.БО52АВ07000</t>
  </si>
  <si>
    <t>Реализация дополнительных образовательных программ спортивной подготовки по олимпийским видам спорта,стрельба из лука, этап начальной подготовки</t>
  </si>
  <si>
    <t>Уникальный номер регионального или общероссийского перечня государственных услуг (работ):
854100О.99.0.БО52АВ00000</t>
  </si>
  <si>
    <t>Реализация дополнительных образовательных программ спортивной подготовки по олимпийским видам спорта,стрельба из лука, тренировочный этап (этап спортивной специализации)</t>
  </si>
  <si>
    <t>Уникальный номер регионального или общероссийского перечня государственных услуг (работ):
854100О.99.0.БО52АВ01000</t>
  </si>
  <si>
    <t>Реализация дополнительных образовательных программ спортивной подготовки по олимпийским видам спорта,стрельба из лука, этап совершенствования спортивного мастерства</t>
  </si>
  <si>
    <t>Уникальный номер регионального или общероссийского перечня государственных услуг (работ):
854100О.99.0.БО52АВ02000</t>
  </si>
  <si>
    <t>Реализация дополнительных образовательных программ спортивной подготовки по олимпийским видам спорта,стрельба из лука, этап высшего спортивного мастерства</t>
  </si>
  <si>
    <t>Уникальный номер регионального или общероссийского перечня государственных услуг (работ):
854100О.99.0.БО52АВ03000</t>
  </si>
  <si>
    <t>Реализация дополнительных образовательных программ спортивной подготовки по спорту лиц с поражением ОДА,стрельба из лука, этап совершенствования спортивного мастерства</t>
  </si>
  <si>
    <t>Реализация дополнительных образовательных программ спортивной подготовки по неолимпийским видам спорта,самбо, этап начальной подготовки</t>
  </si>
  <si>
    <t>Уникальный номер регионального или общероссийского перечня государственных услуг (работ):
854100О.99.0.БО53АВ52000</t>
  </si>
  <si>
    <t>24</t>
  </si>
  <si>
    <t>450,6</t>
  </si>
  <si>
    <t>0</t>
  </si>
  <si>
    <t xml:space="preserve">Уникальный номер регионального или общероссийского перечня государственных услуг (работ):
559019О.99.0.БА97АА03000;
559019О.99.0.ББ12АА03000 </t>
  </si>
  <si>
    <t>Уникальный номер регионального или общероссийского перечня государственных услуг (работ):
560200О.99.0.ББ03АА00000;
560200О.99.0.ББ18АА00000</t>
  </si>
  <si>
    <t>Уникальный номер регионального или общероссийского перечня государственных услуг (работ):
931900.Р.24.1.БА310002000;
931900.Р.24.1.БА310002000</t>
  </si>
  <si>
    <t>Реализация дополнительных образовательных программ спортивной подготовки по олимпийским видам спорта. Спортивная подготовка по олимпийским видам спорта. Спортивная борьба, этап начальной подготовки</t>
  </si>
  <si>
    <t xml:space="preserve">Спортивная подготовка по олимпийским видам спорта.Спортивная борьба (Тренировочный этап (этап спортивной специализации) </t>
  </si>
  <si>
    <t xml:space="preserve">Реализация дополнительных образовательных программ спортивной подготовки по олимпийским видам спорта. Спортивная подготовка по олимпийским видам спорта. Спортивная борьба, учебно-тренировочный  этап </t>
  </si>
  <si>
    <t>Уникальный номер регионального или общероссийского перечня государственных услуг (работ):
854100О.99.0.БО52АВ05001</t>
  </si>
  <si>
    <t>Число лиц, прошедших спортивную подготовку на этапе спортивной подготовки</t>
  </si>
  <si>
    <t>Реализация дополнительных образовательных программ спортивной подготовки по олимпийским видам спорта.  Спортивная борьба, этап совершенствования спортивного мастерства</t>
  </si>
  <si>
    <t>Уникальный номер регионального или общероссийского перечня государственных услуг (работ):
854100О.99.0.БО52АВ06001</t>
  </si>
  <si>
    <t>Реализация дополнительных образовательных программ спортивной подготовки по олимпийским видам спорта.  Стрельба из лука, этап начальной подготовки</t>
  </si>
  <si>
    <t>Уникальный номер регионального или общероссийского перечня государственных услуг (работ):
854100О.99.0.БО52АВ00001</t>
  </si>
  <si>
    <t>Спортивная подготовка по олимпийским видам спорта.Стрельба из лука. Тренировочный этап (этап спортивной специализации)</t>
  </si>
  <si>
    <t>Реализация дополнительных образовательных программ спортивной подготовки по олимпийским видам спорта.  Стрельба из лука, учебно-тренировочный этап (этап спортивной специализации)</t>
  </si>
  <si>
    <t>Уникальный номер регионального или общероссийского перечня государственных услуг (работ):
854100О.99.0.БО52АВ01001</t>
  </si>
  <si>
    <t>Реализация дополнительных образовательных программ спортивной подготовки по олимпийским видам спорта. Спортивная подготовка по олимпийским видам спорта. Стрельба из лука, этап совершенствования спортивного мастерства</t>
  </si>
  <si>
    <t>Уникальный номер регионального или общероссийского перечня государственных услуг (работ):
854100О.99.0.БО52АВ02001</t>
  </si>
  <si>
    <t>Реализация дополнительных образовательных программ спортивной подготовки по неолимпийским видам спорта. Кикбоксинг, этап начальной подготовки</t>
  </si>
  <si>
    <t>Уникальный номер регионального или общероссийского перечня государственных услуг (работ):
854100О.99.0.БО53АБ24001</t>
  </si>
  <si>
    <t>Реализация дополнительных образовательных программ спортивной подготовки по неолимпийским видам спорта. Кикбоксинг, учебно-тренировочный этап (этап спортивной специализации)</t>
  </si>
  <si>
    <t>Уникальный номер регионального или общероссийского перечня государственных услуг (работ):
854100О.99.0.БО53АБ25001</t>
  </si>
  <si>
    <t>Реализация дополнительных образовательных программ спортивной подготовки по неолимпийским видам спорта. Кикбоксинг, этап совершенствования спортивного мастерства</t>
  </si>
  <si>
    <t>Уникальный номер регионального или общероссийского перечня государственных услуг (работ):
854100О.99.0.БО53АБ26000</t>
  </si>
  <si>
    <t>Уникальный номер регионального или общероссийского перечня государственных услуг (работ):
854100О.99.0.БО53АГ93001</t>
  </si>
  <si>
    <t>Реализация дополнительных образовательных программ спортивной подготовки по неолимпийским видам спорта.Шахматы, учебно-тренировочный этап</t>
  </si>
  <si>
    <t>Уникальный номер регионального или общероссийского перечня государственных услуг (работ):
931900О.99.0.БВ33АА38004</t>
  </si>
  <si>
    <t>Спортивная подготовка по спорту глухих. 
Вольная борьба.
Этап высшего спортивного мастерства</t>
  </si>
  <si>
    <t>Уникальный номер регионального или общероссийского перечня государственных услуг (работ):
854100О.99.0.БП32АА35000</t>
  </si>
  <si>
    <t>Спортивная подготовка по спорту лиц с ОДА. Стрельба из лука (тренировочный этап)</t>
  </si>
  <si>
    <t>Уникальный номер регионального или общероссийского перечня государственных услуг (работ):
854100О.99.0.БП34АА93000</t>
  </si>
  <si>
    <t xml:space="preserve">Реализация дополнительных образовательных программ спортивной подготовки по адаптивным видам спорта.Спорт лиц с поражением ОДА. Стрельба из лука,  этап совершенствования спортивного мастерства </t>
  </si>
  <si>
    <t>Уникальный номер регионального или общероссийского перечня государственных услуг (работ):
854100О.99.0.БО51АА10000</t>
  </si>
  <si>
    <t xml:space="preserve">Организация спортивной подготовки на спортивно- оздоровительном этапе </t>
  </si>
  <si>
    <t>Уникальный номер регионального или общероссийского перечня государственных услуг (работ):
931900.Р.24.1.БА170002001</t>
  </si>
  <si>
    <t xml:space="preserve"> Организация развития национальных видов спорта</t>
  </si>
  <si>
    <t>Формирование информации для органов государственной власти, государственных органов, государственных учреждений Забайкальского края в подсистемах информационной системы «Автоматизированная система управления региональными финансами Забайкальского края»: бюджетное планирование, составление и исполнение доходов и расходов</t>
  </si>
  <si>
    <t xml:space="preserve">Уникальный номер регионального или общероссийского перечня государственных услуг (работ):
692000.Р.24.1.АЖ460001000 </t>
  </si>
  <si>
    <t>7.3.19</t>
  </si>
  <si>
    <t>7.4.35</t>
  </si>
  <si>
    <t>7.4.36</t>
  </si>
  <si>
    <t>7.4.37</t>
  </si>
  <si>
    <t>7.4.38</t>
  </si>
  <si>
    <t>7.4.39</t>
  </si>
  <si>
    <t>7.4.40</t>
  </si>
  <si>
    <t>7.4.41</t>
  </si>
  <si>
    <t>7.4.42</t>
  </si>
  <si>
    <t>7.4.43</t>
  </si>
  <si>
    <t>7.4.44</t>
  </si>
  <si>
    <t>7.4.45</t>
  </si>
  <si>
    <t>7.4.46</t>
  </si>
  <si>
    <t>7.4.47</t>
  </si>
  <si>
    <t>7.4.48</t>
  </si>
  <si>
    <t>7.4.49</t>
  </si>
  <si>
    <t>7.4.50</t>
  </si>
  <si>
    <t>7.4.51</t>
  </si>
  <si>
    <t>7.4.52</t>
  </si>
  <si>
    <t>7.4.53</t>
  </si>
  <si>
    <t>7.4.54</t>
  </si>
  <si>
    <t>7.4.55</t>
  </si>
  <si>
    <t>7.4.56</t>
  </si>
  <si>
    <t>7.4.57</t>
  </si>
  <si>
    <t>7.4.58</t>
  </si>
  <si>
    <t>7.4.59</t>
  </si>
  <si>
    <t>7.4.60</t>
  </si>
  <si>
    <t>Уникальный номер регионального или общероссийского перечня государственных услуг (работ): 
932900.Р.24.1.АЗ370002001</t>
  </si>
  <si>
    <t>Количество 
проведенных мероприятий</t>
  </si>
  <si>
    <t>Уникальный номер регионального или общероссийского перечня государственных услуг (работ): 
	750000.Р.24.0.АЦ470002000</t>
  </si>
  <si>
    <t>Проведение ветеринарно-санитарной экспертизы сырья и продукции животного происхождения на трихинеллез, на выезде</t>
  </si>
  <si>
    <t>Уникальный номер регионального или общероссийского перечня государственных услуг (работ): 
750000.Р.24.0.АЦ470002000</t>
  </si>
  <si>
    <t>Уникальный номер регионального или общероссийского перечня государственных услуг (работ): 750000.Р.24.0.АЦ440004000</t>
  </si>
  <si>
    <t>Уникальный номер регионального или общероссийского перечня государственных услуг (работ):  750000.Р.24.0.АЦ440011000</t>
  </si>
  <si>
    <t>Проведение ветеринарных организационных работ, включая учет и ответственное хранение лекарственных средств и препаратов для ветеринарного применения, стационар</t>
  </si>
  <si>
    <t>Уникальный номер регионального или общероссийского перечня государственных услуг (работ):  	750000.Р.24.0.АЦ440007000</t>
  </si>
  <si>
    <t>Проведение ветеринарно-санитарных мероприятий, стационар</t>
  </si>
  <si>
    <t>Уникальный номер регионального или общероссийского перечня государственных услуг (работ): 	750000.Р.24.0.АЦ440020000</t>
  </si>
  <si>
    <t>Уникальный номер регионального или общероссийского перечня государственных услуг (работ): 	750000.Р.24.0.АЦ440014000</t>
  </si>
  <si>
    <t>Проведение ветеринарно-санитарных мероприятий, на выезде</t>
  </si>
  <si>
    <t>Уникальный номер регионального или общероссийского перечня государственных услуг (работ): 	750000.Р.24.0.АЦ440011000</t>
  </si>
  <si>
    <t>Проведение плановых лабораторных исследований на особо опасные болезни животных (птиц), болезни общие для человека и животных (птиц), включая отбор проб и их транспортировку (на выезде)</t>
  </si>
  <si>
    <t>Проведение плановых лабораторных исследований на особо опасные болезни животных (птиц), болезни общие для человека и животных (птиц), включая отбор проб и их транспортировку, на выезде</t>
  </si>
  <si>
    <t>Паразитологические исследования, патанатомические исследования вирусологические исследования поднадзорной продукции, бактериологические исследования поднадзорной продукции, ДНК-диагностика, серологические исследования, гистологические исследования, химико-токсикологические исследования, радиологические исследования (оформление документации, отбор образцов, лабораторные исследования)</t>
  </si>
  <si>
    <t xml:space="preserve">Уникальный номер регионального или общероссийского перечня государственных услуг (работ): 932000.Р.24.1.АЗ310001000
</t>
  </si>
  <si>
    <t xml:space="preserve"> человеко-час</t>
  </si>
  <si>
    <t>Количество  
проведенных мероприятий</t>
  </si>
  <si>
    <t>Оказание медицинской (в том числе психиатрической) социальной и психолого-педагогической помощи детям, находящимся в трудной жизненной ситуации, стационар</t>
  </si>
  <si>
    <t>Уникальный номер регионального или общероссийского перечня государственных услуг (работ):
860000О.99.0.БЗ68АА04000</t>
  </si>
  <si>
    <t>койко-день</t>
  </si>
  <si>
    <t>Код (коды) бюджетной
классификации: 
046 0407 0910153450 621;
046 0407 0940153450 621</t>
  </si>
  <si>
    <t>Код (коды) бюджетной
классификации:
046 0407 0910153450 621;
046 0407 0940153450 621</t>
  </si>
  <si>
    <t>Километр (прокладка просек, противопожарных разрывов)</t>
  </si>
  <si>
    <t>Уникальный номер регионального или общероссийского перечня государственных услуг (работ): 024010.Р.24.1.АВ280016002</t>
  </si>
  <si>
    <t>Единица (устройство пожарных водоемов и подъездов к источникам противопожарного снабжения)</t>
  </si>
  <si>
    <t>Эксплуатация пожарных наблюдательных пунктов (вышек, матч, павильонов и других наблюдательных пунктов)</t>
  </si>
  <si>
    <t>Эксплуатация пунктов сосредоточения противопожарного инвентаря</t>
  </si>
  <si>
    <t>046 0407 0910153450 621;
046 0407 0940153450 621</t>
  </si>
  <si>
    <t>Код (коды) бюджетной
классификации:
046 0407 0910153450 611;
046 0407 0940153450 611</t>
  </si>
  <si>
    <t>400,00/32000,00</t>
  </si>
  <si>
    <t>2000 / 88182,00</t>
  </si>
  <si>
    <t>50,0/2000,0</t>
  </si>
  <si>
    <t>78,2/439</t>
  </si>
  <si>
    <t>530,00/15900,00</t>
  </si>
  <si>
    <t>530/18837,64</t>
  </si>
  <si>
    <t>649,4 / 5638,1</t>
  </si>
  <si>
    <t>812,0 / 5303,6</t>
  </si>
  <si>
    <t>Уникальный номер регионального или общероссийского перечня государственных услуг (работ): 
	910400.Р.24.1.АВ140005000</t>
  </si>
  <si>
    <t>Уникальный номер регионального или общероссийского перечня государственных услуг (работ): 
	910400.Р.24.1.АВ160003000</t>
  </si>
  <si>
    <t>Уникальный номер регионального или общероссийского перечня государственных услуг (работ):
749019.Р.24.1.АВ270003000</t>
  </si>
  <si>
    <t>Количество реестров
(сбор и обработка статистической информации, ведение реестров по отчетам)</t>
  </si>
  <si>
    <t>Количество государственных докладов "Об экологической ситуации в Забайкальском крае"(сбор и обработка статистической информации)</t>
  </si>
  <si>
    <t>Реестр корректировки сведений по региональным объектам, оказывающим негативное воздействие на окружающую среду(сбор и обработка статистической информации, мониторинг регионального реестра)</t>
  </si>
  <si>
    <t>Уникальный номер услуги (работы) из регионального или общероссийского перечня государственных услуг (работ): 
749019.Р.24.1.АВ270004000</t>
  </si>
  <si>
    <t>Количество проведенных мероприятий 
(сбор и обработка статистической информации, отчеты по кадастру отходов от природопользователей)</t>
  </si>
  <si>
    <t>Код (коды) бюджетной
классификации:
046 0605 0840217337 611;
046 0605 0840517337 611</t>
  </si>
  <si>
    <t>Код (коды) бюджетной
классификации
046 0605 0840217337 611;
046 0605 0840517337 611</t>
  </si>
  <si>
    <t>10.2.12</t>
  </si>
  <si>
    <t>10.2.26</t>
  </si>
  <si>
    <t>10.1.10</t>
  </si>
  <si>
    <t>10.1.19</t>
  </si>
  <si>
    <t>046 0407 0930217199 611;
046 0407 0940317199 611</t>
  </si>
  <si>
    <t>Код (коды) бюджетной
классификации
046 0407 0910153450 611;
046 0407 0940153450 611</t>
  </si>
  <si>
    <t>046 0407 0910117199 611</t>
  </si>
  <si>
    <t>Код (коды) бюджетной
классификации
046 0407 0910153450 621;
046 0407 0940153450 621</t>
  </si>
  <si>
    <t>046 0407 0910317199 621</t>
  </si>
  <si>
    <t xml:space="preserve">Код (коды) бюджетной
классификации:
046 0407 0910153450 621
</t>
  </si>
  <si>
    <t>Код (коды) бюджетной
классификации:
046 0407 0910153450 621</t>
  </si>
  <si>
    <t>Количество граждан, получивших услугу</t>
  </si>
  <si>
    <t>0,0</t>
  </si>
  <si>
    <t>количество документов (шт.)</t>
  </si>
  <si>
    <t>количество проб (шт.)</t>
  </si>
  <si>
    <t>количество исследований (ед.)</t>
  </si>
  <si>
    <t>количество отчетов (шт.)</t>
  </si>
  <si>
    <t>количество обработок (ед.)</t>
  </si>
  <si>
    <t xml:space="preserve">количество мероприятий (ед.) </t>
  </si>
  <si>
    <t>Количество квадратных метров (м2)</t>
  </si>
  <si>
    <t xml:space="preserve">количество документов (шт.) </t>
  </si>
  <si>
    <t>количество вакцинаций (ед.)</t>
  </si>
  <si>
    <t>Код (коды) бюджетной классификации:
001 0113 8800019303 611;
001 0113 8800019903 611</t>
  </si>
  <si>
    <t>Код (коды) бюджетной классификации:
001 0707 1460111435 621</t>
  </si>
  <si>
    <t>Код (коды) бюджетной классификации:
 001 0707 1460111435 621</t>
  </si>
  <si>
    <t>Численность граждан, получивших социальные услуги
(очно)</t>
  </si>
  <si>
    <t>Мониторинг пожарной опасности в лесах и лесных пожаров путем наземного патрулирования лесов</t>
  </si>
  <si>
    <t>Проведение мониторинга пожарной опасности в лесах в авиационной зоне охраны</t>
  </si>
  <si>
    <t>Уникальный номер регионального или общероссийского перечня государственных услуг (работ):
931900О.99.0.БВ27АА97001</t>
  </si>
  <si>
    <t>Уникальный номер регионального или общероссийского перечня государственных услуг (работ):
931900О.99.0.БВ27АА11001</t>
  </si>
  <si>
    <t>Уникальный номер регионального или общероссийского перечня государственных услуг (работ):
931900О.99.0.БВ27АБ05001</t>
  </si>
  <si>
    <t>Уникальный номер регионального или общероссийского перечня государственных услуг (работ):
931900О.99.0.БВ27АБ06001</t>
  </si>
  <si>
    <t>Уникальный номер регионального или общероссийского перечня государственных услуг (работ):
931900О.99.0.БВ27АБ07001</t>
  </si>
  <si>
    <t>Уникальный номер регионального или общероссийского перечня государственных услуг (работ):
931900О.99.0.БВ27АВ15001</t>
  </si>
  <si>
    <t>Уникальный номер регионального или общероссийского перечня государственных услуг (работ):
931900О.99.0.БВ27АВ16001</t>
  </si>
  <si>
    <t>Уникальный номер регионального или общероссийского перечня государственных услуг (работ):
931900О.99.0.БВ27АВ17001</t>
  </si>
  <si>
    <t>Уникальный номер регионального или общероссийского перечня государственных услуг (работ):
931900О.99.0.БВ27АБ18001</t>
  </si>
  <si>
    <t>Код (коды) бюджетной
классификации: 
011 1103 1820113482 611 241</t>
  </si>
  <si>
    <t>Уникальный номер регионального или общероссийского перечня государственных услуг (работ):
931900О.99.0.БВ27АА15001</t>
  </si>
  <si>
    <t>Уникальный номер регионального или общероссийского перечня государственных услуг (работ):
931900О.99.0.БВ27АВ40001</t>
  </si>
  <si>
    <t>Спортивная подготовка по олимпийским видам спорта. Волейбол. Этап начальной подготовки</t>
  </si>
  <si>
    <t>Реализация дополнительных образовательных программ спортивной подготовки по олимпийским видам спорта. Волейбол. Этап начальной подготовки</t>
  </si>
  <si>
    <t>Уникальный номер регионального или общероссийского перечня государственных услуг (работ):
854100О.99.0.БО52АБ88001</t>
  </si>
  <si>
    <t>Спортивная подготовка по олимпийским видам спорта. Волейбол. Тренировочный этап (этап спортивной специализации)</t>
  </si>
  <si>
    <t>Реализация дополнительных образовательных программ спортивной подготовки по олимпийским видам спорта. Волейбол. Учебно-тренировочный этап (этап спортивной специализации)</t>
  </si>
  <si>
    <t>Уникальный номер регионального или общероссийского перечня государственных услуг (работ):
854100О.99.0.БО52АБ89001</t>
  </si>
  <si>
    <t xml:space="preserve">Спортивная подготовка по олимпийским видам спорта. Дзюдо. Этап начальной подготовки </t>
  </si>
  <si>
    <t xml:space="preserve">Реализация дополнительных образовательных программ спортивной подготовки по олимпийским видам спорта. Дзюдо. Этап начальной подготовки </t>
  </si>
  <si>
    <t>Уникальный номер регионального или общероссийского перечня государственных услуг (работ):
854100О.99.0.БО52АБ64001</t>
  </si>
  <si>
    <t xml:space="preserve">Спортивная подготовка по олимпийским видам спорта. Дзюдо. Тренировочный этап (этап спортивной специализации) </t>
  </si>
  <si>
    <t>Реализация дополнительных образовательных программ спортивной подготовки по олимпийским видам спорта. Дзюдо.  Учебно-тренировочный этап (этап спортивной специализации)</t>
  </si>
  <si>
    <t>Уникальный номер регионального или общероссийского перечня государственных услуг (работ):
854100О.99.0.БО52АБ65001</t>
  </si>
  <si>
    <t xml:space="preserve">Спортивная подготовка по олимпийским видам спорта. Дзюдо. Этап совершенствования спортивного мастерства </t>
  </si>
  <si>
    <t>Реализация дополнительных образовательных программ спортивной подготовки по олимпийским видам спорта. Дзюдо.  Этап совершенствования спортивного мастерства</t>
  </si>
  <si>
    <t>Уникальный номер регионального или общероссийского перечня государственных услуг (работ):
854100О.99.0.БО52АБ66001</t>
  </si>
  <si>
    <t xml:space="preserve">Спортивная подготовка по олимпийским видам спорта. Конный спорт. Этап начальной подготовки </t>
  </si>
  <si>
    <t xml:space="preserve">Спортивная подготовка по олимпийским видам спорта.  Конькобежный спорт. Этап начальной подготовки  </t>
  </si>
  <si>
    <t xml:space="preserve">Реализация дополнительных образовательных программ спортивной подготовки по олимпийским видам спорта. Конькобежный спорт. Этап начальной подготовки  </t>
  </si>
  <si>
    <t>Уникальный номер регионального или общероссийского перечня государственных услуг (работ):
854100О.99.0.БО52АБ32001</t>
  </si>
  <si>
    <t xml:space="preserve">Спортивная подготовка по олимпийским видам спорта. Конькобежный спорт. Тренировочный этап (этап спортивной специализации) </t>
  </si>
  <si>
    <t xml:space="preserve">Реализация дополнительных образовательных программ спортивной подготовки по олимпийским видам спорта. Конькобежный спорт.  Учебно-тренировочный этап (этап спортивной специализации) </t>
  </si>
  <si>
    <t>Уникальный номер регионального или общероссийского перечня государственных услуг (работ):
854100О.99.0.БО52АБ33001</t>
  </si>
  <si>
    <t xml:space="preserve">Спортивная подготовка по олимпийским видам спорта. Конькобежный спорт. Этап совершенствования спортивного мастерства </t>
  </si>
  <si>
    <t xml:space="preserve">Реализация дополнительных образовательных программ спортивной подготовки по олимпийским видам спорта. Конькобежный спорт.  Этап совершенствования спортивного мастерства </t>
  </si>
  <si>
    <t>Уникальный номер регионального или общероссийского перечня государственных услуг (работ):
854100О.99.0.БО52АБ34001</t>
  </si>
  <si>
    <t xml:space="preserve">Спортивная подготовка по олимпийским видам спорта. Настольный теннис. Этап начальной подготовки </t>
  </si>
  <si>
    <t xml:space="preserve">Реализация дополнительных образовательных программ спортивной подготовки по олимпийским видам спорта. Настольный теннис. Этап начальной подготовки </t>
  </si>
  <si>
    <t>Уникальный номер регионального или общероссийского перечня государственных услуг (работ):
854100О.99.0.БО52АБ20001</t>
  </si>
  <si>
    <t xml:space="preserve">Спортивная подготовка по олимпийским видам спорта. Настольный теннис. Тренировочный этап (этап спортивной специализации) </t>
  </si>
  <si>
    <t>Реализация дополнительных образовательных программ спортивной подготовки по олимпийским видам спорта. Настольный теннис. Учебно-тренировочный этап (этап спортивной специализации)</t>
  </si>
  <si>
    <t>Уникальный номер регионального или общероссийского перечня государственных услуг (работ):
854100О.99.0.БО52АБ21001</t>
  </si>
  <si>
    <t xml:space="preserve">Спортивная подготовка по олимпийским видам спорта. Стрельба из лука. Этап начальной подготовки. </t>
  </si>
  <si>
    <t xml:space="preserve">Реализация дополнительных образовательных программ спортивной подготовки по олимпийским видам спорта. Стрельба из лука. Этап начальной подготовки. </t>
  </si>
  <si>
    <t>Спортивная подготовка по олимпийским видам спорта. Стрельба из лука.  Тренировочный этап (этап спортивной специализации)</t>
  </si>
  <si>
    <t>Реализация дополнительных образовательных программ спортивной подготовки по олимпийским видам спорта. Стрельба из лука. Учебно-тренировочный этап (этап спортивной специализации)</t>
  </si>
  <si>
    <t>Спортивная подготовка по олимпийским видам спорта. Стрельба из лука.  Этап совершенствования спортивного мастерства</t>
  </si>
  <si>
    <t>Реализация дополнительных образовательных программ спортивной подготовки по олимпийским видам спорта. Стрельба из лука.  Этап совершенствования спортивного мастерства</t>
  </si>
  <si>
    <t>Спортивная подготовка по олимпийским видам спорта. Стрельба из лука.  Этап высшего спортивного мастерства</t>
  </si>
  <si>
    <t>Реализация дополнительных образовательных программ спортивной подготовки по олимпийским видам спорта. Стрельба из лука.  Этап высшего спортивного мастерства</t>
  </si>
  <si>
    <t>Уникальный номер регионального или общероссийского перечня государственных услуг (работ):
854100О.99.0.БО52АВ03001</t>
  </si>
  <si>
    <t>Спортивная подготовка по олимпийским видам спорта. Художественная гимнастика. Этап начальной подготовки</t>
  </si>
  <si>
    <t>Реализация дополнительных образовательных программ спортивной подготовки по олимпийским видам спорта. Художественная гимнастика. Этап начальной подготовки</t>
  </si>
  <si>
    <t>Уникальный номер регионального или общероссийского перечня государственных услуг (работ):
854100О.99.0.БО52АА52001</t>
  </si>
  <si>
    <t>Спортивная подготовка по олимпийским видам спорта. Художественная гимнастика. Тренировочный этап (этап спортивной специализации)</t>
  </si>
  <si>
    <t>Реализация дополнительных образовательных программ спортивной подготовки по олимпийским видам спорта. Художественная гимнастика. Учебно-тренировочный этап (этап спортивной специализации)</t>
  </si>
  <si>
    <t>Уникальный номер регионального или общероссийского перечня государственных услуг (работ):
854100О.99.0.БО52АА53001</t>
  </si>
  <si>
    <t>Спортивная подготовка по олимпийским видам спорта. Велосипедный спорт.  Тренировочный этап (этап спортивной специализации)</t>
  </si>
  <si>
    <t>Реализация дополнительных образовательных программ спортивной подготовки по олимпийским видам спорта. Велосипедный спорт.  Учебно-тренировочный этап (этап спортивной специализации)</t>
  </si>
  <si>
    <t>Спортивная подготовка по олимпийским видам спорта. Велосипедный спорт. Этап совершенствования спортивного мастерства</t>
  </si>
  <si>
    <t>Уникальный номер регионального или общероссийского перечня государственных услуг (работ):
854100О.99.0.БО52АБ82001</t>
  </si>
  <si>
    <t>Реализация дополнительных образовательных программ спортивной подготовки по олимпийским видам спорта. Велосипедный спорт.  Этап совершенствования спортивного мастерства</t>
  </si>
  <si>
    <t>Спортивная подготовка по олимпийским видам спорта. Велосипедный спорт. Этап высшего спортивного мастерства</t>
  </si>
  <si>
    <t>Реализация дополнительных образовательных программ спортивной подготовки по олимпийским видам спорта. Велосипедный спорт. Этап высшего спортивного мастерства</t>
  </si>
  <si>
    <t>Уникальный номер регионального или общероссийского перечня государственных услуг (работ):
854100О.99.0.БО52АБ83001</t>
  </si>
  <si>
    <t>Спортивная подготовка по олимпийским видам спорта. Велосипедный спорт. Этап начальной подготовки</t>
  </si>
  <si>
    <t>Реализация дополнительных образовательных программ спортивной подготовки по олимпийским видам спорта. Велосипедный спорт. Этап начальной подготовки</t>
  </si>
  <si>
    <t>Уникальный номер регионального или общероссийского перечня государственных услуг (работ):
854100О.99.0.БО52АБ80001</t>
  </si>
  <si>
    <t xml:space="preserve">Спортивная подготовка по неолимпийским видам спорта. Самбо. Этап начальной подготовки </t>
  </si>
  <si>
    <t xml:space="preserve">Реализация дополнительных образовательных программ спортивной подготовки по неолимпийским видам спорта. Самбо. Этап начальной подготовки  </t>
  </si>
  <si>
    <t>Уникальный номер регионального или общероссийского перечня государственных услуг (работ):
854100О.99.0.БО53АВ52001</t>
  </si>
  <si>
    <t>Спортивная подготовка по олимпийским видам спорта. Конный спорт. Этап совершенствования спортивного мастерства</t>
  </si>
  <si>
    <t xml:space="preserve">Спортивная подготовка по спорту лиц с поражением ОДА. Стрельба из лука. Этап высшего спортивного мастерства </t>
  </si>
  <si>
    <t xml:space="preserve">Реализация дополнительных образовательных программ спортивной подготовки по спорту лиц с поражением ОДА.  Стрельба из лука. Этап высшего спортивного мастерства  </t>
  </si>
  <si>
    <t>Уникальный номер регионального или общероссийского перечня государственных услуг (работ):
854100О.99.0.БП34АА95000</t>
  </si>
  <si>
    <t xml:space="preserve"> Уникальный номер регионального или общероссийского перечня государственных услуг (работ):
854100О.99.0.БО52АБ83001</t>
  </si>
  <si>
    <t xml:space="preserve"> Уникальный номер регионального или общероссийского перечня государственных услуг (работ):
931900О.99.0.БВ27АВ81001</t>
  </si>
  <si>
    <t>Реализация дополнительных образовательных программ спортивной подготовки по олимпийским видам спорта. Дзюдо. Этап совершенствования спортивного мастерства</t>
  </si>
  <si>
    <t xml:space="preserve"> Уникальный номер регионального или общероссийского перечня государственных услуг (работ):
854100О.99.0.БО52АБ66001</t>
  </si>
  <si>
    <t xml:space="preserve"> Уникальный номер регионального или общероссийского перечня государственных услуг (работ):
931900О.99.0.БВ27АА87001</t>
  </si>
  <si>
    <t>Спортивная подготовка по олимпийским видам спорта. Дзюдо. Этап совершенствования спортивного мастерства</t>
  </si>
  <si>
    <t>Реализация дополнительных образовательных программ спортивной подготовки по олимпийским видам спорта. Спортивная борьба. Этап совершенствования спортивного мастерства</t>
  </si>
  <si>
    <t>Спортивная подготовка по олимпийским видам спорта. Спортивная борьба. Этап совершенствования спортивного мастерства</t>
  </si>
  <si>
    <t>Уникальный номер регионального или общероссийского перечня государственных услуг (работ):
931900О.99.0.БВ27АБ91001</t>
  </si>
  <si>
    <t>Спортивная подготовка по олимпийским видам спорта. Стендовая стрельба. Тренировочный этап (этап спортивной специализации)</t>
  </si>
  <si>
    <t>Реализация дополнительных образовательных программ спортивной подготовки по олимпийским видам спорта. Стендовая стрельба. Учебно-тренировочный этап (этап спортивной специализации)</t>
  </si>
  <si>
    <t>Уникальный номер регионального или общероссийского перечня государственных услуг (работ):
854100О.99.0.БО52АА81001</t>
  </si>
  <si>
    <t xml:space="preserve">Спортивная подготовка по неолимпийским видам спорта. Киокусинкай. Этап совершенствования спортивного мастерства </t>
  </si>
  <si>
    <t xml:space="preserve">Реализация дополнительных образовательных программ спортивной подготовки по неолимпийским видам спорта. Киокусинкай. Этап совершенствования спортивного мастерства </t>
  </si>
  <si>
    <t>Уникальный номер регионального или общероссийского перечня государственных услуг (работ):
854100О.99.0.БО53АБ34001</t>
  </si>
  <si>
    <t xml:space="preserve">Спортивная подготовка по неолимпийским видам спорта. Спортивное ориентирование. Этап совершенствования спортивного мастерства </t>
  </si>
  <si>
    <t xml:space="preserve">Реализация дополнительных образовательных программ спортивной подготовки по неолимпийским видам спорта. Спортивное ориентирование. Этап совершенствования спортивного мастерства  </t>
  </si>
  <si>
    <t>Уникальный номер регионального или общероссийского перечня государственных услуг (работ):
854100О.99.0.БО53АВ98001</t>
  </si>
  <si>
    <t xml:space="preserve">Спортивная подготовка по неолимпийским видам спорта. Спортивное ориентирование. Этап высшего спортивного мастерства </t>
  </si>
  <si>
    <t xml:space="preserve">Реализация дополнительных образовательных программ спортивной подготовки по неолимпийским видам спорта. Спортивное ориентирование. Этап высшего спортивного мастерства </t>
  </si>
  <si>
    <t>Уникальный номер регионального или общероссийского перечня государственных услуг (работ):
854100О.99.0.БО53АВ99001</t>
  </si>
  <si>
    <t xml:space="preserve">Спортивная подготовка по неолимпийским видам спорта. Пауэрлифтинг. Этап высшего спортивного мастерства </t>
  </si>
  <si>
    <t xml:space="preserve">Реализация дополнительных образовательных программ спортивной подготовки по неолимпийским видам спорта. Пауэрлифтинг. Этап высшего спортивного мастерства  </t>
  </si>
  <si>
    <t>Уникальный номер регионального или общероссийского перечня государственных услуг (работ):
854100О.99.0.БО53АБ91001</t>
  </si>
  <si>
    <t>Спортивная подготовка по олимпийским видам спорта. Баскетбол. Этап начальной подготовки</t>
  </si>
  <si>
    <t>Реализация дополнительных образовательных программ спортивной подготовки по олимпийским видам спорта. Баскетбол. Этап начальной подготовки</t>
  </si>
  <si>
    <t>Уникальный номер регионального или общероссийского перечня государственных услуг (работ):
854100О.99.0.БО52АВ08001</t>
  </si>
  <si>
    <t xml:space="preserve">Спортивная подготовка по олимпийским видам спорта. Баскетбол. Тренировочный этап (этап спортивной специализации) </t>
  </si>
  <si>
    <t>Реализация дополнительных образовательных программ спортивной подготовки по олимпийским видам спорта. Баскетбол. Учебно-тренировочный этап (этап спортивной специализации)</t>
  </si>
  <si>
    <t>Уникальный номер регионального или общероссийского перечня государственных услуг (работ):
854100О.99.0.БО52АВ09001</t>
  </si>
  <si>
    <t>Спортивная подготовка по олимпийским видам спорта. Легкая атлетика. Этап начальной подготовки</t>
  </si>
  <si>
    <t>Реализация дополнительных образовательных программ спортивной подготовки по олимпийским видам спорта. Легкая атлетика. Этап начальной подготовки</t>
  </si>
  <si>
    <t>Уникальный номер регионального или общероссийского перечня государственных услуг (работ):
854100О.99.0.БО52АА56001</t>
  </si>
  <si>
    <t>Спортивная подготовка по олимпийским видам спорта. Легкая атлетика. Тренировочный этап (этап спортивной специализации)</t>
  </si>
  <si>
    <t>Реализация дополнительных образовательных программ спортивной подготовки по олимпийским видам спорта. Легкая атлетика. Учебно-тренировочный этап (этап спортивной специализации)</t>
  </si>
  <si>
    <t>Уникальный номер регионального или общероссийского перечня государственных услуг (работ):
854100О.99.0.БО52АА57001</t>
  </si>
  <si>
    <t xml:space="preserve">Спортивная подготовка по олимпийским видам спорта. Легкая атлетика. Этап совершенствования спортивного мастерства </t>
  </si>
  <si>
    <t xml:space="preserve">Реализация дополнительных образовательных программ спортивной подготовки по олимпийским видам спорта. Легкая атлетика.  Этап совершенствования спортивного мастерства </t>
  </si>
  <si>
    <t>Уникальный номер регионального или общероссийского перечня государственных услуг (работ):
854100О.99.0.БО52АА58001</t>
  </si>
  <si>
    <t>Уникальный номер регионального или общероссийского перечня государственных услуг (работ):
931900О.99.0.БВ27АБ55001</t>
  </si>
  <si>
    <t>Спортивная подготовка по олимпийским видам спорта. Регби. Этап начальной подготовки</t>
  </si>
  <si>
    <t>Реализация дополнительных образовательных программ спортивной подготовки по олимпийским видам спорта. Регби. Этап начальной подготовки</t>
  </si>
  <si>
    <t>Уникальный номер регионального или общероссийского перечня государственных услуг (работ):
854100О.99.0.БО52АБ76001</t>
  </si>
  <si>
    <t xml:space="preserve">Спортивная подготовка по олимпийским видам спорта. Тяжелая атлетика. Этап начальной подготовки  </t>
  </si>
  <si>
    <t xml:space="preserve">Реализация дополнительных образовательных программ спортивной подготовки по олимпийским видам спорта. Тяжелая атлетика. Этап начальной подготовки  </t>
  </si>
  <si>
    <t>Уникальный номер регионального или общероссийского перечня государственных услуг (работ):
854100О.99.0.БО52АА60001</t>
  </si>
  <si>
    <t xml:space="preserve">Спортивная подготовка по олимпийским видам спорта. Тяжелая атлетика. Тренировочный этап (этап спортивной специализации) </t>
  </si>
  <si>
    <t>Реализация дополнительных образовательных программ спортивной подготовки по олимпийским видам спорта. Тяжелая атлетика. Учебно-тренировочный этап (этап спортивной специализации)</t>
  </si>
  <si>
    <t>Уникальный номер регионального или общероссийского перечня государственных услуг (работ):
854100О.99.0.БО52АА61001</t>
  </si>
  <si>
    <t>Спортивная подготовка по олимпийским видам спорта. Тяжелая атлетика. Этап совершенствования спортивного мастерства</t>
  </si>
  <si>
    <t>Реализация дополнительных образовательных программ спортивной подготовки по олимпийским видам спорта. Тяжелая атлетика. Этап совершенствования спортивного мастерства</t>
  </si>
  <si>
    <t>Уникальный номер регионального или общероссийского перечня государственных услуг (работ):
854100О.99.0.БО52АА62001</t>
  </si>
  <si>
    <t xml:space="preserve">Реализация дополнительных образовательных программ спортивной подготовки по олимпийским видам спорта. Фигурное катание на коньках. Учебно-тренировочный этап (этап спортивной специализации) </t>
  </si>
  <si>
    <t>Уникальный номер регионального или общероссийского перечня государственных услуг (работ):
854100О.99.0.БО52АБ01001</t>
  </si>
  <si>
    <t>Уникальный номер регионального или общероссийского перечня государственных услуг (работ):
931900О.99.0.БВ27АВ26001</t>
  </si>
  <si>
    <t xml:space="preserve">Спортивная подготовка по олимпийским видам спортаФигурное катание на коньках. Тренировочный этап (этап спортивной специализации)  </t>
  </si>
  <si>
    <t>Уникальный номер регионального или общероссийского перечня государственных услуг (работ):
931900О.99.0.БВ27АВ27001</t>
  </si>
  <si>
    <t xml:space="preserve">Спортивная подготовка по олимпийским видам спорта. Фигурное катание на коньках. Этап совершенствования спортивного мастерства </t>
  </si>
  <si>
    <t xml:space="preserve">Реализация дополнительных образовательных программ спортивной подготовки по олимпийским видам спорта. Фигурное катание на коньках. Этап совершенствования спортивного мастерства  </t>
  </si>
  <si>
    <t>Уникальный номер регионального или общероссийского перечня государственных услуг (работ):
854100О.99.0.БО52АБ02001</t>
  </si>
  <si>
    <t xml:space="preserve">Спортивная подготовка по олимпийским видам спорта. Хоккей. Этап начальной подготовки </t>
  </si>
  <si>
    <t xml:space="preserve">Реализация дополнительных образовательных программ спортивной подготовки по олимпийским видам спорта. Хоккей. Этап начальной подготовки </t>
  </si>
  <si>
    <t>Реализация дополнительных образовательных программ спортивной подготовки по олимпийским видам спорта. Хоккей. Учебно-тренировочный этап (этап спортивной специализации)</t>
  </si>
  <si>
    <t>Уникальный номер регионального или общероссийского перечня государственных услуг (работ):
854100О.99.0.БО52АА69001</t>
  </si>
  <si>
    <t xml:space="preserve">Спортивная подготовка по олимпийским видам спорта. Пауэрлифтинг. Этап начальной подготовки  </t>
  </si>
  <si>
    <t xml:space="preserve">Реализация дополнительных образовательных программ спортивной подготовки по неолимпийским видам спорта. Пауэрлифтинг. Этап начальной подготовки  </t>
  </si>
  <si>
    <t>Уникальный номер регионального или общероссийского перечня государственных услуг (работ):
854100О.99.0.БО53АБ88001</t>
  </si>
  <si>
    <t xml:space="preserve">Спортивная подготовка по неолимпийским видам спорта. Пауэрлифтинг. Тренировочный этап (этап спортивной специализации) </t>
  </si>
  <si>
    <t xml:space="preserve">Реализация дополнительных образовательных программ спортивной подготовки по неолимпийским видам спорта. Тренировочный этап (этап спортивной специализации) </t>
  </si>
  <si>
    <t>Уникальный номер регионального или общероссийского перечня государственных услуг (работ):
854100О.99.0.БО53АБ89001</t>
  </si>
  <si>
    <t xml:space="preserve">Спортивная подготовка по неолимпийским видам спорта. Хоккей с мячом. Этап начальной подготовки </t>
  </si>
  <si>
    <t xml:space="preserve">Реализация дополнительных образовательных программ спортивной подготовки по неолимпийским видам спорта. Хоккей с мячом. Этап начальной подготовки </t>
  </si>
  <si>
    <t>Уникальный номер регионального или общероссийского перечня государственных услуг (работ):
854100О.99.0.БО53АГ84001</t>
  </si>
  <si>
    <t xml:space="preserve">Спортивная подготовка по неолимпийским видам спорта. Хоккей с мячом. Тренировочный этап (этап спортивной специализации) </t>
  </si>
  <si>
    <t xml:space="preserve">Реализация дополнительных образовательных программ спортивной подготовки по неолимпийским видам спорта. Хоккей с мячом. Учебно-тренировочный этап (этап спортивной специализации) </t>
  </si>
  <si>
    <t>Уникальный номер регионального или общероссийского перечня государственных услуг (работ):
854100О.99.0.БО53АГ85001</t>
  </si>
  <si>
    <t xml:space="preserve">Спортивная подготовка по неолимпийским видам спорта. Биатлон. Этап начальной подготовки </t>
  </si>
  <si>
    <t xml:space="preserve">Реализация дополнительных образовательных программ спортивной подготовки по олимпийским видам спорта. Биатлон. Этап начальной подготовки </t>
  </si>
  <si>
    <t>Реализация дополнительных образовательных программ спортивной подготовки по олимпийским видам спорта. Биатлон. Учебно-тренировочный этап (этап спортивной специализации)</t>
  </si>
  <si>
    <t>Уникальный номер регионального или общероссийского перечня государственных услуг (работ):
854100О.99.0.БО52АА65001</t>
  </si>
  <si>
    <t>Уникальный номер регионального или общероссийского перечня государственных услуг (работ):
931900О.99.0.БВ27АА16001</t>
  </si>
  <si>
    <t xml:space="preserve">Спортивная подготовка по олимпийским видам спорта. Биатлон. Тренировочный этап (этап спортивной специализации) </t>
  </si>
  <si>
    <t xml:space="preserve">Спортивная подготовка по олимпийским видам спорта. Лыжные гонки. Этап начальной подготовки </t>
  </si>
  <si>
    <t xml:space="preserve">Реализация дополнительных образовательных программ спортивной подготовки по олимпийским видам спорта. Лыжные гонки. Этап начальной подготовки </t>
  </si>
  <si>
    <t>Спортивная подготовка по олимпийским видам спорта. Биатлон. Этап высшего спортивного мастерства</t>
  </si>
  <si>
    <t>Реализация дополнительных образовательных программ спортивной подготовки по олимпийским видам спорта. Биатлон. Этап высшего спортивного мастерства</t>
  </si>
  <si>
    <t>Уникальный номер регионального или общероссийского перечня государственных услуг (работ):
854100О.99.0.БО52АА67001</t>
  </si>
  <si>
    <t>Реализация дополнительных образовательных программ спортивной подготовки по олимпийским видам спорта. Лыжные гонки. Учебно-тренировочный этап (этап спортивной специализации)</t>
  </si>
  <si>
    <t>Уникальный номер регионального или общероссийского перечня государственных услуг (работ):
854100О.99.0.БО52АА73001</t>
  </si>
  <si>
    <t>Уникальный номер регионального или общероссийского перечня государственных услуг (работ):
931900О.99.0.БВ27АБ16001</t>
  </si>
  <si>
    <t xml:space="preserve">Спортивная подготовка по олимпийским видам спорта. Лыжные гонки. Тренировочный этап (этап спортивной специализации) </t>
  </si>
  <si>
    <t xml:space="preserve">Спортивная подготовка по неолимпийским видам спорта. Спортивное ориентирование. Этап начальной подготовки </t>
  </si>
  <si>
    <t xml:space="preserve">Реализация дополнительных образовательных программ спортивной подготовки по неолимпийским видам спорта. Спортивное ориентирование. Этап начальной подготовки </t>
  </si>
  <si>
    <t>Уникальный номер регионального или общероссийского перечня государственных услуг (работ):
854100О.99.0.БО53АВ96001</t>
  </si>
  <si>
    <t xml:space="preserve">Спортивная подготовка по неолимпийским видам спорта. Спортивное ориентирование. Тренировочный этап (этап спортивной специализации) </t>
  </si>
  <si>
    <t xml:space="preserve">Реализация дополнительных образовательных программ спортивной подготовки по неолимпийским видам спорта. Спортивное ориентирование. Учебно-тренировочный этап (этап спортивной специализации) </t>
  </si>
  <si>
    <t>Уникальный номер регионального или общероссийского перечня государственных услуг (работ):
854100О.99.0.БО53АВ97001</t>
  </si>
  <si>
    <t>Организация и проведение официальных физкультурных (физкультурно-оздоровительных) мероприятий</t>
  </si>
  <si>
    <t>Уникальный номер регионального или общероссийского перечня государственных услуг (работ):
931900.Р.24.1.БА120002000</t>
  </si>
  <si>
    <t>Спортивная подготовка по олимпийским видам спорта. Бокс. Этап начальной подготовки</t>
  </si>
  <si>
    <t>Реализация дополнительных образовательных программ спортивной подготовки по олимпийским видам спорта. Бокс. Этап начальной подготовки</t>
  </si>
  <si>
    <t>Реализация дополнительных образовательных программ спортивной подготовки по олимпийским видам спорта. Бокс. Учебно-тренировочный этап (этап спортивной специализации)</t>
  </si>
  <si>
    <t>Спортивная подготовка по олимпийским видам спорта. Бокс. Тренировочный этап (этап спортивной специализации)</t>
  </si>
  <si>
    <t>Уникальный номер регионального или общероссийского перечня государственных услуг (работ):
854100О.99.0.БО52АА41001</t>
  </si>
  <si>
    <t>Реализация дополнительных образовательных программ спортивной подготовки по олимпийским видам спорта. Бокс. Этап совершенствования спортивного мастерства</t>
  </si>
  <si>
    <t>Уникальный номер регионального или общероссийского перечня государственных услуг (работ):
854100О.99.0.БО52АА42001</t>
  </si>
  <si>
    <t xml:space="preserve">Спортивная подготовка по олимпийским видам спорта. Бокс. Этап совершенствования спортивного мастерства </t>
  </si>
  <si>
    <t>Уникальный номер регионального или общероссийского перечня государственных услуг (работ):
931900О.99.0.БВ27АА27001</t>
  </si>
  <si>
    <t>Реализация дополнительных образовательных программ спортивной подготовки по олимпийским видам спорта. Бокс. Этап высшего спортивного мастерства</t>
  </si>
  <si>
    <t>Уникальный номер регионального или общероссийского перечня государственных услуг (работ):
854100О.99.0.БО52АА43001</t>
  </si>
  <si>
    <t xml:space="preserve">Спортивная подготовка по олимпийским видам спорта. Бокс. Этап высшего спортивного мастерства </t>
  </si>
  <si>
    <t>Уникальный номер регионального или общероссийского перечня государственных услуг (работ):
931900О.99.0.БВ27АА28001</t>
  </si>
  <si>
    <t>Реализация дополнительных образовательных программ спортивной подготовки по олимпийским видам спорта. Футбол. Этап начальной подготовки</t>
  </si>
  <si>
    <t>Уникальный номер регионального или общероссийского перечня государственных услуг (работ):
854100О.99.0.БО52АА48001</t>
  </si>
  <si>
    <t xml:space="preserve">Спортивная подготовка по олимпийским видам спорта. Футбол. Этап начальной подготовки </t>
  </si>
  <si>
    <t>Уникальный номер регионального или общероссийского перечня государственных услуг (работ):
931900О.99.0.БВ27АВ35001</t>
  </si>
  <si>
    <t>Реализация дополнительных образовательных программ спортивной подготовки по олимпийским видам спорта. Футбол. Учебно-тренировочный этап (этап спортивной специализации)</t>
  </si>
  <si>
    <t>Уникальный номер регионального или общероссийского перечня государственных услуг (работ):
854100О.99.0.БО52АА49001</t>
  </si>
  <si>
    <t xml:space="preserve">Спортивная подготовка по олимпийским видам спорта. Футбол. Тренировочный этап (этап спортивной специализации) </t>
  </si>
  <si>
    <t>Уникальный номер регионального или общероссийского перечня государственных услуг (работ):
931900О.99.0.БВ27АВ36001</t>
  </si>
  <si>
    <t>Реализация дополнительных образовательных программ спортивной подготовки по олимпийским видам спорта. Футбол. Этап совершенствования спортивного мастерства</t>
  </si>
  <si>
    <t>Уникальный номер регионального или общероссийского перечня государственных услуг (работ):
854100О.99.0.БО52АА50001</t>
  </si>
  <si>
    <t>Уникальный номер регионального или общероссийского перечня государственных услуг (работ):
931900О.99.0.БВ27АВ37001</t>
  </si>
  <si>
    <t>Спортивная подготовка по олимпийским видам спорта. Футбол. Этап совершенствования спортивного мастерства</t>
  </si>
  <si>
    <t>Уникальный номер регионального или общероссийского перечня государственных услуг (работ):
931900О.99.0.БВ27АВ38001</t>
  </si>
  <si>
    <t xml:space="preserve">Спортивная подготовка по олимпийским видам спорта. Футбол. Этап высшего спортивного мастерства </t>
  </si>
  <si>
    <t xml:space="preserve">Реализация дополнительных образовательных программ спортивной подготовки по олимпийским видам спорта. Футбол. Этап высшего спортивного мастерства </t>
  </si>
  <si>
    <t>Уникальный номер регионального или общероссийского перечня государственных услуг (работ):
854100О.99.0.БО52АА51001</t>
  </si>
  <si>
    <t>Уникальный номер регионального или общероссийского перечня государственных услуг (работ):
931900О.99.0.БВ27АА17001</t>
  </si>
  <si>
    <t>Спортивная подготовка по олимпийским видам спорта. Биатлон. Этап совершенствования спортивного мастерства</t>
  </si>
  <si>
    <t>Реализация дополнительных образовательных программ спортивной подготовки по олимпийским видам спорта. Биатлон. Этап совершенствования спортивного мастерства</t>
  </si>
  <si>
    <t>Код (коды) бюджетной
классификации:
 11 1103 1820113482 621 241
011 1103 1840213482 621 241</t>
  </si>
  <si>
    <t xml:space="preserve">Количество человеко-часов </t>
  </si>
  <si>
    <t>4.1.82</t>
  </si>
  <si>
    <t>4.1.83</t>
  </si>
  <si>
    <t>4.1.84</t>
  </si>
  <si>
    <t>4.1.85</t>
  </si>
  <si>
    <t>4.1.86</t>
  </si>
  <si>
    <t>4.1.87</t>
  </si>
  <si>
    <t>4.1.88</t>
  </si>
  <si>
    <t>4.1.89</t>
  </si>
  <si>
    <t>4.1.90</t>
  </si>
  <si>
    <t>4.1.91</t>
  </si>
  <si>
    <t>4.1.92</t>
  </si>
  <si>
    <t>4.1.93</t>
  </si>
  <si>
    <t>4.1.94</t>
  </si>
  <si>
    <t>4.1.95</t>
  </si>
  <si>
    <t>4.1.96</t>
  </si>
  <si>
    <t>4.1.97</t>
  </si>
  <si>
    <t>4.1.98</t>
  </si>
  <si>
    <t>4.1.99</t>
  </si>
  <si>
    <t>4.1.100</t>
  </si>
  <si>
    <t>4.1.101</t>
  </si>
  <si>
    <t>4.1.102</t>
  </si>
  <si>
    <t>4.1.103</t>
  </si>
  <si>
    <t>4.1.104</t>
  </si>
  <si>
    <t>4.1.105</t>
  </si>
  <si>
    <t>4.1.106</t>
  </si>
  <si>
    <t>4.1.107</t>
  </si>
  <si>
    <t>4.1.108</t>
  </si>
  <si>
    <t>4.1.109</t>
  </si>
  <si>
    <t>4.1.110</t>
  </si>
  <si>
    <t>4.1.111</t>
  </si>
  <si>
    <t>4.1.112</t>
  </si>
  <si>
    <t>4.1.113</t>
  </si>
  <si>
    <t>4.1.114</t>
  </si>
  <si>
    <t>4.1.115</t>
  </si>
  <si>
    <t>4.1.116</t>
  </si>
  <si>
    <t>4.1.117</t>
  </si>
  <si>
    <t>4.1.118</t>
  </si>
  <si>
    <t>4.1.119</t>
  </si>
  <si>
    <t>4.1.120</t>
  </si>
  <si>
    <t>4.1.121</t>
  </si>
  <si>
    <t>4.1.122</t>
  </si>
  <si>
    <t>4.1.123</t>
  </si>
  <si>
    <t>4.1.124</t>
  </si>
  <si>
    <t>4.1.125</t>
  </si>
  <si>
    <t>4.1.126</t>
  </si>
  <si>
    <t>4.1.127</t>
  </si>
  <si>
    <t>4.1.128</t>
  </si>
  <si>
    <t>4.1.129</t>
  </si>
  <si>
    <t>4.1.130</t>
  </si>
  <si>
    <t>4.1.131</t>
  </si>
  <si>
    <t>4.1.132</t>
  </si>
  <si>
    <t>4.1.133</t>
  </si>
  <si>
    <t>4.1.134</t>
  </si>
  <si>
    <t>4.1.135</t>
  </si>
  <si>
    <t>4.1.136</t>
  </si>
  <si>
    <t>4.1.137</t>
  </si>
  <si>
    <t>4.1.138</t>
  </si>
  <si>
    <t>4.1.139</t>
  </si>
  <si>
    <t>4.1.140</t>
  </si>
  <si>
    <t>4.1.141</t>
  </si>
  <si>
    <t>4.1.142</t>
  </si>
  <si>
    <t>4.1.143</t>
  </si>
  <si>
    <t>Код (коды) бюджетной
классификации: 
011 0704 1840213427 611 241;
011 0704 1840213427 611 241</t>
  </si>
  <si>
    <t>Организация и обеспечение подготовки спортивного резерва</t>
  </si>
  <si>
    <t>Код (коды) бюджетной
классификации: 
011 0704 1820113427 611 241;
011 0704 1840213427 611 241</t>
  </si>
  <si>
    <t>Код (коды) бюджетной
классификации: 
011 0704 1820113427 611 241</t>
  </si>
  <si>
    <t>Количество лиц</t>
  </si>
  <si>
    <t>Код (коды) бюджетной
классификации: 
011 1103 1820113482 621 241</t>
  </si>
  <si>
    <t>Код (коды) бюджетной
классификации: 
011 1103 1820113482 621 241;
011 1103 1840213482 621 241</t>
  </si>
  <si>
    <t>4.1.144</t>
  </si>
  <si>
    <t>4.1.145</t>
  </si>
  <si>
    <t>Код (коды) бюджетной
классификации: 
011 1103 1820113482 611;
011 1109 1840213482 611</t>
  </si>
  <si>
    <t>Код (коды) бюджетной
классификации:
006 1103 1820113447 611;          
006 1103 1840213447 611</t>
  </si>
  <si>
    <t>Реализация дополнительных образовательных программ спортивной подготовки по адаптивным видам спорта. Спорт глухих. Вольная борьба, этап высшего спортивного мастерства</t>
  </si>
  <si>
    <t xml:space="preserve">Реализация дополнительных образовательных программ спортивной подготовки по адаптивным видам спорта. Спорт лиц с поражением ОДА. Стрельба из лука, учебно-тренировочный этап </t>
  </si>
  <si>
    <t>Спортивная подготовка по спорту лиц с поражением опорно- двигательного аппарата (ОДА). Стрельба из лука (этап совершенствования спортивного мастерства)</t>
  </si>
  <si>
    <t xml:space="preserve">Спортивная подготовка по олимпийским видам спорта. Спортивная борьба (этап начальной подготовки) </t>
  </si>
  <si>
    <t>Спортивная подготовка по неолимпийским видам спорта. Шахматы
 ( тренировочный этап)</t>
  </si>
  <si>
    <t>Спортивная подготовка по неолимпийским видам спорта. Кикбоксинг (этап совершенствования спортивного мастерства)</t>
  </si>
  <si>
    <t>Код (коды) бюджетной
классификации:
026 0702 1420111422 611
026 0702 1440211422 611</t>
  </si>
  <si>
    <t>026 0702 1420111433 611
026 0702 1440211433 611</t>
  </si>
  <si>
    <t>026 0703 1430111423 611
026 0703 1440311423 611</t>
  </si>
  <si>
    <t>Количество человек в каникулярное время с круглосуточным пребыванием</t>
  </si>
  <si>
    <t>Уникальный номер регионального или общероссийского перечня государственных услуг (работ):
552315О.99.0.БА83АА12000
552315О.99.0.БА83АА04000
559019О.99.0.БА97АА03000
559019О.99.0.ББ12АА03000</t>
  </si>
  <si>
    <t xml:space="preserve">Код (коды) бюджетной
классификации:
026 0702 1420111422 611
026 0702 1440211422 611
</t>
  </si>
  <si>
    <t xml:space="preserve">Численность обучающихся
</t>
  </si>
  <si>
    <t>Уникальный номер регионального или общероссийского перечня государственных услуг (работ):
801012О.99.0.БА82АЛ78001
801012О.99.0.БА82АН32001</t>
  </si>
  <si>
    <t>Уникальный номер регионального или общероссийского перечня государственных услуг (работ):
801012О.99.0.БА90АА00000
851200О.99.0.ББ04АВ16000</t>
  </si>
  <si>
    <t>Уникальный номер регионального или общероссийского перечня государственных услуг (работ):
802111О.99.0.БА96АА00001
802111О.99.0.БА96АБ63001
802111О.99.0.БА96АА04001
802111О.99.0.БА96АБ50001
802111О.99.0.БА96АЯ62001 
802111О.99.0.БА96АЯ83001
802111О.99.0.БА96АЮ58001
802111О.99.0.БА96АЯ66001</t>
  </si>
  <si>
    <t xml:space="preserve">026 0703 1430111423 611
026 0703 1440311423 611
</t>
  </si>
  <si>
    <t xml:space="preserve">Уникальный номер регионального или общероссийского перечня государственных услуг (работ):
560200О.99.0.БА89АА00000
560200О.99.0.ББ03АА00000
560200О.99.0.ББ18АА00000
</t>
  </si>
  <si>
    <t>026 0703 1430111423 611
026 0703 1440311423 611
026 0703 1430111423 621
026 0703 1440311423 621</t>
  </si>
  <si>
    <t>Уникальный номер регионального или общероссийского перечня государственных услуг (работ):
880900О.99.0.БА86АА01000
880900О.99.0.ББ00АА00000</t>
  </si>
  <si>
    <t>Уникальный номер регионального или общероссийского перечня государственных услуг (работ):
801011О.99.0.БВ24АВ42000
801011О.99.0.БВ24АК60000</t>
  </si>
  <si>
    <t>Уникальный номер регионального или общероссийского перечня государственных услуг (работ):
804200О.99.0.ББ52АЕ04000
804200О.99.0.ББ52АЖ48000
804200О.99.0.ББ52АЖ24000
804200О.99.0.ББ52АЗ20000
804200О.99.0.ББ52АЖ00000
804200О.99.0.ББ52АЕ28000
801012О.99.0.ББ57АЖ24000
804200О.99.0.ББ52АС32000</t>
  </si>
  <si>
    <t>Код (коды) бюджетной
классификации
026 0702 1420111422 611
026 0702 1440211422 611</t>
  </si>
  <si>
    <t>026 0709 1480111445 611
026 0709 1440311445 611</t>
  </si>
  <si>
    <t xml:space="preserve">Количество человеко-часов
</t>
  </si>
  <si>
    <t>Уникальный номер регионального или общероссийского перечня государственных услуг (работ):
801012О.99.0.БА81АЭ92001
801012О.99.0.БА81АА00001
801012О.99.0.БА81АЖ96000
801012О.99.0.БА81АБ44001
801012О.99.0.БА81АБ57001
801012О.99.0.БА81АВ88000
801012О.99.0.БА81АЯ36001</t>
  </si>
  <si>
    <t>Уникальный номер регионального или общероссийского перечня государственных услуг (работ):
802112О.99.0.ББ11АБ50001
802112О.99.0.ББ11АЮ58001</t>
  </si>
  <si>
    <t>Уникальный номер регионального или общероссийского перечня государственных услуг (работ): 
854100О.99.0.БО52АВ01001</t>
  </si>
  <si>
    <t>Код (коды) бюджетной
классификации:
026 0703 1430111423 611
026 0703 1440311423 611</t>
  </si>
  <si>
    <t>Уникальный номер регионального или общероссийского перечня государственных услуг (работ): 
854100О.99.0.БО53АГ88000
854100О.99.0.БО53АГ89000</t>
  </si>
  <si>
    <t xml:space="preserve">Код (коды) бюджетной
классификации:
026 0703 1430111423 611
026 0703 1440311423 611
</t>
  </si>
  <si>
    <t xml:space="preserve">Число лиц, прошедших спортивную подготовку </t>
  </si>
  <si>
    <t xml:space="preserve">Число обучающихся
</t>
  </si>
  <si>
    <t>Код (коды) бюджетной
классификации:
026 0709 1450311452 611;
026 0709 1440211452 611</t>
  </si>
  <si>
    <t>Код (коды) бюджетной
классификации:
026 0709 1490111455 611
026 0709 1440611455 611</t>
  </si>
  <si>
    <t xml:space="preserve">Количество отчетов
</t>
  </si>
  <si>
    <t>Уникальный номер регионального или общероссийского перечня государственных услуг (работ):
692000.Р.24.1.АЧ200004000
692000.Р.24.1.АЧ200003000</t>
  </si>
  <si>
    <t>Код (коды) бюджетной
классификации:
026 0709 1480111445 611
026 0709 1440311445 611</t>
  </si>
  <si>
    <t>Уникальный номер регионального или общероссийского перечня государственных услуг (работ):
853212О.99.0.БВ22АА00001
880900О.99.0.ББ00АА01000
853212О.99.0.БВ22АА02001
880900О.99.0.БА86АА02000
880900О.99.0.ББ00АА02000
880900О.99.0.ББ15АА01000
853212О.99.0.БВ22АА01001</t>
  </si>
  <si>
    <t>Код (коды) бюджетной
классификации:
026 0702 1420111433 611
026 0702 1440211433 611</t>
  </si>
  <si>
    <t>Уникальный номер регионального или общероссийского перечня государственных услуг (работ):
801012О.99.0.ББ54АБ28000
801012О.99.0.ББ54АБ36000
801012О.99.0.ББ54АБ44000</t>
  </si>
  <si>
    <t>026 0705 1470111429 611
026 0705 1440511429 611</t>
  </si>
  <si>
    <t xml:space="preserve">Уникальный номер регионального или общероссийского перечня государственных услуг (работ):
722030.Р.24.1.БВ100002000
</t>
  </si>
  <si>
    <t>Код (коды) бюджетной
классификации:
026 0705 1470111429 611
026 0705 1440511429 611</t>
  </si>
  <si>
    <t xml:space="preserve">Уникальный номер регионального или общероссийского перечня государственных услуг (работ):
620100.Р.24.1.АЖ430002000
</t>
  </si>
  <si>
    <t xml:space="preserve">Уникальный номер регионального или общероссийского перечня государственных услуг (работ): 852101О.99.0.ББ28ЛМ28000
852101О.99.0.ББ28ЛЛ88000
852101О.99.0.ББ28ЗТ12000
852101О.99.0.ББ28ЗТ52000
852101О.99.0.ББ28ЛТ36000
852101О.99.0.ББ28ЛР20000
852101О.99.0.ББ28ЛР60000
852101О.99.0.ББ28ШГ28002
852101О.99.0.ББ28БЕ84000
852101О.99.0.ББ28БЕ12000
852101О.99.0.ББ28ЕЛ48000
852101О.99.0.ББ28РЩ24000
852101О.99.0.ББ28РЮ80000
852101О.99.0.ББ28БП48000
852101О.99.0.ББ28БУ80000
852101О.99.0.ББ28ЦЮ88002
852101О.99.0.ББ28ЦЩ72002
852101О.99.0.ББ28СУ24000
852101О.99.0.ББ28УУ00000
852101О.99.0.ББ28УУ40000
852101О.99.0.ББ28ЗП96000
852101О.99.0.ББ28ЗЦ44000
852101О.99.0.ББ28ЕШ44000
852101О.99.0.ББ28ЗЦ84000
852101О.99.0.ББ28ПТ68000
852101О.99.0.ББ28КК04000
852101О.99.0.ББ28ЗР60000
852101О.99.0.ББ28ХЩ64000
852101О.99.0.ББ28УК36000
852101О.99.0.ББ28РР60000
852101О.99.0.ББ28ИФ36000
852101О.99.0.ББ28ИФ76000
852101О.99.0.ББ28ПО76000
852101О.99.0.ББ28СС08000
852101О.99.0.ББ28АН24000
852101О.99.0.ББ28УЗ60000
852101О.99.0.ББ28ШЯ04002
852101О.99.0.ББ28УЮ64000
852101О.99.0.ББ28ДЖ48000
852101О.99.0.ББ28АЭ20000
852101О.99.0.ББ28ПО36000
852101О.99.0.ББ28ДЖ24000
852101О.99.0.ББ28ЦЗ44000
852101О.99.0.ББ28КР12000
852101О.99.0.ББ28ЖИ51000
852101О.99.0.ББ28ДЖ08000
852101О.99.0.ББ28БЛ16000
852101О.99.0.ББ28АС80000
852101О.99.0.ББ28КМ04000
852101О.99.0.ББ28КИ88000
852101О.99.0.ББ28НО60000
852101О.99.0.ББ28УМ52000
852101О.99.0.ББ28СА80000
852101О.99.0.ББ28ИТ60000
852101О.99.0.ББ28ИШ92000
852101О.99.0.ББ28КМ20000
852101О.99.0.ББ28КТ52000
852101О.99.0.ББ28АС56000
852101О.99.0.ББ28УЗ62000
852101О.99.0.ББ28КЖ48000
852101О.99.0.ББ28ДЭ68000
852101О.99.0.ББ28КИ64000
852101О.99.0.ББ28НО20000 
852101О.99.0.ББ28ЗЮ00000
852101О.99.0.ББ28ДЭ52000
852101О.99.0.ББ28УО68000
852101О.99.0.ББ28КР52000
 852101О.99.0.ББ28ШС96002
852101О.99.0.ББ28УК60000
852101О.99.0.ББ28УР84000
852101О.99.0.ББ28ИТ20000
852101О.99.0.ББ28ДП96000
852101О.99.0.ББ28КТ28000
852101О.99.0.ББ28РУ48000
852101О.99.0.ББ28РФ92000
852101О.99.0.ББ28РХ32000
852101О.99.0.ББ28РА48000
852101О.99.0.ББ28БС64000
852101О.99.0.ББ28ПЧ00000
852101О.99.0.ББ28ПЧ40000
852101О.99.0.ББ28РА88000
852101О.99.0.ББ28БС88000
852101О.99.0.ББ28ДИ24000
852101О.99.0.ББ28ЖИ80000
852101О.99.0.ББ28РЧ48000
852101О.99.0.ББ28ЗЖ32000
852101О.99.0.ББ28ЗЖ72000
</t>
  </si>
  <si>
    <t>Уникальный номер регионального или общероссийского перечня государственных услуг (работ): 852101О.99.0.ББ29КЦ12000
852101О.99.0.ББ29КЧ56000
852101О.99.0.ББ29РБ45000
852101О.99.0.ББ29КЮ88000
852101О.99.0.ББ29ЛА32000
852101О.99.0.ББ29БП72000
852101О.99.0.ББ29ПН16000
852101О.99.0.ББ29ТВ61002
852101О.99.0.ББ29ЗФ52000
852101О.99.0.ББ29ТД48002
852101О.99.0.ББ29ТД64002
852101О.99.0.ББ29ГЧ08000
852101О.99.0.ББ29МП08000
852101О.99.0.ББ29ББ76000
852101О.99.0.ББ29АМ04000
852101О.99.0.ББ29БЯ68000
852101О.99.0.ББ28ЧЕ60002
852101О.99.0.ББ29ПО60000
852101О.99.0.ББ29ПО76000
852101О.99.0.ББ29КН48000
852101О.99.0.ББ29ДЩ32000
852101О.99.0.ББ29ИЯ52000
852101О.99.0.ББ29АР36000
852101О.99.0.ББ29ТГ04002
852101О.99.0.ББ29ГЗ68000
852101О.99.0.ББ29ОП24000
852101О.99.0.ББ29ОР68000
852101О.99.0.ББ29ЕВ08000
852101О.99.0.ББ29КФ68000
852101О.99.0.ББ29ВЭ76000
852101О.99.0.ББ29КС80000
852101О.99.0.ББ29ЗР20000
852101О.99.0.ББ28ДИ64000
852101О.99.0.ББ29ПЧ40000
852101О.99.0.ББ29ЗР20000
852101О.99.0.ББ29ПЧ40000
852101О.99.0.ББ29НЩ96000
852101О.99.0.ББ29ПД96000
852101О.99.0.ББ29АН48000
852101О.99.0.ББ29АО92000
852101О.99.0.ББ29АУ24000
852101О.99.0.ББ29БШ36000
852101О.99.0.ББ29ДР68000
852101О.99.0.ББ29ИЗ36000
852101О.99.0.ББ29ДЧ88000
852101О.99.0.ББ29СС64002
852101О.99.0.ББ29ИУ88000
852101О.99.0.ББ29БИ96000</t>
  </si>
  <si>
    <t>Код (коды) бюджетной
классификации:
026 0704 1440111427 611
026 0704 1440411427 611</t>
  </si>
  <si>
    <t>026 0704 1440111427 621
026 0704 1440411427 621</t>
  </si>
  <si>
    <t>15.1.5</t>
  </si>
  <si>
    <t>15.1.6</t>
  </si>
  <si>
    <t>15.1.7</t>
  </si>
  <si>
    <t>15.1.9</t>
  </si>
  <si>
    <t>15.1.12</t>
  </si>
  <si>
    <t>15.1.14</t>
  </si>
  <si>
    <t>15.1.16</t>
  </si>
  <si>
    <t>15.1.18</t>
  </si>
  <si>
    <t>15.1.20</t>
  </si>
  <si>
    <t>15.1.22</t>
  </si>
  <si>
    <t>15.1.23</t>
  </si>
  <si>
    <t>Уникальный номер регионального или общероссийского перечня государственных услуг (работ): 804200О.99.0.ББ65АБ01000
804200О.99.0.ББ65АА01000</t>
  </si>
  <si>
    <t>15.1.25</t>
  </si>
  <si>
    <t>Уникальный номер регионального или общероссийского перечня государственных услуг (работ):
804200О.99.0.ББ60АБ20001
804200О.99.0.ББ60АБ24001</t>
  </si>
  <si>
    <t xml:space="preserve">Число обучающихся </t>
  </si>
  <si>
    <t>Код (коды) бюджетной
классификации
026 0705 1470111429 611
026 0705 1440511429 611</t>
  </si>
  <si>
    <t>Уникальный номер регионального или общероссийского перечня государственных услуг (работ):
581900.Р.24.1.АЗ080004000
581900.Р.24.1.АЗ040002000</t>
  </si>
  <si>
    <t>Уникальный номер регионального или общероссийского перечня государственных услуг (работ):
620900.Р.24.1.АЖ540004000
620900.Р.24.1.АЖ540003000</t>
  </si>
  <si>
    <t>Количество пользователей</t>
  </si>
  <si>
    <t>Психолого-медико-педагогическое обследование</t>
  </si>
  <si>
    <t>Уникальный номер регионального или общероссийского перечня государственных услуг (работ):
853212О.99.0.БВ20АА02001
880900О.99.0.БА84АА02000
880900О.99.0.БА98АА02000
880900О.99.0.ББ13АА02000</t>
  </si>
  <si>
    <t>Психолого-педагогическое консультирование обучающихся, их родителей (законных представителей) и педагогических работников</t>
  </si>
  <si>
    <t>Уникальный номер регионального или общероссийского перечня государственных услуг (работ):
880900О.99.0.ББ14АА02000
853212О.99.0.БВ21АА02003
880900О.99.0.БА85АА02000
880900О.99.0.БА99АА02000
880900О.99.0.БА85АА00000
880900О.99.0.БА99АА00000
880900О.99.0.ББ14АА00000 
880900О.99.0.ББ99АА00000</t>
  </si>
  <si>
    <t xml:space="preserve">Число обучающихся, их родителей (законных представителей) и педагогических работников
</t>
  </si>
  <si>
    <t>Присмотр и уход</t>
  </si>
  <si>
    <t>Уникальный номер регионального или общероссийского перечня государственных услуг (работ):
853211О.99.0.БВ19АГ29000
853211О.99.0.БВ19АГ35000</t>
  </si>
  <si>
    <t>Число детей пребывания</t>
  </si>
  <si>
    <t>Число человеко-дней пребывания</t>
  </si>
  <si>
    <t>Число человеко-часов пребывания</t>
  </si>
  <si>
    <t>человеко-день</t>
  </si>
  <si>
    <t>Число посещений
(в части профилактики)</t>
  </si>
  <si>
    <t>Количество отчетов
(электронные носители информации)</t>
  </si>
  <si>
    <t>Количество отчетов
(бумажные носители информации)</t>
  </si>
  <si>
    <t>15.1.27</t>
  </si>
  <si>
    <t>15.1.28</t>
  </si>
  <si>
    <t>15.1.29</t>
  </si>
  <si>
    <t>15.1.30</t>
  </si>
  <si>
    <t>15.1.31</t>
  </si>
  <si>
    <t>15.1.32</t>
  </si>
  <si>
    <t>15.1.33</t>
  </si>
  <si>
    <t>15.1.34</t>
  </si>
  <si>
    <t>15.1.35</t>
  </si>
  <si>
    <t>15.1.36</t>
  </si>
  <si>
    <t>15.1.37</t>
  </si>
  <si>
    <t>15.1.38</t>
  </si>
  <si>
    <t>15.1.39</t>
  </si>
  <si>
    <t>15.1.40</t>
  </si>
  <si>
    <t>Уникальный номер регионального или общероссийского перечня государственных услуг (работ): 639900.Р.75.08036000.001</t>
  </si>
  <si>
    <t>4.1.146</t>
  </si>
  <si>
    <t>4.1.147</t>
  </si>
  <si>
    <t>4.1.148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</si>
</sst>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_-;\-* #,##0.00\ _₽_-;_-* &quot;-&quot;??\ _₽_-;_-@_-"/>
    <numFmt numFmtId="165" formatCode="#,##0.0"/>
    <numFmt numFmtId="166" formatCode="0.0"/>
    <numFmt numFmtId="167" formatCode="#,##0.0_ ;\-#,##0.0\ "/>
    <numFmt numFmtId="168" formatCode="0.0000"/>
  </numFmts>
  <fonts count="27" x14ac:knownFonts="1">
    <font>
      <sz val="11"/>
      <color theme="1"/>
      <name val="Calibri"/>
      <family val="2"/>
      <charset val="204"/>
      <scheme val="minor"/>
    </font>
    <font>
      <sz val="12"/>
      <color theme="1"/>
      <name val="Times New Roman"/>
      <family val="1"/>
      <charset val="204"/>
    </font>
    <font>
      <b/>
      <sz val="12"/>
      <color theme="1"/>
      <name val="Times New Roman"/>
      <family val="1"/>
      <charset val="204"/>
    </font>
    <font>
      <b/>
      <i/>
      <sz val="12"/>
      <color theme="1"/>
      <name val="Times New Roman"/>
      <family val="1"/>
      <charset val="204"/>
    </font>
    <font>
      <b/>
      <sz val="14"/>
      <color theme="1"/>
      <name val="Times New Roman"/>
      <family val="1"/>
      <charset val="204"/>
    </font>
    <font>
      <sz val="12"/>
      <name val="Times New Roman"/>
      <family val="1"/>
      <charset val="204"/>
    </font>
    <font>
      <sz val="10"/>
      <name val="Arial Cyr"/>
      <charset val="204"/>
    </font>
    <font>
      <sz val="11"/>
      <color theme="1"/>
      <name val="Calibri"/>
      <family val="2"/>
      <scheme val="minor"/>
    </font>
    <font>
      <sz val="11"/>
      <color theme="1"/>
      <name val="Calibri"/>
      <family val="2"/>
      <charset val="204"/>
      <scheme val="minor"/>
    </font>
    <font>
      <sz val="12"/>
      <color indexed="8"/>
      <name val="Times New Roman"/>
      <family val="1"/>
      <charset val="204"/>
    </font>
    <font>
      <b/>
      <i/>
      <sz val="12"/>
      <color indexed="8"/>
      <name val="Times New Roman"/>
      <family val="1"/>
      <charset val="204"/>
    </font>
    <font>
      <b/>
      <sz val="12"/>
      <color indexed="8"/>
      <name val="Times New Roman"/>
      <family val="1"/>
      <charset val="204"/>
    </font>
    <font>
      <sz val="11"/>
      <color rgb="FFFF0000"/>
      <name val="Calibri"/>
      <family val="2"/>
      <charset val="204"/>
      <scheme val="minor"/>
    </font>
    <font>
      <b/>
      <sz val="11"/>
      <name val="Times New Roman"/>
      <family val="1"/>
      <charset val="204"/>
    </font>
    <font>
      <b/>
      <sz val="12"/>
      <name val="Times New Roman"/>
      <family val="1"/>
      <charset val="204"/>
    </font>
    <font>
      <sz val="12"/>
      <color theme="1"/>
      <name val="Calibri"/>
      <family val="2"/>
      <charset val="204"/>
      <scheme val="minor"/>
    </font>
    <font>
      <sz val="12"/>
      <color rgb="FFFF0000"/>
      <name val="Times New Roman"/>
      <family val="1"/>
      <charset val="204"/>
    </font>
    <font>
      <b/>
      <i/>
      <sz val="12"/>
      <name val="Times New Roman"/>
      <family val="1"/>
      <charset val="204"/>
    </font>
    <font>
      <sz val="12"/>
      <color rgb="FF000000"/>
      <name val="Times New Roman"/>
      <family val="1"/>
      <charset val="204"/>
    </font>
    <font>
      <sz val="11"/>
      <color theme="1"/>
      <name val="Times New Roman"/>
      <family val="1"/>
      <charset val="204"/>
    </font>
    <font>
      <vertAlign val="superscript"/>
      <sz val="12"/>
      <name val="Times New Roman"/>
      <family val="1"/>
      <charset val="204"/>
    </font>
    <font>
      <b/>
      <sz val="11"/>
      <color theme="1"/>
      <name val="Times New Roman"/>
      <family val="1"/>
      <charset val="204"/>
    </font>
    <font>
      <b/>
      <i/>
      <sz val="11"/>
      <color theme="1"/>
      <name val="Times New Roman"/>
      <family val="1"/>
      <charset val="204"/>
    </font>
    <font>
      <sz val="8"/>
      <name val="Calibri"/>
      <family val="2"/>
      <charset val="204"/>
      <scheme val="minor"/>
    </font>
    <font>
      <sz val="12.5"/>
      <name val="Times New Roman"/>
      <family val="1"/>
      <charset val="204"/>
    </font>
    <font>
      <vertAlign val="superscript"/>
      <sz val="12"/>
      <color theme="1"/>
      <name val="Times New Roman"/>
      <family val="1"/>
      <charset val="204"/>
    </font>
    <font>
      <sz val="11"/>
      <name val="Calibri"/>
      <family val="2"/>
      <charset val="204"/>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8"/>
      </left>
      <right style="thin">
        <color indexed="8"/>
      </right>
      <top style="thin">
        <color indexed="8"/>
      </top>
      <bottom style="thin">
        <color indexed="8"/>
      </bottom>
      <diagonal/>
    </border>
    <border>
      <left/>
      <right style="thin">
        <color indexed="64"/>
      </right>
      <top/>
      <bottom/>
      <diagonal/>
    </border>
    <border>
      <left/>
      <right/>
      <top/>
      <bottom style="thin">
        <color indexed="64"/>
      </bottom>
      <diagonal/>
    </border>
    <border>
      <left/>
      <right/>
      <top style="thin">
        <color indexed="64"/>
      </top>
      <bottom/>
      <diagonal/>
    </border>
    <border>
      <left style="thin">
        <color indexed="8"/>
      </left>
      <right style="thin">
        <color indexed="8"/>
      </right>
      <top/>
      <bottom style="thin">
        <color indexed="8"/>
      </bottom>
      <diagonal/>
    </border>
  </borders>
  <cellStyleXfs count="9">
    <xf numFmtId="0" fontId="0" fillId="0" borderId="0"/>
    <xf numFmtId="0" fontId="6" fillId="0" borderId="0"/>
    <xf numFmtId="0" fontId="7" fillId="0" borderId="0"/>
    <xf numFmtId="0" fontId="6" fillId="0" borderId="0"/>
    <xf numFmtId="0" fontId="7" fillId="0" borderId="0"/>
    <xf numFmtId="0" fontId="6" fillId="0" borderId="0"/>
    <xf numFmtId="0" fontId="6" fillId="0" borderId="0"/>
    <xf numFmtId="164" fontId="8" fillId="0" borderId="0" applyFont="0" applyFill="0" applyBorder="0" applyAlignment="0" applyProtection="0"/>
    <xf numFmtId="164" fontId="7" fillId="0" borderId="0" applyFont="0" applyFill="0" applyBorder="0" applyAlignment="0" applyProtection="0"/>
  </cellStyleXfs>
  <cellXfs count="335">
    <xf numFmtId="0" fontId="0" fillId="0" borderId="0" xfId="0"/>
    <xf numFmtId="3" fontId="1" fillId="0" borderId="1" xfId="0" applyNumberFormat="1" applyFont="1" applyBorder="1" applyAlignment="1">
      <alignment horizontal="center" vertical="center" wrapText="1"/>
    </xf>
    <xf numFmtId="0" fontId="0" fillId="0" borderId="0" xfId="0"/>
    <xf numFmtId="49" fontId="2" fillId="2" borderId="1" xfId="0" applyNumberFormat="1" applyFont="1" applyFill="1" applyBorder="1" applyAlignment="1">
      <alignment horizontal="center" vertical="center" wrapText="1"/>
    </xf>
    <xf numFmtId="2" fontId="0" fillId="0" borderId="0" xfId="0" applyNumberFormat="1"/>
    <xf numFmtId="0" fontId="12" fillId="0" borderId="0" xfId="0" applyFont="1"/>
    <xf numFmtId="165" fontId="5" fillId="2" borderId="1" xfId="0" applyNumberFormat="1" applyFont="1" applyFill="1" applyBorder="1" applyAlignment="1">
      <alignment horizontal="center" vertical="center" wrapText="1"/>
    </xf>
    <xf numFmtId="165" fontId="13" fillId="2" borderId="2" xfId="0" applyNumberFormat="1" applyFont="1" applyFill="1" applyBorder="1" applyAlignment="1">
      <alignment horizontal="center" vertical="center" wrapText="1"/>
    </xf>
    <xf numFmtId="165" fontId="2" fillId="2" borderId="1" xfId="0" applyNumberFormat="1" applyFont="1" applyFill="1" applyBorder="1" applyAlignment="1">
      <alignment horizontal="center" vertical="center" wrapText="1"/>
    </xf>
    <xf numFmtId="165" fontId="5" fillId="2" borderId="2" xfId="0" applyNumberFormat="1" applyFont="1" applyFill="1" applyBorder="1" applyAlignment="1">
      <alignment horizontal="center" vertical="center" wrapText="1"/>
    </xf>
    <xf numFmtId="1" fontId="5" fillId="2" borderId="2" xfId="7" applyNumberFormat="1" applyFont="1" applyFill="1" applyBorder="1" applyAlignment="1">
      <alignment horizontal="center" vertical="center" wrapText="1"/>
    </xf>
    <xf numFmtId="1" fontId="5" fillId="2" borderId="1" xfId="7" applyNumberFormat="1" applyFont="1" applyFill="1" applyBorder="1" applyAlignment="1">
      <alignment horizontal="center" vertical="center" wrapText="1"/>
    </xf>
    <xf numFmtId="164" fontId="2" fillId="2" borderId="1" xfId="0" applyNumberFormat="1" applyFont="1" applyFill="1" applyBorder="1" applyAlignment="1">
      <alignment horizontal="center"/>
    </xf>
    <xf numFmtId="0" fontId="0" fillId="2" borderId="0" xfId="0" applyFill="1" applyBorder="1"/>
    <xf numFmtId="0" fontId="1" fillId="2" borderId="0" xfId="0" applyFont="1" applyFill="1" applyBorder="1" applyAlignment="1">
      <alignment horizontal="center" vertical="center"/>
    </xf>
    <xf numFmtId="0" fontId="12" fillId="2" borderId="0" xfId="0" applyFont="1" applyFill="1" applyBorder="1"/>
    <xf numFmtId="0" fontId="12" fillId="2" borderId="0" xfId="0" applyFont="1" applyFill="1" applyBorder="1" applyAlignment="1">
      <alignment wrapText="1"/>
    </xf>
    <xf numFmtId="0" fontId="1" fillId="2" borderId="0" xfId="0" applyFont="1" applyFill="1" applyBorder="1"/>
    <xf numFmtId="0" fontId="16" fillId="2" borderId="0" xfId="0" applyFont="1" applyFill="1" applyBorder="1"/>
    <xf numFmtId="4" fontId="0" fillId="0" borderId="1" xfId="0" applyNumberFormat="1" applyBorder="1" applyAlignment="1">
      <alignment horizontal="center"/>
    </xf>
    <xf numFmtId="0" fontId="0" fillId="0" borderId="4" xfId="0" applyBorder="1"/>
    <xf numFmtId="0" fontId="0" fillId="2" borderId="0" xfId="0" applyFill="1"/>
    <xf numFmtId="165" fontId="1" fillId="0" borderId="1" xfId="0" applyNumberFormat="1" applyFont="1" applyBorder="1" applyAlignment="1">
      <alignment horizontal="left" vertical="center" wrapText="1"/>
    </xf>
    <xf numFmtId="165" fontId="1" fillId="0" borderId="2" xfId="0" applyNumberFormat="1" applyFont="1" applyBorder="1" applyAlignment="1">
      <alignment horizontal="left" vertical="center" wrapText="1"/>
    </xf>
    <xf numFmtId="165" fontId="2" fillId="0" borderId="1" xfId="0" applyNumberFormat="1" applyFont="1" applyBorder="1" applyAlignment="1">
      <alignment horizontal="center" vertical="center" wrapText="1"/>
    </xf>
    <xf numFmtId="165" fontId="5" fillId="2" borderId="3" xfId="7" applyNumberFormat="1" applyFont="1" applyFill="1" applyBorder="1" applyAlignment="1">
      <alignment horizontal="center" vertical="center" wrapText="1"/>
    </xf>
    <xf numFmtId="165" fontId="19" fillId="2" borderId="1" xfId="8" applyNumberFormat="1" applyFont="1" applyFill="1" applyBorder="1" applyAlignment="1">
      <alignment horizontal="center" vertical="center" wrapText="1"/>
    </xf>
    <xf numFmtId="0" fontId="0" fillId="2" borderId="1" xfId="0" applyFill="1" applyBorder="1"/>
    <xf numFmtId="165" fontId="1" fillId="2" borderId="1" xfId="0" applyNumberFormat="1" applyFont="1" applyFill="1" applyBorder="1" applyAlignment="1">
      <alignment horizontal="center" vertical="top" wrapText="1"/>
    </xf>
    <xf numFmtId="0" fontId="1" fillId="2" borderId="0" xfId="0" applyFont="1" applyFill="1" applyBorder="1" applyAlignment="1">
      <alignment horizontal="center" vertical="top" wrapText="1"/>
    </xf>
    <xf numFmtId="49" fontId="5" fillId="2" borderId="4" xfId="0" applyNumberFormat="1" applyFont="1" applyFill="1" applyBorder="1" applyAlignment="1">
      <alignment horizontal="center" vertical="top" wrapText="1"/>
    </xf>
    <xf numFmtId="165" fontId="5" fillId="2" borderId="1" xfId="0" applyNumberFormat="1" applyFont="1" applyFill="1" applyBorder="1" applyAlignment="1">
      <alignment horizontal="center" vertical="top" wrapText="1"/>
    </xf>
    <xf numFmtId="49" fontId="1" fillId="2" borderId="13" xfId="0" applyNumberFormat="1" applyFont="1" applyFill="1" applyBorder="1" applyAlignment="1">
      <alignment horizontal="center" vertical="top" wrapText="1"/>
    </xf>
    <xf numFmtId="49" fontId="1" fillId="2" borderId="3" xfId="0" applyNumberFormat="1" applyFont="1" applyFill="1" applyBorder="1" applyAlignment="1">
      <alignment horizontal="center" vertical="top" wrapText="1"/>
    </xf>
    <xf numFmtId="2" fontId="5" fillId="2" borderId="1" xfId="7" applyNumberFormat="1" applyFont="1" applyFill="1" applyBorder="1" applyAlignment="1">
      <alignment horizontal="center" vertical="top" wrapText="1"/>
    </xf>
    <xf numFmtId="168" fontId="5" fillId="2" borderId="1" xfId="7" applyNumberFormat="1" applyFont="1" applyFill="1" applyBorder="1" applyAlignment="1">
      <alignment horizontal="center" vertical="top" wrapText="1"/>
    </xf>
    <xf numFmtId="164" fontId="5" fillId="2" borderId="1" xfId="7" applyNumberFormat="1" applyFont="1" applyFill="1" applyBorder="1" applyAlignment="1">
      <alignment horizontal="center" vertical="top" wrapText="1"/>
    </xf>
    <xf numFmtId="49" fontId="5" fillId="2" borderId="1" xfId="7" applyNumberFormat="1" applyFont="1" applyFill="1" applyBorder="1" applyAlignment="1">
      <alignment horizontal="center" vertical="top" wrapText="1"/>
    </xf>
    <xf numFmtId="166" fontId="5" fillId="2" borderId="1" xfId="7" applyNumberFormat="1" applyFont="1" applyFill="1" applyBorder="1" applyAlignment="1">
      <alignment horizontal="center" vertical="top" wrapText="1"/>
    </xf>
    <xf numFmtId="49" fontId="14" fillId="2" borderId="1" xfId="0" applyNumberFormat="1" applyFont="1" applyFill="1" applyBorder="1" applyAlignment="1">
      <alignment horizontal="center" vertical="center" wrapText="1"/>
    </xf>
    <xf numFmtId="165" fontId="19" fillId="2" borderId="0" xfId="8" applyNumberFormat="1" applyFont="1" applyFill="1" applyBorder="1" applyAlignment="1">
      <alignment horizontal="center" vertical="center" wrapText="1"/>
    </xf>
    <xf numFmtId="0" fontId="1" fillId="2" borderId="2" xfId="8" applyNumberFormat="1" applyFont="1" applyFill="1" applyBorder="1" applyAlignment="1">
      <alignment horizontal="center" vertical="top" wrapText="1"/>
    </xf>
    <xf numFmtId="0" fontId="1" fillId="2" borderId="1" xfId="8" applyNumberFormat="1" applyFont="1" applyFill="1" applyBorder="1" applyAlignment="1">
      <alignment horizontal="center" vertical="top" wrapText="1"/>
    </xf>
    <xf numFmtId="49" fontId="1" fillId="0" borderId="0" xfId="0" applyNumberFormat="1" applyFont="1"/>
    <xf numFmtId="3" fontId="1" fillId="2" borderId="1" xfId="0" applyNumberFormat="1" applyFont="1" applyFill="1" applyBorder="1" applyAlignment="1">
      <alignment horizontal="center" vertical="top" wrapText="1"/>
    </xf>
    <xf numFmtId="165" fontId="1" fillId="2" borderId="5" xfId="0" applyNumberFormat="1" applyFont="1" applyFill="1" applyBorder="1" applyAlignment="1">
      <alignment horizontal="center" vertical="top" wrapText="1"/>
    </xf>
    <xf numFmtId="165" fontId="13" fillId="2" borderId="1" xfId="0" applyNumberFormat="1" applyFont="1" applyFill="1" applyBorder="1" applyAlignment="1">
      <alignment horizontal="center" vertical="center" wrapText="1"/>
    </xf>
    <xf numFmtId="165" fontId="14" fillId="2" borderId="12" xfId="7" applyNumberFormat="1" applyFont="1" applyFill="1" applyBorder="1" applyAlignment="1">
      <alignment horizontal="center" vertical="center"/>
    </xf>
    <xf numFmtId="165" fontId="14" fillId="2" borderId="1" xfId="7" applyNumberFormat="1" applyFont="1" applyFill="1" applyBorder="1" applyAlignment="1">
      <alignment horizontal="center" vertical="center"/>
    </xf>
    <xf numFmtId="165" fontId="14" fillId="2" borderId="2" xfId="7" applyNumberFormat="1" applyFont="1" applyFill="1" applyBorder="1" applyAlignment="1">
      <alignment horizontal="center" vertical="center"/>
    </xf>
    <xf numFmtId="165" fontId="1" fillId="2" borderId="12" xfId="0" applyNumberFormat="1" applyFont="1" applyFill="1" applyBorder="1" applyAlignment="1">
      <alignment horizontal="center" vertical="top" wrapText="1"/>
    </xf>
    <xf numFmtId="49" fontId="1" fillId="2" borderId="0" xfId="0" applyNumberFormat="1" applyFont="1" applyFill="1" applyBorder="1" applyAlignment="1">
      <alignment horizontal="center" vertical="top" wrapText="1"/>
    </xf>
    <xf numFmtId="49" fontId="1" fillId="2" borderId="17" xfId="0" applyNumberFormat="1" applyFont="1" applyFill="1" applyBorder="1" applyAlignment="1">
      <alignment horizontal="center" vertical="top" wrapText="1"/>
    </xf>
    <xf numFmtId="166" fontId="5" fillId="2" borderId="1" xfId="0" applyNumberFormat="1" applyFont="1" applyFill="1" applyBorder="1" applyAlignment="1">
      <alignment horizontal="center" vertical="top" wrapText="1"/>
    </xf>
    <xf numFmtId="165" fontId="0" fillId="0" borderId="0" xfId="0" applyNumberFormat="1"/>
    <xf numFmtId="3" fontId="5" fillId="2" borderId="1" xfId="0" applyNumberFormat="1" applyFont="1" applyFill="1" applyBorder="1" applyAlignment="1">
      <alignment horizontal="center" vertical="top" wrapText="1"/>
    </xf>
    <xf numFmtId="3" fontId="5" fillId="2" borderId="1" xfId="7" applyNumberFormat="1" applyFont="1" applyFill="1" applyBorder="1" applyAlignment="1">
      <alignment horizontal="center" vertical="top" wrapText="1"/>
    </xf>
    <xf numFmtId="3" fontId="1" fillId="2" borderId="2" xfId="7" applyNumberFormat="1" applyFont="1" applyFill="1" applyBorder="1" applyAlignment="1">
      <alignment horizontal="center" vertical="top" wrapText="1"/>
    </xf>
    <xf numFmtId="3" fontId="5" fillId="2" borderId="2" xfId="8" applyNumberFormat="1" applyFont="1" applyFill="1" applyBorder="1" applyAlignment="1">
      <alignment horizontal="center" vertical="top" wrapText="1"/>
    </xf>
    <xf numFmtId="3" fontId="5" fillId="2" borderId="1" xfId="8" applyNumberFormat="1" applyFont="1" applyFill="1" applyBorder="1" applyAlignment="1">
      <alignment horizontal="center" vertical="top" wrapText="1"/>
    </xf>
    <xf numFmtId="165" fontId="5" fillId="2" borderId="2" xfId="8" applyNumberFormat="1" applyFont="1" applyFill="1" applyBorder="1" applyAlignment="1">
      <alignment horizontal="center" vertical="top" wrapText="1"/>
    </xf>
    <xf numFmtId="165" fontId="5" fillId="2" borderId="1" xfId="8" applyNumberFormat="1" applyFont="1" applyFill="1" applyBorder="1" applyAlignment="1">
      <alignment horizontal="center" vertical="top" wrapText="1"/>
    </xf>
    <xf numFmtId="0" fontId="5" fillId="2" borderId="2" xfId="8" applyNumberFormat="1" applyFont="1" applyFill="1" applyBorder="1" applyAlignment="1">
      <alignment horizontal="center" vertical="top" wrapText="1"/>
    </xf>
    <xf numFmtId="0" fontId="5" fillId="2" borderId="1" xfId="8" applyNumberFormat="1" applyFont="1" applyFill="1" applyBorder="1" applyAlignment="1">
      <alignment horizontal="center" vertical="top" wrapText="1"/>
    </xf>
    <xf numFmtId="165" fontId="5" fillId="2" borderId="2" xfId="0" applyNumberFormat="1" applyFont="1" applyFill="1" applyBorder="1" applyAlignment="1">
      <alignment horizontal="center" vertical="top" wrapText="1"/>
    </xf>
    <xf numFmtId="0" fontId="5" fillId="2" borderId="1" xfId="0" applyFont="1" applyFill="1" applyBorder="1" applyAlignment="1">
      <alignment horizontal="center" vertical="top" wrapText="1"/>
    </xf>
    <xf numFmtId="0" fontId="5" fillId="2" borderId="5" xfId="0" applyFont="1" applyFill="1" applyBorder="1" applyAlignment="1">
      <alignment horizontal="center" vertical="top" wrapText="1"/>
    </xf>
    <xf numFmtId="165" fontId="5" fillId="2" borderId="5" xfId="0" applyNumberFormat="1" applyFont="1" applyFill="1" applyBorder="1" applyAlignment="1">
      <alignment horizontal="center" vertical="top" wrapText="1"/>
    </xf>
    <xf numFmtId="3" fontId="5" fillId="2" borderId="1" xfId="0" applyNumberFormat="1" applyFont="1" applyFill="1" applyBorder="1" applyAlignment="1">
      <alignment horizontal="center" vertical="top"/>
    </xf>
    <xf numFmtId="165" fontId="5" fillId="2" borderId="1" xfId="0" applyNumberFormat="1" applyFont="1" applyFill="1" applyBorder="1" applyAlignment="1">
      <alignment horizontal="center" vertical="top"/>
    </xf>
    <xf numFmtId="0" fontId="5" fillId="2" borderId="1" xfId="0" applyFont="1" applyFill="1" applyBorder="1" applyAlignment="1">
      <alignment horizontal="center" vertical="top"/>
    </xf>
    <xf numFmtId="165" fontId="5" fillId="2" borderId="5" xfId="0" applyNumberFormat="1" applyFont="1" applyFill="1" applyBorder="1" applyAlignment="1">
      <alignment horizontal="center" vertical="top"/>
    </xf>
    <xf numFmtId="166" fontId="5" fillId="2" borderId="1" xfId="0" applyNumberFormat="1" applyFont="1" applyFill="1" applyBorder="1" applyAlignment="1">
      <alignment horizontal="center" vertical="top"/>
    </xf>
    <xf numFmtId="49" fontId="5" fillId="2" borderId="5" xfId="0" applyNumberFormat="1" applyFont="1" applyFill="1" applyBorder="1" applyAlignment="1">
      <alignment horizontal="center" vertical="top" wrapText="1"/>
    </xf>
    <xf numFmtId="49" fontId="5" fillId="2" borderId="6" xfId="0" applyNumberFormat="1" applyFont="1" applyFill="1" applyBorder="1" applyAlignment="1">
      <alignment horizontal="center" vertical="top" wrapText="1"/>
    </xf>
    <xf numFmtId="49" fontId="5" fillId="2" borderId="7" xfId="0" applyNumberFormat="1" applyFont="1" applyFill="1" applyBorder="1" applyAlignment="1">
      <alignment horizontal="center" vertical="top" wrapText="1"/>
    </xf>
    <xf numFmtId="3" fontId="1" fillId="2" borderId="5" xfId="0" applyNumberFormat="1" applyFont="1" applyFill="1" applyBorder="1" applyAlignment="1">
      <alignment horizontal="center" vertical="top" wrapText="1"/>
    </xf>
    <xf numFmtId="49" fontId="1" fillId="2" borderId="5" xfId="0" applyNumberFormat="1" applyFont="1" applyFill="1" applyBorder="1" applyAlignment="1">
      <alignment horizontal="center" vertical="top" wrapText="1"/>
    </xf>
    <xf numFmtId="49" fontId="1" fillId="2" borderId="7" xfId="0" applyNumberFormat="1" applyFont="1" applyFill="1" applyBorder="1" applyAlignment="1">
      <alignment horizontal="center" vertical="top" wrapText="1"/>
    </xf>
    <xf numFmtId="49" fontId="1" fillId="2" borderId="6" xfId="0" applyNumberFormat="1" applyFont="1" applyFill="1" applyBorder="1" applyAlignment="1">
      <alignment horizontal="center" vertical="top" wrapText="1"/>
    </xf>
    <xf numFmtId="3" fontId="5" fillId="2" borderId="5" xfId="0" applyNumberFormat="1" applyFont="1" applyFill="1" applyBorder="1" applyAlignment="1">
      <alignment horizontal="center" vertical="top" wrapText="1"/>
    </xf>
    <xf numFmtId="49" fontId="1" fillId="2" borderId="1" xfId="0" applyNumberFormat="1" applyFont="1" applyFill="1" applyBorder="1" applyAlignment="1">
      <alignment horizontal="center" vertical="top" wrapText="1"/>
    </xf>
    <xf numFmtId="165" fontId="5" fillId="2" borderId="5" xfId="8" applyNumberFormat="1" applyFont="1" applyFill="1" applyBorder="1" applyAlignment="1">
      <alignment horizontal="center" vertical="top" wrapText="1"/>
    </xf>
    <xf numFmtId="165" fontId="5" fillId="2" borderId="6" xfId="8" applyNumberFormat="1" applyFont="1" applyFill="1" applyBorder="1" applyAlignment="1">
      <alignment horizontal="center" vertical="top" wrapText="1"/>
    </xf>
    <xf numFmtId="49" fontId="5" fillId="2" borderId="1" xfId="0" applyNumberFormat="1" applyFont="1" applyFill="1" applyBorder="1" applyAlignment="1">
      <alignment horizontal="center" vertical="top" wrapText="1"/>
    </xf>
    <xf numFmtId="49" fontId="1" fillId="2" borderId="10" xfId="0" applyNumberFormat="1" applyFont="1" applyFill="1" applyBorder="1" applyAlignment="1">
      <alignment horizontal="center" vertical="top" wrapText="1"/>
    </xf>
    <xf numFmtId="49" fontId="5" fillId="2" borderId="11" xfId="0" applyNumberFormat="1" applyFont="1" applyFill="1" applyBorder="1" applyAlignment="1">
      <alignment horizontal="center" vertical="top" wrapText="1"/>
    </xf>
    <xf numFmtId="49" fontId="5" fillId="2" borderId="14" xfId="0" applyNumberFormat="1" applyFont="1" applyFill="1" applyBorder="1" applyAlignment="1">
      <alignment horizontal="center" vertical="top" wrapText="1"/>
    </xf>
    <xf numFmtId="165" fontId="5" fillId="2" borderId="1" xfId="7" applyNumberFormat="1" applyFont="1" applyFill="1" applyBorder="1" applyAlignment="1">
      <alignment horizontal="center" vertical="top" wrapText="1"/>
    </xf>
    <xf numFmtId="0" fontId="1" fillId="2" borderId="5" xfId="0" applyNumberFormat="1" applyFont="1" applyFill="1" applyBorder="1" applyAlignment="1">
      <alignment horizontal="center" vertical="top" wrapText="1"/>
    </xf>
    <xf numFmtId="49" fontId="5" fillId="2" borderId="5" xfId="0" applyNumberFormat="1" applyFont="1" applyFill="1" applyBorder="1" applyAlignment="1">
      <alignment horizontal="center" vertical="top" wrapText="1"/>
    </xf>
    <xf numFmtId="49" fontId="5" fillId="2" borderId="7" xfId="0" applyNumberFormat="1" applyFont="1" applyFill="1" applyBorder="1" applyAlignment="1">
      <alignment horizontal="center" vertical="top" wrapText="1"/>
    </xf>
    <xf numFmtId="49" fontId="5" fillId="2" borderId="6" xfId="0" applyNumberFormat="1" applyFont="1" applyFill="1" applyBorder="1" applyAlignment="1">
      <alignment horizontal="center" vertical="top" wrapText="1"/>
    </xf>
    <xf numFmtId="49" fontId="1" fillId="2" borderId="5" xfId="0" applyNumberFormat="1" applyFont="1" applyFill="1" applyBorder="1" applyAlignment="1">
      <alignment horizontal="center" vertical="top" wrapText="1"/>
    </xf>
    <xf numFmtId="49" fontId="1" fillId="2" borderId="7" xfId="0" applyNumberFormat="1" applyFont="1" applyFill="1" applyBorder="1" applyAlignment="1">
      <alignment horizontal="center" vertical="top" wrapText="1"/>
    </xf>
    <xf numFmtId="49" fontId="1" fillId="2" borderId="6" xfId="0" applyNumberFormat="1" applyFont="1" applyFill="1" applyBorder="1" applyAlignment="1">
      <alignment horizontal="center" vertical="top" wrapText="1"/>
    </xf>
    <xf numFmtId="0" fontId="1" fillId="2" borderId="5" xfId="0" applyNumberFormat="1" applyFont="1" applyFill="1" applyBorder="1" applyAlignment="1">
      <alignment horizontal="center" vertical="top" wrapText="1"/>
    </xf>
    <xf numFmtId="0" fontId="1" fillId="2" borderId="7" xfId="0" applyNumberFormat="1" applyFont="1" applyFill="1" applyBorder="1" applyAlignment="1">
      <alignment horizontal="center" vertical="top" wrapText="1"/>
    </xf>
    <xf numFmtId="0" fontId="1" fillId="2" borderId="6" xfId="0" applyNumberFormat="1" applyFont="1" applyFill="1" applyBorder="1" applyAlignment="1">
      <alignment horizontal="center" vertical="top" wrapText="1"/>
    </xf>
    <xf numFmtId="0" fontId="1" fillId="2" borderId="5" xfId="0" applyFont="1" applyFill="1" applyBorder="1" applyAlignment="1">
      <alignment horizontal="center" vertical="top"/>
    </xf>
    <xf numFmtId="0" fontId="1" fillId="2" borderId="7" xfId="0" applyFont="1" applyFill="1" applyBorder="1" applyAlignment="1">
      <alignment horizontal="center" vertical="top"/>
    </xf>
    <xf numFmtId="0" fontId="1" fillId="2" borderId="6" xfId="0" applyFont="1" applyFill="1" applyBorder="1" applyAlignment="1">
      <alignment horizontal="center" vertical="top"/>
    </xf>
    <xf numFmtId="165" fontId="5" fillId="2" borderId="1" xfId="7" applyNumberFormat="1" applyFont="1" applyFill="1" applyBorder="1" applyAlignment="1">
      <alignment horizontal="center" vertical="top" wrapText="1"/>
    </xf>
    <xf numFmtId="49" fontId="5" fillId="2" borderId="1" xfId="0" applyNumberFormat="1" applyFont="1" applyFill="1" applyBorder="1" applyAlignment="1">
      <alignment horizontal="center" vertical="top" wrapText="1"/>
    </xf>
    <xf numFmtId="49" fontId="14" fillId="2" borderId="5" xfId="0" applyNumberFormat="1" applyFont="1" applyFill="1" applyBorder="1" applyAlignment="1">
      <alignment horizontal="center" vertical="center" wrapText="1"/>
    </xf>
    <xf numFmtId="49" fontId="14" fillId="2" borderId="6" xfId="0" applyNumberFormat="1" applyFont="1" applyFill="1" applyBorder="1" applyAlignment="1">
      <alignment horizontal="center" vertical="center" wrapText="1"/>
    </xf>
    <xf numFmtId="49" fontId="17" fillId="2" borderId="2" xfId="0" applyNumberFormat="1" applyFont="1" applyFill="1" applyBorder="1" applyAlignment="1">
      <alignment horizontal="center" vertical="center" wrapText="1"/>
    </xf>
    <xf numFmtId="49" fontId="17" fillId="2" borderId="3" xfId="0" applyNumberFormat="1" applyFont="1" applyFill="1" applyBorder="1" applyAlignment="1">
      <alignment horizontal="center" vertical="center" wrapText="1"/>
    </xf>
    <xf numFmtId="49" fontId="17" fillId="2" borderId="4" xfId="0" applyNumberFormat="1" applyFont="1" applyFill="1" applyBorder="1" applyAlignment="1">
      <alignment horizontal="center" vertical="center" wrapText="1"/>
    </xf>
    <xf numFmtId="49" fontId="1" fillId="2" borderId="9" xfId="0" applyNumberFormat="1" applyFont="1" applyFill="1" applyBorder="1" applyAlignment="1">
      <alignment horizontal="center" vertical="top" wrapText="1"/>
    </xf>
    <xf numFmtId="49" fontId="1" fillId="2" borderId="10" xfId="0" applyNumberFormat="1" applyFont="1" applyFill="1" applyBorder="1" applyAlignment="1">
      <alignment horizontal="center" vertical="top" wrapText="1"/>
    </xf>
    <xf numFmtId="49" fontId="1" fillId="2" borderId="5" xfId="0" applyNumberFormat="1" applyFont="1" applyFill="1" applyBorder="1" applyAlignment="1">
      <alignment horizontal="center" vertical="top"/>
    </xf>
    <xf numFmtId="49" fontId="1" fillId="2" borderId="6" xfId="0" applyNumberFormat="1" applyFont="1" applyFill="1" applyBorder="1" applyAlignment="1">
      <alignment horizontal="center" vertical="top"/>
    </xf>
    <xf numFmtId="49" fontId="1" fillId="2" borderId="7" xfId="0" applyNumberFormat="1" applyFont="1" applyFill="1" applyBorder="1" applyAlignment="1">
      <alignment horizontal="center" vertical="top"/>
    </xf>
    <xf numFmtId="49" fontId="5" fillId="2" borderId="8" xfId="0" applyNumberFormat="1" applyFont="1" applyFill="1" applyBorder="1" applyAlignment="1">
      <alignment horizontal="center" vertical="top" wrapText="1"/>
    </xf>
    <xf numFmtId="49" fontId="5" fillId="2" borderId="14" xfId="0" applyNumberFormat="1" applyFont="1" applyFill="1" applyBorder="1" applyAlignment="1">
      <alignment horizontal="center" vertical="top" wrapText="1"/>
    </xf>
    <xf numFmtId="49" fontId="5" fillId="2" borderId="11" xfId="0" applyNumberFormat="1" applyFont="1" applyFill="1" applyBorder="1" applyAlignment="1">
      <alignment horizontal="center" vertical="top" wrapText="1"/>
    </xf>
    <xf numFmtId="49" fontId="1" fillId="2" borderId="1" xfId="0" applyNumberFormat="1" applyFont="1" applyFill="1" applyBorder="1" applyAlignment="1">
      <alignment horizontal="center" vertical="top" wrapText="1"/>
    </xf>
    <xf numFmtId="0" fontId="3" fillId="3" borderId="2" xfId="0" applyFont="1" applyFill="1" applyBorder="1" applyAlignment="1">
      <alignment horizontal="center"/>
    </xf>
    <xf numFmtId="0" fontId="3" fillId="3" borderId="3" xfId="0" applyFont="1" applyFill="1" applyBorder="1" applyAlignment="1">
      <alignment horizontal="center"/>
    </xf>
    <xf numFmtId="0" fontId="3" fillId="3" borderId="4" xfId="0" applyFont="1" applyFill="1" applyBorder="1" applyAlignment="1">
      <alignment horizontal="center"/>
    </xf>
    <xf numFmtId="49" fontId="3" fillId="3" borderId="2" xfId="0" applyNumberFormat="1" applyFont="1" applyFill="1" applyBorder="1" applyAlignment="1">
      <alignment horizontal="center" vertical="center" wrapText="1"/>
    </xf>
    <xf numFmtId="49" fontId="3" fillId="3" borderId="3" xfId="0" applyNumberFormat="1" applyFont="1" applyFill="1" applyBorder="1" applyAlignment="1">
      <alignment horizontal="center" vertical="center" wrapText="1"/>
    </xf>
    <xf numFmtId="49" fontId="3" fillId="3" borderId="4" xfId="0" applyNumberFormat="1" applyFont="1" applyFill="1" applyBorder="1" applyAlignment="1">
      <alignment horizontal="center" vertical="center" wrapText="1"/>
    </xf>
    <xf numFmtId="164" fontId="1" fillId="2" borderId="5" xfId="7" applyFont="1" applyFill="1" applyBorder="1" applyAlignment="1">
      <alignment horizontal="center" vertical="top" wrapText="1"/>
    </xf>
    <xf numFmtId="164" fontId="1" fillId="2" borderId="6" xfId="7" applyFont="1" applyFill="1" applyBorder="1" applyAlignment="1">
      <alignment horizontal="center" vertical="top" wrapText="1"/>
    </xf>
    <xf numFmtId="49" fontId="2" fillId="2" borderId="5" xfId="0" applyNumberFormat="1" applyFont="1" applyFill="1" applyBorder="1" applyAlignment="1">
      <alignment horizontal="center" vertical="center" wrapText="1"/>
    </xf>
    <xf numFmtId="49" fontId="2" fillId="2" borderId="6" xfId="0" applyNumberFormat="1" applyFont="1" applyFill="1" applyBorder="1" applyAlignment="1">
      <alignment horizontal="center" vertical="center" wrapText="1"/>
    </xf>
    <xf numFmtId="49" fontId="3" fillId="2" borderId="2" xfId="0" applyNumberFormat="1"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49" fontId="3" fillId="2" borderId="4" xfId="0" applyNumberFormat="1" applyFont="1" applyFill="1" applyBorder="1" applyAlignment="1">
      <alignment horizontal="center" vertical="center" wrapText="1"/>
    </xf>
    <xf numFmtId="0" fontId="4" fillId="0" borderId="0" xfId="0" applyFont="1" applyAlignment="1">
      <alignment horizontal="center" vertical="center" wrapText="1"/>
    </xf>
    <xf numFmtId="49" fontId="1" fillId="2" borderId="12" xfId="0" applyNumberFormat="1" applyFont="1" applyFill="1" applyBorder="1" applyAlignment="1">
      <alignment horizontal="center" vertical="top" wrapText="1"/>
    </xf>
    <xf numFmtId="49" fontId="1" fillId="2" borderId="5" xfId="0" applyNumberFormat="1" applyFont="1" applyFill="1" applyBorder="1" applyAlignment="1">
      <alignment horizontal="center" vertical="center" wrapText="1"/>
    </xf>
    <xf numFmtId="49" fontId="1" fillId="2" borderId="6" xfId="0" applyNumberFormat="1" applyFont="1" applyFill="1" applyBorder="1" applyAlignment="1">
      <alignment horizontal="center" vertical="center" wrapText="1"/>
    </xf>
    <xf numFmtId="0" fontId="3" fillId="3" borderId="8" xfId="0" applyFont="1" applyFill="1" applyBorder="1" applyAlignment="1">
      <alignment horizontal="center"/>
    </xf>
    <xf numFmtId="165" fontId="5" fillId="2" borderId="5" xfId="7" applyNumberFormat="1" applyFont="1" applyFill="1" applyBorder="1" applyAlignment="1">
      <alignment horizontal="center" vertical="top" wrapText="1"/>
    </xf>
    <xf numFmtId="165" fontId="5" fillId="2" borderId="6" xfId="7" applyNumberFormat="1" applyFont="1" applyFill="1" applyBorder="1" applyAlignment="1">
      <alignment horizontal="center" vertical="top" wrapText="1"/>
    </xf>
    <xf numFmtId="165" fontId="5" fillId="2" borderId="5" xfId="8" applyNumberFormat="1" applyFont="1" applyFill="1" applyBorder="1" applyAlignment="1">
      <alignment horizontal="center" vertical="top" wrapText="1"/>
    </xf>
    <xf numFmtId="165" fontId="5" fillId="2" borderId="6" xfId="8" applyNumberFormat="1" applyFont="1" applyFill="1" applyBorder="1" applyAlignment="1">
      <alignment horizontal="center" vertical="top" wrapText="1"/>
    </xf>
    <xf numFmtId="3" fontId="5" fillId="2" borderId="5" xfId="0" applyNumberFormat="1" applyFont="1" applyFill="1" applyBorder="1" applyAlignment="1">
      <alignment horizontal="center" vertical="top" wrapText="1"/>
    </xf>
    <xf numFmtId="3" fontId="5" fillId="2" borderId="6" xfId="0" applyNumberFormat="1" applyFont="1" applyFill="1" applyBorder="1" applyAlignment="1">
      <alignment horizontal="center" vertical="top" wrapText="1"/>
    </xf>
    <xf numFmtId="0" fontId="5" fillId="2" borderId="5" xfId="7" applyNumberFormat="1" applyFont="1" applyFill="1" applyBorder="1" applyAlignment="1">
      <alignment horizontal="center" vertical="top" wrapText="1"/>
    </xf>
    <xf numFmtId="0" fontId="5" fillId="2" borderId="6" xfId="7" applyNumberFormat="1" applyFont="1" applyFill="1" applyBorder="1" applyAlignment="1">
      <alignment horizontal="center" vertical="top" wrapText="1"/>
    </xf>
    <xf numFmtId="3" fontId="1" fillId="2" borderId="5" xfId="0" applyNumberFormat="1" applyFont="1" applyFill="1" applyBorder="1" applyAlignment="1">
      <alignment horizontal="center" vertical="top" wrapText="1"/>
    </xf>
    <xf numFmtId="3" fontId="1" fillId="2" borderId="6" xfId="0" applyNumberFormat="1" applyFont="1" applyFill="1" applyBorder="1" applyAlignment="1">
      <alignment horizontal="center" vertical="top" wrapText="1"/>
    </xf>
    <xf numFmtId="3" fontId="1" fillId="2" borderId="5" xfId="8" applyNumberFormat="1" applyFont="1" applyFill="1" applyBorder="1" applyAlignment="1">
      <alignment horizontal="center" vertical="top" wrapText="1"/>
    </xf>
    <xf numFmtId="3" fontId="1" fillId="2" borderId="6" xfId="8" applyNumberFormat="1" applyFont="1" applyFill="1" applyBorder="1" applyAlignment="1">
      <alignment horizontal="center" vertical="top" wrapText="1"/>
    </xf>
    <xf numFmtId="165" fontId="14"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49" fontId="9" fillId="2" borderId="1" xfId="0" applyNumberFormat="1" applyFont="1" applyFill="1" applyBorder="1" applyAlignment="1">
      <alignment horizontal="center" vertical="top" wrapText="1"/>
    </xf>
    <xf numFmtId="165" fontId="9" fillId="2" borderId="1" xfId="0" applyNumberFormat="1" applyFont="1" applyFill="1" applyBorder="1" applyAlignment="1">
      <alignment horizontal="center" vertical="top" wrapText="1"/>
    </xf>
    <xf numFmtId="0" fontId="9" fillId="2" borderId="1" xfId="0" applyNumberFormat="1" applyFont="1" applyFill="1" applyBorder="1" applyAlignment="1">
      <alignment horizontal="center" vertical="top" wrapText="1"/>
    </xf>
    <xf numFmtId="3" fontId="9" fillId="2" borderId="1" xfId="0" applyNumberFormat="1" applyFont="1" applyFill="1" applyBorder="1" applyAlignment="1">
      <alignment horizontal="center" vertical="top" wrapText="1"/>
    </xf>
    <xf numFmtId="165" fontId="14" fillId="2" borderId="1" xfId="0" applyNumberFormat="1" applyFont="1" applyFill="1" applyBorder="1" applyAlignment="1">
      <alignment horizontal="center" vertical="top" wrapText="1"/>
    </xf>
    <xf numFmtId="165" fontId="14" fillId="2" borderId="1" xfId="0" applyNumberFormat="1" applyFont="1" applyFill="1" applyBorder="1" applyAlignment="1">
      <alignment horizontal="center" vertical="top"/>
    </xf>
    <xf numFmtId="0" fontId="1" fillId="2" borderId="1" xfId="0" applyNumberFormat="1" applyFont="1" applyFill="1" applyBorder="1" applyAlignment="1">
      <alignment horizontal="center" vertical="top" wrapText="1"/>
    </xf>
    <xf numFmtId="165" fontId="2" fillId="2" borderId="1" xfId="0" applyNumberFormat="1" applyFont="1" applyFill="1" applyBorder="1" applyAlignment="1">
      <alignment horizontal="center" vertical="top"/>
    </xf>
    <xf numFmtId="0" fontId="5" fillId="2" borderId="5" xfId="0" applyNumberFormat="1" applyFont="1" applyFill="1" applyBorder="1" applyAlignment="1">
      <alignment horizontal="center" vertical="top" wrapText="1"/>
    </xf>
    <xf numFmtId="0" fontId="5" fillId="2" borderId="6" xfId="0" applyNumberFormat="1" applyFont="1" applyFill="1" applyBorder="1" applyAlignment="1">
      <alignment horizontal="center" vertical="top" wrapText="1"/>
    </xf>
    <xf numFmtId="0" fontId="5" fillId="2" borderId="1" xfId="0" applyNumberFormat="1" applyFont="1" applyFill="1" applyBorder="1" applyAlignment="1">
      <alignment horizontal="center" vertical="top" wrapText="1"/>
    </xf>
    <xf numFmtId="2" fontId="5" fillId="2" borderId="1" xfId="0" applyNumberFormat="1" applyFont="1" applyFill="1" applyBorder="1" applyAlignment="1">
      <alignment horizontal="center" vertical="top" wrapText="1"/>
    </xf>
    <xf numFmtId="165" fontId="14" fillId="2" borderId="1" xfId="0" applyNumberFormat="1" applyFont="1" applyFill="1" applyBorder="1" applyAlignment="1">
      <alignment horizontal="center" vertical="center"/>
    </xf>
    <xf numFmtId="165" fontId="2" fillId="2" borderId="1" xfId="0" applyNumberFormat="1" applyFont="1" applyFill="1" applyBorder="1" applyAlignment="1">
      <alignment horizontal="center" vertical="center"/>
    </xf>
    <xf numFmtId="165" fontId="2" fillId="2" borderId="1" xfId="0" applyNumberFormat="1" applyFont="1" applyFill="1" applyBorder="1" applyAlignment="1">
      <alignment horizontal="center" vertical="top" wrapText="1"/>
    </xf>
    <xf numFmtId="1" fontId="1" fillId="2" borderId="1" xfId="0" applyNumberFormat="1" applyFont="1" applyFill="1" applyBorder="1" applyAlignment="1">
      <alignment horizontal="center" vertical="top" wrapText="1"/>
    </xf>
    <xf numFmtId="167" fontId="1" fillId="2" borderId="1" xfId="0" applyNumberFormat="1" applyFont="1" applyFill="1" applyBorder="1" applyAlignment="1">
      <alignment horizontal="center" vertical="top" wrapText="1"/>
    </xf>
    <xf numFmtId="166" fontId="1" fillId="2" borderId="1" xfId="0" applyNumberFormat="1" applyFont="1" applyFill="1" applyBorder="1" applyAlignment="1">
      <alignment horizontal="center" vertical="top" wrapText="1"/>
    </xf>
    <xf numFmtId="1" fontId="5" fillId="2" borderId="1" xfId="0" applyNumberFormat="1" applyFont="1" applyFill="1" applyBorder="1" applyAlignment="1">
      <alignment horizontal="center" vertical="top" wrapText="1"/>
    </xf>
    <xf numFmtId="1" fontId="1" fillId="2" borderId="5" xfId="0" applyNumberFormat="1" applyFont="1" applyFill="1" applyBorder="1" applyAlignment="1">
      <alignment horizontal="center" vertical="top" wrapText="1"/>
    </xf>
    <xf numFmtId="3" fontId="1" fillId="2" borderId="1" xfId="0" applyNumberFormat="1" applyFont="1" applyFill="1" applyBorder="1" applyAlignment="1">
      <alignment horizontal="center" vertical="top"/>
    </xf>
    <xf numFmtId="165" fontId="1" fillId="2" borderId="1" xfId="0" applyNumberFormat="1" applyFont="1" applyFill="1" applyBorder="1" applyAlignment="1">
      <alignment horizontal="center" vertical="top"/>
    </xf>
    <xf numFmtId="4" fontId="1" fillId="2" borderId="1" xfId="0" applyNumberFormat="1" applyFont="1" applyFill="1" applyBorder="1" applyAlignment="1">
      <alignment horizontal="center" vertical="top"/>
    </xf>
    <xf numFmtId="165" fontId="13" fillId="2" borderId="1" xfId="0" applyNumberFormat="1" applyFont="1" applyFill="1" applyBorder="1" applyAlignment="1">
      <alignment horizontal="center" vertical="center"/>
    </xf>
    <xf numFmtId="4" fontId="5" fillId="2" borderId="1" xfId="0" applyNumberFormat="1" applyFont="1" applyFill="1" applyBorder="1" applyAlignment="1">
      <alignment horizontal="center" vertical="top" wrapText="1"/>
    </xf>
    <xf numFmtId="4" fontId="1" fillId="2" borderId="1" xfId="0" applyNumberFormat="1" applyFont="1" applyFill="1" applyBorder="1" applyAlignment="1">
      <alignment horizontal="center" vertical="top" wrapText="1"/>
    </xf>
    <xf numFmtId="1" fontId="5" fillId="2" borderId="1" xfId="7" applyNumberFormat="1" applyFont="1" applyFill="1" applyBorder="1" applyAlignment="1">
      <alignment horizontal="center" vertical="top" wrapText="1"/>
    </xf>
    <xf numFmtId="0" fontId="5" fillId="2" borderId="1" xfId="7" applyNumberFormat="1" applyFont="1" applyFill="1" applyBorder="1" applyAlignment="1">
      <alignment horizontal="center" vertical="top" wrapText="1"/>
    </xf>
    <xf numFmtId="3" fontId="5" fillId="2" borderId="2" xfId="7" applyNumberFormat="1" applyFont="1" applyFill="1" applyBorder="1" applyAlignment="1">
      <alignment horizontal="center" vertical="top" wrapText="1"/>
    </xf>
    <xf numFmtId="165" fontId="5" fillId="2" borderId="2" xfId="7" applyNumberFormat="1" applyFont="1" applyFill="1" applyBorder="1" applyAlignment="1">
      <alignment horizontal="center" vertical="top" wrapText="1"/>
    </xf>
    <xf numFmtId="3" fontId="5" fillId="2" borderId="9" xfId="7" applyNumberFormat="1" applyFont="1" applyFill="1" applyBorder="1" applyAlignment="1">
      <alignment horizontal="center" vertical="top" wrapText="1"/>
    </xf>
    <xf numFmtId="166" fontId="5" fillId="2" borderId="2" xfId="7" applyNumberFormat="1" applyFont="1" applyFill="1" applyBorder="1" applyAlignment="1">
      <alignment horizontal="center" vertical="top" wrapText="1"/>
    </xf>
    <xf numFmtId="3" fontId="5" fillId="2" borderId="5" xfId="7" applyNumberFormat="1" applyFont="1" applyFill="1" applyBorder="1" applyAlignment="1">
      <alignment horizontal="center" vertical="top" wrapText="1"/>
    </xf>
    <xf numFmtId="3" fontId="5" fillId="2" borderId="7" xfId="7" applyNumberFormat="1" applyFont="1" applyFill="1" applyBorder="1" applyAlignment="1">
      <alignment horizontal="center" vertical="top" wrapText="1"/>
    </xf>
    <xf numFmtId="3" fontId="5" fillId="2" borderId="6" xfId="7" applyNumberFormat="1" applyFont="1" applyFill="1" applyBorder="1" applyAlignment="1">
      <alignment horizontal="center" vertical="top" wrapText="1"/>
    </xf>
    <xf numFmtId="1" fontId="5" fillId="2" borderId="2" xfId="7" applyNumberFormat="1" applyFont="1" applyFill="1" applyBorder="1" applyAlignment="1">
      <alignment horizontal="center" vertical="top" wrapText="1"/>
    </xf>
    <xf numFmtId="1" fontId="5" fillId="2" borderId="9" xfId="7" applyNumberFormat="1" applyFont="1" applyFill="1" applyBorder="1" applyAlignment="1">
      <alignment horizontal="center" vertical="top" wrapText="1"/>
    </xf>
    <xf numFmtId="1" fontId="5" fillId="2" borderId="10" xfId="7" applyNumberFormat="1" applyFont="1" applyFill="1" applyBorder="1" applyAlignment="1">
      <alignment horizontal="center" vertical="top" wrapText="1"/>
    </xf>
    <xf numFmtId="1" fontId="5" fillId="2" borderId="12" xfId="7" applyNumberFormat="1" applyFont="1" applyFill="1" applyBorder="1" applyAlignment="1">
      <alignment horizontal="center" vertical="top" wrapText="1"/>
    </xf>
    <xf numFmtId="166" fontId="5" fillId="2" borderId="5" xfId="7" applyNumberFormat="1" applyFont="1" applyFill="1" applyBorder="1" applyAlignment="1">
      <alignment horizontal="center" vertical="top" wrapText="1"/>
    </xf>
    <xf numFmtId="166" fontId="5" fillId="2" borderId="6" xfId="7" applyNumberFormat="1" applyFont="1" applyFill="1" applyBorder="1" applyAlignment="1">
      <alignment horizontal="center" vertical="top" wrapText="1"/>
    </xf>
    <xf numFmtId="166" fontId="5" fillId="2" borderId="2" xfId="7" applyNumberFormat="1" applyFont="1" applyFill="1" applyBorder="1" applyAlignment="1">
      <alignment horizontal="center" vertical="top"/>
    </xf>
    <xf numFmtId="3" fontId="5" fillId="2" borderId="12" xfId="7" applyNumberFormat="1" applyFont="1" applyFill="1" applyBorder="1" applyAlignment="1">
      <alignment horizontal="center" vertical="top" wrapText="1"/>
    </xf>
    <xf numFmtId="3" fontId="5" fillId="2" borderId="10" xfId="7" applyNumberFormat="1" applyFont="1" applyFill="1" applyBorder="1" applyAlignment="1">
      <alignment horizontal="center" vertical="top" wrapText="1"/>
    </xf>
    <xf numFmtId="165" fontId="2" fillId="2" borderId="2" xfId="7" applyNumberFormat="1" applyFont="1" applyFill="1" applyBorder="1" applyAlignment="1">
      <alignment horizontal="center" vertical="center"/>
    </xf>
    <xf numFmtId="167" fontId="5" fillId="2" borderId="1" xfId="7" applyNumberFormat="1" applyFont="1" applyFill="1" applyBorder="1" applyAlignment="1">
      <alignment horizontal="center" vertical="top" wrapText="1"/>
    </xf>
    <xf numFmtId="165" fontId="1" fillId="2" borderId="5" xfId="0" applyNumberFormat="1" applyFont="1" applyFill="1" applyBorder="1" applyAlignment="1">
      <alignment horizontal="center" vertical="top" wrapText="1"/>
    </xf>
    <xf numFmtId="165" fontId="1" fillId="2" borderId="6" xfId="0" applyNumberFormat="1" applyFont="1" applyFill="1" applyBorder="1" applyAlignment="1">
      <alignment horizontal="center" vertical="top" wrapText="1"/>
    </xf>
    <xf numFmtId="165" fontId="14" fillId="2" borderId="5" xfId="0" applyNumberFormat="1" applyFont="1" applyFill="1" applyBorder="1" applyAlignment="1">
      <alignment horizontal="center" vertical="center"/>
    </xf>
    <xf numFmtId="3" fontId="1" fillId="2" borderId="1" xfId="7" applyNumberFormat="1" applyFont="1" applyFill="1" applyBorder="1" applyAlignment="1">
      <alignment horizontal="center" vertical="top" wrapText="1"/>
    </xf>
    <xf numFmtId="1" fontId="1" fillId="2" borderId="6" xfId="7" applyNumberFormat="1" applyFont="1" applyFill="1" applyBorder="1" applyAlignment="1">
      <alignment horizontal="center" vertical="top" wrapText="1"/>
    </xf>
    <xf numFmtId="165" fontId="5" fillId="2" borderId="7" xfId="7" applyNumberFormat="1" applyFont="1" applyFill="1" applyBorder="1" applyAlignment="1">
      <alignment horizontal="center" vertical="top" wrapText="1"/>
    </xf>
    <xf numFmtId="165" fontId="1" fillId="2" borderId="1" xfId="7" applyNumberFormat="1" applyFont="1" applyFill="1" applyBorder="1" applyAlignment="1">
      <alignment horizontal="center" vertical="top" wrapText="1"/>
    </xf>
    <xf numFmtId="3" fontId="1" fillId="2" borderId="7" xfId="0" applyNumberFormat="1" applyFont="1" applyFill="1" applyBorder="1" applyAlignment="1">
      <alignment horizontal="center" vertical="top" wrapText="1"/>
    </xf>
    <xf numFmtId="49" fontId="1" fillId="2" borderId="1"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166" fontId="1" fillId="2" borderId="1" xfId="0" applyNumberFormat="1" applyFont="1" applyFill="1" applyBorder="1" applyAlignment="1">
      <alignment horizontal="center" vertical="center" wrapText="1"/>
    </xf>
    <xf numFmtId="166" fontId="2" fillId="2" borderId="1" xfId="0" applyNumberFormat="1" applyFont="1" applyFill="1" applyBorder="1" applyAlignment="1">
      <alignment horizontal="center" vertical="center" wrapText="1"/>
    </xf>
    <xf numFmtId="167" fontId="21" fillId="2" borderId="1" xfId="0" applyNumberFormat="1" applyFont="1" applyFill="1" applyBorder="1" applyAlignment="1">
      <alignment horizontal="center" vertical="center"/>
    </xf>
    <xf numFmtId="49" fontId="9" fillId="2" borderId="1" xfId="2" applyNumberFormat="1" applyFont="1" applyFill="1" applyBorder="1" applyAlignment="1">
      <alignment horizontal="center" vertical="top" wrapText="1"/>
    </xf>
    <xf numFmtId="0" fontId="5" fillId="2" borderId="4" xfId="3" applyFont="1" applyFill="1" applyBorder="1" applyAlignment="1">
      <alignment horizontal="center" vertical="top" wrapText="1"/>
    </xf>
    <xf numFmtId="49" fontId="9" fillId="2" borderId="1" xfId="4" applyNumberFormat="1" applyFont="1" applyFill="1" applyBorder="1" applyAlignment="1">
      <alignment horizontal="center" vertical="top" wrapText="1"/>
    </xf>
    <xf numFmtId="0" fontId="5" fillId="2" borderId="4" xfId="6" applyFont="1" applyFill="1" applyBorder="1" applyAlignment="1">
      <alignment horizontal="center" vertical="top" wrapText="1"/>
    </xf>
    <xf numFmtId="49" fontId="5" fillId="2" borderId="1" xfId="4" applyNumberFormat="1" applyFont="1" applyFill="1" applyBorder="1" applyAlignment="1">
      <alignment horizontal="center" vertical="top" wrapText="1"/>
    </xf>
    <xf numFmtId="0" fontId="5" fillId="2" borderId="4" xfId="5" applyFont="1" applyFill="1" applyBorder="1" applyAlignment="1">
      <alignment horizontal="center" vertical="top" wrapText="1"/>
    </xf>
    <xf numFmtId="4" fontId="9" fillId="2" borderId="1" xfId="0" applyNumberFormat="1" applyFont="1" applyFill="1" applyBorder="1" applyAlignment="1">
      <alignment horizontal="center" vertical="top" wrapText="1"/>
    </xf>
    <xf numFmtId="49" fontId="10" fillId="2" borderId="2" xfId="0" applyNumberFormat="1" applyFont="1" applyFill="1" applyBorder="1" applyAlignment="1">
      <alignment horizontal="center" vertical="top" wrapText="1"/>
    </xf>
    <xf numFmtId="49" fontId="10" fillId="2" borderId="3" xfId="0" applyNumberFormat="1" applyFont="1" applyFill="1" applyBorder="1" applyAlignment="1">
      <alignment horizontal="center" vertical="top" wrapText="1"/>
    </xf>
    <xf numFmtId="49" fontId="10" fillId="2" borderId="4" xfId="0" applyNumberFormat="1" applyFont="1" applyFill="1" applyBorder="1" applyAlignment="1">
      <alignment horizontal="center" vertical="top" wrapText="1"/>
    </xf>
    <xf numFmtId="49" fontId="2" fillId="2" borderId="5" xfId="0" applyNumberFormat="1" applyFont="1" applyFill="1" applyBorder="1" applyAlignment="1">
      <alignment horizontal="center" vertical="top" wrapText="1"/>
    </xf>
    <xf numFmtId="49" fontId="2" fillId="2" borderId="6" xfId="0" applyNumberFormat="1" applyFont="1" applyFill="1" applyBorder="1" applyAlignment="1">
      <alignment horizontal="center" vertical="top" wrapText="1"/>
    </xf>
    <xf numFmtId="49" fontId="9" fillId="2" borderId="5" xfId="0" applyNumberFormat="1" applyFont="1" applyFill="1" applyBorder="1" applyAlignment="1">
      <alignment horizontal="center" vertical="top" wrapText="1"/>
    </xf>
    <xf numFmtId="49" fontId="9" fillId="2" borderId="6" xfId="0" applyNumberFormat="1" applyFont="1" applyFill="1" applyBorder="1" applyAlignment="1">
      <alignment horizontal="center" vertical="top" wrapText="1"/>
    </xf>
    <xf numFmtId="49" fontId="9" fillId="2" borderId="7" xfId="0" applyNumberFormat="1" applyFont="1" applyFill="1" applyBorder="1" applyAlignment="1">
      <alignment horizontal="center" vertical="top" wrapText="1"/>
    </xf>
    <xf numFmtId="0" fontId="9" fillId="2" borderId="5" xfId="0" applyNumberFormat="1" applyFont="1" applyFill="1" applyBorder="1" applyAlignment="1">
      <alignment horizontal="center" vertical="top" wrapText="1"/>
    </xf>
    <xf numFmtId="0" fontId="9" fillId="2" borderId="6" xfId="0" applyNumberFormat="1" applyFont="1" applyFill="1" applyBorder="1" applyAlignment="1">
      <alignment horizontal="center" vertical="top" wrapText="1"/>
    </xf>
    <xf numFmtId="49" fontId="11" fillId="2" borderId="5" xfId="0" applyNumberFormat="1" applyFont="1" applyFill="1" applyBorder="1" applyAlignment="1">
      <alignment horizontal="center" vertical="center" wrapText="1"/>
    </xf>
    <xf numFmtId="49" fontId="11" fillId="2" borderId="6" xfId="0" applyNumberFormat="1" applyFont="1" applyFill="1" applyBorder="1" applyAlignment="1">
      <alignment horizontal="center" vertical="center" wrapText="1"/>
    </xf>
    <xf numFmtId="49" fontId="1" fillId="2" borderId="8" xfId="0" applyNumberFormat="1" applyFont="1" applyFill="1" applyBorder="1" applyAlignment="1">
      <alignment horizontal="center" vertical="top" wrapText="1"/>
    </xf>
    <xf numFmtId="49" fontId="1" fillId="2" borderId="14" xfId="0" applyNumberFormat="1" applyFont="1" applyFill="1" applyBorder="1" applyAlignment="1">
      <alignment horizontal="center" vertical="top" wrapText="1"/>
    </xf>
    <xf numFmtId="0" fontId="5" fillId="2" borderId="2" xfId="0" applyNumberFormat="1" applyFont="1" applyFill="1" applyBorder="1" applyAlignment="1">
      <alignment horizontal="center" vertical="top" wrapText="1"/>
    </xf>
    <xf numFmtId="0" fontId="5" fillId="2" borderId="2" xfId="0" applyFont="1" applyFill="1" applyBorder="1" applyAlignment="1">
      <alignment horizontal="center" vertical="top" wrapText="1"/>
    </xf>
    <xf numFmtId="49" fontId="1" fillId="2" borderId="11" xfId="0" applyNumberFormat="1" applyFont="1" applyFill="1" applyBorder="1" applyAlignment="1">
      <alignment horizontal="center" vertical="top" wrapText="1"/>
    </xf>
    <xf numFmtId="0" fontId="1" fillId="2" borderId="2" xfId="0" applyNumberFormat="1" applyFont="1" applyFill="1" applyBorder="1" applyAlignment="1">
      <alignment horizontal="center" vertical="top" wrapText="1"/>
    </xf>
    <xf numFmtId="3" fontId="1" fillId="2" borderId="2" xfId="0" applyNumberFormat="1" applyFont="1" applyFill="1" applyBorder="1" applyAlignment="1">
      <alignment horizontal="center" vertical="top" wrapText="1"/>
    </xf>
    <xf numFmtId="49" fontId="1" fillId="2" borderId="4" xfId="0" applyNumberFormat="1" applyFont="1" applyFill="1" applyBorder="1" applyAlignment="1">
      <alignment horizontal="center" vertical="top" wrapText="1"/>
    </xf>
    <xf numFmtId="49" fontId="1" fillId="2" borderId="5" xfId="7" applyNumberFormat="1" applyFont="1" applyFill="1" applyBorder="1" applyAlignment="1">
      <alignment horizontal="center" vertical="top" wrapText="1"/>
    </xf>
    <xf numFmtId="49" fontId="1" fillId="2" borderId="6" xfId="7" applyNumberFormat="1" applyFont="1" applyFill="1" applyBorder="1" applyAlignment="1">
      <alignment horizontal="center" vertical="top" wrapText="1"/>
    </xf>
    <xf numFmtId="49" fontId="1" fillId="2" borderId="4" xfId="0" applyNumberFormat="1" applyFont="1" applyFill="1" applyBorder="1" applyAlignment="1">
      <alignment horizontal="center" vertical="center" wrapText="1"/>
    </xf>
    <xf numFmtId="49" fontId="5" fillId="2" borderId="4" xfId="0" applyNumberFormat="1" applyFont="1" applyFill="1" applyBorder="1" applyAlignment="1">
      <alignment horizontal="center" vertical="center" wrapText="1"/>
    </xf>
    <xf numFmtId="0" fontId="26" fillId="2" borderId="6" xfId="0" applyFont="1" applyFill="1" applyBorder="1" applyAlignment="1">
      <alignment horizontal="center" vertical="top" wrapText="1"/>
    </xf>
    <xf numFmtId="49" fontId="3" fillId="2" borderId="2" xfId="0" applyNumberFormat="1" applyFont="1" applyFill="1" applyBorder="1" applyAlignment="1">
      <alignment horizontal="center" vertical="top" wrapText="1"/>
    </xf>
    <xf numFmtId="49" fontId="3" fillId="2" borderId="3" xfId="0" applyNumberFormat="1" applyFont="1" applyFill="1" applyBorder="1" applyAlignment="1">
      <alignment horizontal="center" vertical="top" wrapText="1"/>
    </xf>
    <xf numFmtId="49" fontId="3" fillId="2" borderId="4" xfId="0" applyNumberFormat="1" applyFont="1" applyFill="1" applyBorder="1" applyAlignment="1">
      <alignment horizontal="center" vertical="top" wrapText="1"/>
    </xf>
    <xf numFmtId="0" fontId="1" fillId="2" borderId="1" xfId="0" applyFont="1" applyFill="1" applyBorder="1" applyAlignment="1">
      <alignment horizontal="center" vertical="top" wrapText="1"/>
    </xf>
    <xf numFmtId="0" fontId="5" fillId="2" borderId="0" xfId="0" applyFont="1" applyFill="1" applyBorder="1" applyAlignment="1">
      <alignment horizontal="center" vertical="top" wrapText="1"/>
    </xf>
    <xf numFmtId="49" fontId="2" fillId="2" borderId="1" xfId="0" applyNumberFormat="1" applyFont="1" applyFill="1" applyBorder="1" applyAlignment="1">
      <alignment horizontal="center" vertical="top" wrapText="1"/>
    </xf>
    <xf numFmtId="49" fontId="1" fillId="2" borderId="9" xfId="0" applyNumberFormat="1" applyFont="1" applyFill="1" applyBorder="1" applyAlignment="1">
      <alignment vertical="top" wrapText="1"/>
    </xf>
    <xf numFmtId="0" fontId="1" fillId="2" borderId="5" xfId="0" applyFont="1" applyFill="1" applyBorder="1" applyAlignment="1">
      <alignment horizontal="center" vertical="top" wrapText="1"/>
    </xf>
    <xf numFmtId="49" fontId="1" fillId="2" borderId="12" xfId="0" applyNumberFormat="1" applyFont="1" applyFill="1" applyBorder="1" applyAlignment="1">
      <alignment vertical="top" wrapText="1"/>
    </xf>
    <xf numFmtId="0" fontId="1" fillId="2" borderId="6" xfId="0" applyFont="1" applyFill="1" applyBorder="1" applyAlignment="1">
      <alignment horizontal="center" vertical="top" wrapText="1"/>
    </xf>
    <xf numFmtId="49" fontId="1" fillId="2" borderId="10" xfId="0" applyNumberFormat="1" applyFont="1" applyFill="1" applyBorder="1" applyAlignment="1">
      <alignment vertical="top" wrapText="1"/>
    </xf>
    <xf numFmtId="49" fontId="1" fillId="2" borderId="8" xfId="0" applyNumberFormat="1" applyFont="1" applyFill="1" applyBorder="1" applyAlignment="1">
      <alignment horizontal="center" vertical="top" wrapText="1"/>
    </xf>
    <xf numFmtId="49" fontId="3" fillId="2" borderId="9" xfId="0" applyNumberFormat="1" applyFont="1" applyFill="1" applyBorder="1" applyAlignment="1">
      <alignment horizontal="center" vertical="top" wrapText="1"/>
    </xf>
    <xf numFmtId="49" fontId="3" fillId="2" borderId="16" xfId="0" applyNumberFormat="1" applyFont="1" applyFill="1" applyBorder="1" applyAlignment="1">
      <alignment horizontal="center" vertical="top" wrapText="1"/>
    </xf>
    <xf numFmtId="49" fontId="3" fillId="2" borderId="8" xfId="0" applyNumberFormat="1" applyFont="1" applyFill="1" applyBorder="1" applyAlignment="1">
      <alignment horizontal="center" vertical="top" wrapText="1"/>
    </xf>
    <xf numFmtId="0" fontId="1" fillId="2" borderId="1" xfId="0" applyFont="1" applyFill="1" applyBorder="1" applyAlignment="1">
      <alignment horizontal="center" vertical="top"/>
    </xf>
    <xf numFmtId="166" fontId="1" fillId="2" borderId="1" xfId="0" applyNumberFormat="1" applyFont="1" applyFill="1" applyBorder="1" applyAlignment="1">
      <alignment horizontal="center" vertical="top"/>
    </xf>
    <xf numFmtId="1" fontId="1" fillId="2" borderId="1" xfId="0" applyNumberFormat="1" applyFont="1" applyFill="1" applyBorder="1" applyAlignment="1">
      <alignment horizontal="center" vertical="top"/>
    </xf>
    <xf numFmtId="0" fontId="1" fillId="2" borderId="1" xfId="0" applyFont="1" applyFill="1" applyBorder="1" applyAlignment="1">
      <alignment horizontal="center" vertical="top" wrapText="1"/>
    </xf>
    <xf numFmtId="49" fontId="1" fillId="2" borderId="2" xfId="0" applyNumberFormat="1" applyFont="1" applyFill="1" applyBorder="1" applyAlignment="1">
      <alignment horizontal="center" vertical="top" wrapText="1"/>
    </xf>
    <xf numFmtId="49" fontId="5" fillId="2" borderId="2" xfId="0" applyNumberFormat="1" applyFont="1" applyFill="1" applyBorder="1" applyAlignment="1">
      <alignment horizontal="center" vertical="top" wrapText="1"/>
    </xf>
    <xf numFmtId="0" fontId="5" fillId="2" borderId="0" xfId="0" applyFont="1" applyFill="1" applyAlignment="1">
      <alignment horizontal="center" vertical="top"/>
    </xf>
    <xf numFmtId="165" fontId="21" fillId="2" borderId="1" xfId="0" applyNumberFormat="1" applyFont="1" applyFill="1" applyBorder="1" applyAlignment="1">
      <alignment horizontal="center" vertical="center"/>
    </xf>
    <xf numFmtId="2" fontId="1" fillId="2" borderId="1" xfId="0" applyNumberFormat="1" applyFont="1" applyFill="1" applyBorder="1" applyAlignment="1">
      <alignment horizontal="center" vertical="top" wrapText="1"/>
    </xf>
    <xf numFmtId="49" fontId="5" fillId="2" borderId="16" xfId="0" applyNumberFormat="1" applyFont="1" applyFill="1" applyBorder="1" applyAlignment="1">
      <alignment horizontal="center" vertical="top" wrapText="1"/>
    </xf>
    <xf numFmtId="49" fontId="5" fillId="2" borderId="0" xfId="0" applyNumberFormat="1" applyFont="1" applyFill="1" applyBorder="1" applyAlignment="1">
      <alignment horizontal="center" vertical="top" wrapText="1"/>
    </xf>
    <xf numFmtId="49" fontId="5" fillId="2" borderId="15" xfId="0" applyNumberFormat="1" applyFont="1" applyFill="1" applyBorder="1" applyAlignment="1">
      <alignment horizontal="center" vertical="top" wrapText="1"/>
    </xf>
    <xf numFmtId="49" fontId="2" fillId="2" borderId="1" xfId="0" applyNumberFormat="1" applyFont="1" applyFill="1" applyBorder="1" applyAlignment="1">
      <alignment horizontal="center" vertical="top" wrapText="1"/>
    </xf>
    <xf numFmtId="3" fontId="5" fillId="2" borderId="2" xfId="0" applyNumberFormat="1" applyFont="1" applyFill="1" applyBorder="1" applyAlignment="1">
      <alignment horizontal="center" vertical="top" wrapText="1"/>
    </xf>
    <xf numFmtId="0" fontId="5" fillId="2" borderId="0" xfId="0" applyFont="1" applyFill="1" applyAlignment="1">
      <alignment horizontal="center" vertical="top" wrapText="1"/>
    </xf>
    <xf numFmtId="164" fontId="5" fillId="2" borderId="7" xfId="7" applyNumberFormat="1" applyFont="1" applyFill="1" applyBorder="1" applyAlignment="1">
      <alignment horizontal="center" vertical="top" wrapText="1"/>
    </xf>
    <xf numFmtId="3" fontId="5" fillId="2" borderId="5" xfId="7" applyNumberFormat="1" applyFont="1" applyFill="1" applyBorder="1" applyAlignment="1">
      <alignment horizontal="center" vertical="top" wrapText="1"/>
    </xf>
    <xf numFmtId="0" fontId="5" fillId="2" borderId="1" xfId="0" applyNumberFormat="1" applyFont="1" applyFill="1" applyBorder="1" applyAlignment="1">
      <alignment horizontal="center" vertical="top" wrapText="1"/>
    </xf>
    <xf numFmtId="0" fontId="5" fillId="2" borderId="7" xfId="0" applyNumberFormat="1" applyFont="1" applyFill="1" applyBorder="1" applyAlignment="1">
      <alignment horizontal="center" vertical="top" wrapText="1"/>
    </xf>
    <xf numFmtId="3" fontId="5" fillId="2" borderId="1" xfId="7" applyNumberFormat="1" applyFont="1" applyFill="1" applyBorder="1" applyAlignment="1">
      <alignment horizontal="center" vertical="top" wrapText="1"/>
    </xf>
    <xf numFmtId="1" fontId="5" fillId="2" borderId="5" xfId="7" applyNumberFormat="1" applyFont="1" applyFill="1" applyBorder="1" applyAlignment="1">
      <alignment horizontal="center" vertical="top" wrapText="1"/>
    </xf>
    <xf numFmtId="1" fontId="5" fillId="2" borderId="6" xfId="7" applyNumberFormat="1" applyFont="1" applyFill="1" applyBorder="1" applyAlignment="1">
      <alignment horizontal="center" vertical="top" wrapText="1"/>
    </xf>
    <xf numFmtId="1" fontId="5" fillId="2" borderId="7" xfId="7" applyNumberFormat="1" applyFont="1" applyFill="1" applyBorder="1" applyAlignment="1">
      <alignment horizontal="center" vertical="top" wrapText="1"/>
    </xf>
    <xf numFmtId="166" fontId="5" fillId="2" borderId="1" xfId="7" applyNumberFormat="1" applyFont="1" applyFill="1" applyBorder="1" applyAlignment="1">
      <alignment horizontal="center" vertical="top"/>
    </xf>
    <xf numFmtId="3" fontId="5" fillId="2" borderId="7" xfId="7" applyNumberFormat="1" applyFont="1" applyFill="1" applyBorder="1" applyAlignment="1">
      <alignment horizontal="center" vertical="top" wrapText="1"/>
    </xf>
    <xf numFmtId="0" fontId="5" fillId="2" borderId="5" xfId="0" applyNumberFormat="1" applyFont="1" applyFill="1" applyBorder="1" applyAlignment="1" applyProtection="1">
      <alignment horizontal="center" vertical="top" wrapText="1"/>
      <protection locked="0"/>
    </xf>
    <xf numFmtId="49" fontId="5" fillId="2" borderId="5" xfId="0" applyNumberFormat="1" applyFont="1" applyFill="1" applyBorder="1" applyAlignment="1">
      <alignment horizontal="center" vertical="center" wrapText="1"/>
    </xf>
    <xf numFmtId="0" fontId="5" fillId="2" borderId="7" xfId="0" applyNumberFormat="1" applyFont="1" applyFill="1" applyBorder="1" applyAlignment="1" applyProtection="1">
      <alignment horizontal="center" vertical="top" wrapText="1"/>
      <protection locked="0"/>
    </xf>
    <xf numFmtId="49" fontId="5" fillId="2" borderId="7" xfId="0" applyNumberFormat="1" applyFont="1" applyFill="1" applyBorder="1" applyAlignment="1">
      <alignment horizontal="center" vertical="center" wrapText="1"/>
    </xf>
    <xf numFmtId="3" fontId="5" fillId="2" borderId="6" xfId="7" applyNumberFormat="1" applyFont="1" applyFill="1" applyBorder="1" applyAlignment="1">
      <alignment horizontal="center" vertical="top" wrapText="1"/>
    </xf>
    <xf numFmtId="49" fontId="5" fillId="2" borderId="6" xfId="0" applyNumberFormat="1" applyFont="1" applyFill="1" applyBorder="1" applyAlignment="1">
      <alignment horizontal="center" vertical="center" wrapText="1"/>
    </xf>
    <xf numFmtId="0" fontId="5" fillId="2" borderId="6" xfId="0" applyNumberFormat="1" applyFont="1" applyFill="1" applyBorder="1" applyAlignment="1" applyProtection="1">
      <alignment horizontal="center" vertical="top" wrapText="1"/>
      <protection locked="0"/>
    </xf>
    <xf numFmtId="0" fontId="9" fillId="2" borderId="1" xfId="0" applyFont="1" applyFill="1" applyBorder="1" applyAlignment="1">
      <alignment horizontal="center" vertical="top" wrapText="1"/>
    </xf>
    <xf numFmtId="0" fontId="18" fillId="2" borderId="0" xfId="0" applyFont="1" applyFill="1" applyAlignment="1">
      <alignment horizontal="center" vertical="top" wrapText="1"/>
    </xf>
    <xf numFmtId="0" fontId="18" fillId="2" borderId="1" xfId="0" applyFont="1" applyFill="1" applyBorder="1" applyAlignment="1">
      <alignment horizontal="center" vertical="top" wrapText="1"/>
    </xf>
    <xf numFmtId="0" fontId="5" fillId="2" borderId="7" xfId="0" applyNumberFormat="1" applyFont="1" applyFill="1" applyBorder="1" applyAlignment="1">
      <alignment horizontal="center" vertical="top" wrapText="1"/>
    </xf>
    <xf numFmtId="0" fontId="1" fillId="2" borderId="1" xfId="0" applyNumberFormat="1" applyFont="1" applyFill="1" applyBorder="1" applyAlignment="1">
      <alignment horizontal="center" vertical="top" wrapText="1"/>
    </xf>
    <xf numFmtId="165" fontId="19" fillId="2" borderId="1" xfId="0" applyNumberFormat="1" applyFont="1" applyFill="1" applyBorder="1" applyAlignment="1">
      <alignment horizontal="center" vertical="top"/>
    </xf>
    <xf numFmtId="0" fontId="1" fillId="2" borderId="6" xfId="0" applyFont="1" applyFill="1" applyBorder="1" applyAlignment="1">
      <alignment horizontal="center" vertical="top" wrapText="1"/>
    </xf>
    <xf numFmtId="165" fontId="1" fillId="2" borderId="5" xfId="7" applyNumberFormat="1" applyFont="1" applyFill="1" applyBorder="1" applyAlignment="1">
      <alignment horizontal="center" vertical="top" wrapText="1"/>
    </xf>
    <xf numFmtId="165" fontId="1" fillId="2" borderId="5" xfId="0" applyNumberFormat="1" applyFont="1" applyFill="1" applyBorder="1" applyAlignment="1">
      <alignment horizontal="center" vertical="top"/>
    </xf>
    <xf numFmtId="165" fontId="1" fillId="2" borderId="6" xfId="0" applyNumberFormat="1" applyFont="1" applyFill="1" applyBorder="1" applyAlignment="1">
      <alignment horizontal="center" vertical="top"/>
    </xf>
    <xf numFmtId="164" fontId="1" fillId="2" borderId="7" xfId="7" applyFont="1" applyFill="1" applyBorder="1" applyAlignment="1">
      <alignment horizontal="center" vertical="top" wrapText="1"/>
    </xf>
    <xf numFmtId="0" fontId="1" fillId="2" borderId="0" xfId="0" applyFont="1" applyFill="1" applyAlignment="1">
      <alignment horizontal="center" vertical="top" wrapText="1"/>
    </xf>
    <xf numFmtId="0" fontId="1" fillId="2" borderId="7" xfId="0" applyFont="1" applyFill="1" applyBorder="1" applyAlignment="1">
      <alignment horizontal="center" vertical="top" wrapText="1"/>
    </xf>
    <xf numFmtId="49" fontId="3" fillId="2" borderId="9" xfId="0" applyNumberFormat="1" applyFont="1" applyFill="1" applyBorder="1" applyAlignment="1">
      <alignment horizontal="center" vertical="center" wrapText="1"/>
    </xf>
    <xf numFmtId="49" fontId="3" fillId="2" borderId="16" xfId="0" applyNumberFormat="1" applyFont="1" applyFill="1" applyBorder="1" applyAlignment="1">
      <alignment horizontal="center" vertical="center" wrapText="1"/>
    </xf>
    <xf numFmtId="49" fontId="3" fillId="2" borderId="8" xfId="0" applyNumberFormat="1" applyFont="1" applyFill="1" applyBorder="1" applyAlignment="1">
      <alignment horizontal="center" vertical="center" wrapText="1"/>
    </xf>
    <xf numFmtId="49" fontId="2" fillId="2" borderId="7" xfId="0" applyNumberFormat="1" applyFont="1" applyFill="1" applyBorder="1" applyAlignment="1">
      <alignment horizontal="center" vertical="center" wrapText="1"/>
    </xf>
    <xf numFmtId="0" fontId="5" fillId="2" borderId="5" xfId="0" applyNumberFormat="1" applyFont="1" applyFill="1" applyBorder="1" applyAlignment="1">
      <alignment horizontal="center" vertical="top" wrapText="1"/>
    </xf>
    <xf numFmtId="0" fontId="3" fillId="3" borderId="1" xfId="0" applyFont="1" applyFill="1" applyBorder="1" applyAlignment="1">
      <alignment horizontal="center"/>
    </xf>
    <xf numFmtId="49" fontId="3" fillId="3"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top" wrapText="1"/>
    </xf>
    <xf numFmtId="49" fontId="3" fillId="2" borderId="1" xfId="0" applyNumberFormat="1" applyFont="1" applyFill="1" applyBorder="1" applyAlignment="1">
      <alignment horizontal="center" vertical="center" wrapText="1"/>
    </xf>
    <xf numFmtId="0" fontId="15" fillId="2" borderId="6" xfId="0" applyFont="1" applyFill="1" applyBorder="1" applyAlignment="1">
      <alignment horizontal="center" vertical="top" wrapText="1"/>
    </xf>
    <xf numFmtId="165" fontId="1" fillId="2" borderId="2" xfId="7" applyNumberFormat="1" applyFont="1" applyFill="1" applyBorder="1" applyAlignment="1">
      <alignment horizontal="center" vertical="top" wrapText="1"/>
    </xf>
    <xf numFmtId="165" fontId="1" fillId="2" borderId="5" xfId="7" applyNumberFormat="1" applyFont="1" applyFill="1" applyBorder="1" applyAlignment="1">
      <alignment horizontal="center" vertical="top" wrapText="1"/>
    </xf>
    <xf numFmtId="165" fontId="1" fillId="2" borderId="6" xfId="7" applyNumberFormat="1" applyFont="1" applyFill="1" applyBorder="1" applyAlignment="1">
      <alignment horizontal="center" vertical="top" wrapText="1"/>
    </xf>
    <xf numFmtId="165" fontId="1" fillId="2" borderId="7" xfId="7" applyNumberFormat="1" applyFont="1" applyFill="1" applyBorder="1" applyAlignment="1">
      <alignment horizontal="center" vertical="top" wrapText="1"/>
    </xf>
    <xf numFmtId="3" fontId="5" fillId="2" borderId="5" xfId="8" applyNumberFormat="1" applyFont="1" applyFill="1" applyBorder="1" applyAlignment="1">
      <alignment horizontal="center" vertical="top" wrapText="1"/>
    </xf>
    <xf numFmtId="3" fontId="5" fillId="2" borderId="7" xfId="8" applyNumberFormat="1" applyFont="1" applyFill="1" applyBorder="1" applyAlignment="1">
      <alignment horizontal="center" vertical="top" wrapText="1"/>
    </xf>
    <xf numFmtId="49" fontId="1" fillId="2" borderId="7" xfId="0" applyNumberFormat="1" applyFont="1" applyFill="1" applyBorder="1" applyAlignment="1">
      <alignment vertical="top" wrapText="1"/>
    </xf>
    <xf numFmtId="3" fontId="5" fillId="2" borderId="6" xfId="8" applyNumberFormat="1" applyFont="1" applyFill="1" applyBorder="1" applyAlignment="1">
      <alignment horizontal="center" vertical="top" wrapText="1"/>
    </xf>
    <xf numFmtId="164" fontId="5" fillId="2" borderId="1" xfId="7" applyFont="1" applyFill="1" applyBorder="1" applyAlignment="1">
      <alignment horizontal="center" vertical="top" wrapText="1"/>
    </xf>
    <xf numFmtId="49" fontId="1" fillId="2" borderId="1" xfId="0" applyNumberFormat="1" applyFont="1" applyFill="1" applyBorder="1" applyAlignment="1">
      <alignment horizontal="center" vertical="top"/>
    </xf>
    <xf numFmtId="165" fontId="1" fillId="2" borderId="1" xfId="0" applyNumberFormat="1" applyFont="1" applyFill="1" applyBorder="1" applyAlignment="1">
      <alignment horizontal="center" vertical="center" wrapText="1"/>
    </xf>
    <xf numFmtId="165" fontId="1" fillId="2" borderId="4" xfId="0" applyNumberFormat="1" applyFont="1" applyFill="1" applyBorder="1" applyAlignment="1">
      <alignment horizontal="center" vertical="center" wrapText="1"/>
    </xf>
    <xf numFmtId="49" fontId="1" fillId="2" borderId="7"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165" fontId="2" fillId="2" borderId="1" xfId="0" applyNumberFormat="1" applyFont="1" applyFill="1" applyBorder="1" applyAlignment="1">
      <alignment horizontal="center" vertical="center" wrapText="1"/>
    </xf>
    <xf numFmtId="165" fontId="14" fillId="2" borderId="1" xfId="0" applyNumberFormat="1" applyFont="1" applyFill="1" applyBorder="1" applyAlignment="1">
      <alignment horizontal="center" vertical="center" wrapText="1"/>
    </xf>
    <xf numFmtId="165" fontId="14" fillId="2" borderId="5" xfId="0" applyNumberFormat="1" applyFont="1" applyFill="1" applyBorder="1" applyAlignment="1">
      <alignment horizontal="center" vertical="center" wrapText="1"/>
    </xf>
    <xf numFmtId="165" fontId="14" fillId="2" borderId="6" xfId="0" applyNumberFormat="1" applyFont="1" applyFill="1" applyBorder="1" applyAlignment="1">
      <alignment horizontal="center" vertical="center" wrapText="1"/>
    </xf>
    <xf numFmtId="3" fontId="1" fillId="2" borderId="1" xfId="0" applyNumberFormat="1" applyFont="1" applyFill="1" applyBorder="1" applyAlignment="1">
      <alignment horizontal="center" vertical="center" wrapText="1"/>
    </xf>
    <xf numFmtId="3" fontId="1" fillId="2" borderId="6"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165" fontId="1" fillId="2" borderId="6" xfId="0" applyNumberFormat="1" applyFont="1" applyFill="1" applyBorder="1" applyAlignment="1">
      <alignment horizontal="center" vertical="center" wrapText="1"/>
    </xf>
    <xf numFmtId="165" fontId="2" fillId="2" borderId="6" xfId="0" applyNumberFormat="1" applyFont="1" applyFill="1" applyBorder="1" applyAlignment="1">
      <alignment horizontal="center" vertical="center" wrapText="1"/>
    </xf>
    <xf numFmtId="0" fontId="22" fillId="2" borderId="1" xfId="0" applyFont="1" applyFill="1" applyBorder="1" applyAlignment="1">
      <alignment horizontal="center" vertical="center"/>
    </xf>
  </cellXfs>
  <cellStyles count="9">
    <cellStyle name="Обычный" xfId="0" builtinId="0"/>
    <cellStyle name="Обычный 14" xfId="5" xr:uid="{00000000-0005-0000-0000-000001000000}"/>
    <cellStyle name="Обычный 16" xfId="6" xr:uid="{00000000-0005-0000-0000-000002000000}"/>
    <cellStyle name="Обычный 17" xfId="3" xr:uid="{00000000-0005-0000-0000-000003000000}"/>
    <cellStyle name="Обычный 2" xfId="1" xr:uid="{00000000-0005-0000-0000-000004000000}"/>
    <cellStyle name="Обычный 3" xfId="4" xr:uid="{00000000-0005-0000-0000-000005000000}"/>
    <cellStyle name="Обычный 4" xfId="2" xr:uid="{00000000-0005-0000-0000-000006000000}"/>
    <cellStyle name="Финансовый" xfId="7" builtinId="3"/>
    <cellStyle name="Финансовый 2" xfId="8" xr:uid="{BDE136D4-4B08-4D8F-907D-CE489DF22BE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295"/>
  <sheetViews>
    <sheetView tabSelected="1" zoomScale="89" zoomScaleNormal="89" zoomScaleSheetLayoutView="100" workbookViewId="0">
      <pane ySplit="3" topLeftCell="A4" activePane="bottomLeft" state="frozen"/>
      <selection pane="bottomLeft" activeCell="I1298" sqref="I1298"/>
    </sheetView>
  </sheetViews>
  <sheetFormatPr defaultRowHeight="15.75" x14ac:dyDescent="0.25"/>
  <cols>
    <col min="1" max="1" width="12" style="43" customWidth="1"/>
    <col min="2" max="2" width="31.5703125" customWidth="1"/>
    <col min="3" max="3" width="29.85546875" customWidth="1"/>
    <col min="4" max="4" width="32.85546875" customWidth="1"/>
    <col min="5" max="5" width="37.5703125" customWidth="1"/>
    <col min="6" max="6" width="14.7109375" customWidth="1"/>
    <col min="7" max="7" width="19" style="21" customWidth="1"/>
    <col min="8" max="8" width="19" customWidth="1"/>
    <col min="9" max="9" width="18.28515625" customWidth="1"/>
    <col min="10" max="11" width="20.85546875" customWidth="1"/>
    <col min="12" max="12" width="26.42578125" hidden="1" customWidth="1"/>
    <col min="14" max="14" width="11.28515625" customWidth="1"/>
    <col min="15" max="15" width="13.7109375" customWidth="1"/>
    <col min="16" max="16" width="10.85546875" bestFit="1" customWidth="1"/>
    <col min="17" max="17" width="12.42578125" customWidth="1"/>
  </cols>
  <sheetData>
    <row r="1" spans="1:11" ht="54.75" customHeight="1" x14ac:dyDescent="0.25">
      <c r="A1" s="131" t="s">
        <v>1218</v>
      </c>
      <c r="B1" s="131"/>
      <c r="C1" s="131"/>
      <c r="D1" s="131"/>
      <c r="E1" s="131"/>
      <c r="F1" s="131"/>
      <c r="G1" s="131"/>
      <c r="H1" s="131"/>
      <c r="I1" s="131"/>
      <c r="J1" s="131"/>
      <c r="K1" s="131"/>
    </row>
    <row r="3" spans="1:11" ht="126.75" customHeight="1" x14ac:dyDescent="0.25">
      <c r="A3" s="3" t="s">
        <v>0</v>
      </c>
      <c r="B3" s="3" t="s">
        <v>1</v>
      </c>
      <c r="C3" s="3" t="s">
        <v>2</v>
      </c>
      <c r="D3" s="3" t="s">
        <v>3</v>
      </c>
      <c r="E3" s="3" t="s">
        <v>4</v>
      </c>
      <c r="F3" s="3" t="s">
        <v>5</v>
      </c>
      <c r="G3" s="39" t="s">
        <v>1219</v>
      </c>
      <c r="H3" s="3" t="s">
        <v>1221</v>
      </c>
      <c r="I3" s="3" t="s">
        <v>8</v>
      </c>
      <c r="J3" s="3" t="s">
        <v>830</v>
      </c>
      <c r="K3" s="3" t="s">
        <v>1220</v>
      </c>
    </row>
    <row r="4" spans="1:11" x14ac:dyDescent="0.25">
      <c r="A4" s="3">
        <v>1</v>
      </c>
      <c r="B4" s="149">
        <v>2</v>
      </c>
      <c r="C4" s="149">
        <v>3</v>
      </c>
      <c r="D4" s="149">
        <v>4</v>
      </c>
      <c r="E4" s="149">
        <v>5</v>
      </c>
      <c r="F4" s="149">
        <v>6</v>
      </c>
      <c r="G4" s="149">
        <v>7</v>
      </c>
      <c r="H4" s="149">
        <v>8</v>
      </c>
      <c r="I4" s="149">
        <v>9</v>
      </c>
      <c r="J4" s="149">
        <v>10</v>
      </c>
      <c r="K4" s="149">
        <v>11</v>
      </c>
    </row>
    <row r="5" spans="1:11" ht="15.75" customHeight="1" x14ac:dyDescent="0.25">
      <c r="A5" s="121" t="s">
        <v>28</v>
      </c>
      <c r="B5" s="122"/>
      <c r="C5" s="122"/>
      <c r="D5" s="122"/>
      <c r="E5" s="122"/>
      <c r="F5" s="122"/>
      <c r="G5" s="122"/>
      <c r="H5" s="122"/>
      <c r="I5" s="122"/>
      <c r="J5" s="122"/>
      <c r="K5" s="123"/>
    </row>
    <row r="6" spans="1:11" ht="79.5" customHeight="1" x14ac:dyDescent="0.25">
      <c r="A6" s="93" t="s">
        <v>336</v>
      </c>
      <c r="B6" s="93" t="s">
        <v>916</v>
      </c>
      <c r="C6" s="93" t="s">
        <v>831</v>
      </c>
      <c r="D6" s="209" t="s">
        <v>832</v>
      </c>
      <c r="E6" s="150" t="s">
        <v>833</v>
      </c>
      <c r="F6" s="150" t="s">
        <v>21</v>
      </c>
      <c r="G6" s="150" t="s">
        <v>1222</v>
      </c>
      <c r="H6" s="150" t="s">
        <v>1223</v>
      </c>
      <c r="I6" s="150" t="s">
        <v>1224</v>
      </c>
      <c r="J6" s="150" t="s">
        <v>1225</v>
      </c>
      <c r="K6" s="150" t="s">
        <v>1226</v>
      </c>
    </row>
    <row r="7" spans="1:11" ht="64.5" customHeight="1" x14ac:dyDescent="0.25">
      <c r="A7" s="94"/>
      <c r="B7" s="94"/>
      <c r="C7" s="94"/>
      <c r="D7" s="210" t="s">
        <v>1247</v>
      </c>
      <c r="E7" s="150" t="s">
        <v>22</v>
      </c>
      <c r="F7" s="150" t="s">
        <v>6</v>
      </c>
      <c r="G7" s="151" t="s">
        <v>1227</v>
      </c>
      <c r="H7" s="151" t="s">
        <v>1228</v>
      </c>
      <c r="I7" s="151" t="s">
        <v>1229</v>
      </c>
      <c r="J7" s="151" t="s">
        <v>1230</v>
      </c>
      <c r="K7" s="151" t="s">
        <v>1231</v>
      </c>
    </row>
    <row r="8" spans="1:11" ht="78.75" customHeight="1" x14ac:dyDescent="0.25">
      <c r="A8" s="94"/>
      <c r="B8" s="94"/>
      <c r="C8" s="94"/>
      <c r="D8" s="211" t="s">
        <v>832</v>
      </c>
      <c r="E8" s="150" t="s">
        <v>834</v>
      </c>
      <c r="F8" s="150" t="s">
        <v>835</v>
      </c>
      <c r="G8" s="152">
        <v>3</v>
      </c>
      <c r="H8" s="152">
        <v>3</v>
      </c>
      <c r="I8" s="152">
        <v>3</v>
      </c>
      <c r="J8" s="152">
        <v>3</v>
      </c>
      <c r="K8" s="152">
        <v>3</v>
      </c>
    </row>
    <row r="9" spans="1:11" ht="65.25" customHeight="1" x14ac:dyDescent="0.25">
      <c r="A9" s="94"/>
      <c r="B9" s="94"/>
      <c r="C9" s="94"/>
      <c r="D9" s="212" t="s">
        <v>1248</v>
      </c>
      <c r="E9" s="150" t="s">
        <v>22</v>
      </c>
      <c r="F9" s="150" t="s">
        <v>19</v>
      </c>
      <c r="G9" s="151" t="s">
        <v>1232</v>
      </c>
      <c r="H9" s="151" t="s">
        <v>1233</v>
      </c>
      <c r="I9" s="151" t="s">
        <v>1234</v>
      </c>
      <c r="J9" s="151" t="s">
        <v>1235</v>
      </c>
      <c r="K9" s="151" t="s">
        <v>1236</v>
      </c>
    </row>
    <row r="10" spans="1:11" ht="80.25" customHeight="1" x14ac:dyDescent="0.25">
      <c r="A10" s="94"/>
      <c r="B10" s="94"/>
      <c r="C10" s="94"/>
      <c r="D10" s="213" t="s">
        <v>832</v>
      </c>
      <c r="E10" s="150" t="s">
        <v>836</v>
      </c>
      <c r="F10" s="150" t="s">
        <v>21</v>
      </c>
      <c r="G10" s="152" t="s">
        <v>1237</v>
      </c>
      <c r="H10" s="152" t="s">
        <v>1238</v>
      </c>
      <c r="I10" s="152" t="s">
        <v>1239</v>
      </c>
      <c r="J10" s="152" t="s">
        <v>1240</v>
      </c>
      <c r="K10" s="152" t="s">
        <v>1241</v>
      </c>
    </row>
    <row r="11" spans="1:11" ht="66" customHeight="1" x14ac:dyDescent="0.25">
      <c r="A11" s="94"/>
      <c r="B11" s="94"/>
      <c r="C11" s="95"/>
      <c r="D11" s="214" t="s">
        <v>1248</v>
      </c>
      <c r="E11" s="150" t="s">
        <v>22</v>
      </c>
      <c r="F11" s="150" t="s">
        <v>19</v>
      </c>
      <c r="G11" s="151" t="s">
        <v>1227</v>
      </c>
      <c r="H11" s="151" t="s">
        <v>1244</v>
      </c>
      <c r="I11" s="151" t="s">
        <v>1245</v>
      </c>
      <c r="J11" s="151" t="s">
        <v>1230</v>
      </c>
      <c r="K11" s="151" t="s">
        <v>1246</v>
      </c>
    </row>
    <row r="12" spans="1:11" ht="85.5" customHeight="1" x14ac:dyDescent="0.25">
      <c r="A12" s="93" t="s">
        <v>337</v>
      </c>
      <c r="B12" s="94"/>
      <c r="C12" s="93" t="s">
        <v>27</v>
      </c>
      <c r="D12" s="84" t="s">
        <v>837</v>
      </c>
      <c r="E12" s="150" t="s">
        <v>29</v>
      </c>
      <c r="F12" s="150" t="s">
        <v>21</v>
      </c>
      <c r="G12" s="152">
        <v>52</v>
      </c>
      <c r="H12" s="152">
        <v>52</v>
      </c>
      <c r="I12" s="152">
        <v>52</v>
      </c>
      <c r="J12" s="152">
        <v>52</v>
      </c>
      <c r="K12" s="152">
        <v>52</v>
      </c>
    </row>
    <row r="13" spans="1:11" ht="66" customHeight="1" x14ac:dyDescent="0.25">
      <c r="A13" s="94"/>
      <c r="B13" s="94"/>
      <c r="C13" s="94"/>
      <c r="D13" s="214" t="s">
        <v>1249</v>
      </c>
      <c r="E13" s="150" t="s">
        <v>22</v>
      </c>
      <c r="F13" s="150" t="s">
        <v>6</v>
      </c>
      <c r="G13" s="151">
        <v>2988</v>
      </c>
      <c r="H13" s="215">
        <v>3058.8</v>
      </c>
      <c r="I13" s="151">
        <v>3501.4</v>
      </c>
      <c r="J13" s="151">
        <v>3340</v>
      </c>
      <c r="K13" s="151">
        <v>3282.8</v>
      </c>
    </row>
    <row r="14" spans="1:11" s="2" customFormat="1" ht="81" customHeight="1" x14ac:dyDescent="0.25">
      <c r="A14" s="94"/>
      <c r="B14" s="94"/>
      <c r="C14" s="94"/>
      <c r="D14" s="84" t="s">
        <v>838</v>
      </c>
      <c r="E14" s="150" t="s">
        <v>30</v>
      </c>
      <c r="F14" s="150" t="s">
        <v>21</v>
      </c>
      <c r="G14" s="152" t="s">
        <v>1193</v>
      </c>
      <c r="H14" s="152" t="s">
        <v>1193</v>
      </c>
      <c r="I14" s="152" t="s">
        <v>1242</v>
      </c>
      <c r="J14" s="152" t="s">
        <v>1242</v>
      </c>
      <c r="K14" s="152" t="s">
        <v>1242</v>
      </c>
    </row>
    <row r="15" spans="1:11" s="2" customFormat="1" ht="66.75" customHeight="1" x14ac:dyDescent="0.25">
      <c r="A15" s="94"/>
      <c r="B15" s="94"/>
      <c r="C15" s="94"/>
      <c r="D15" s="81" t="s">
        <v>1249</v>
      </c>
      <c r="E15" s="150" t="s">
        <v>22</v>
      </c>
      <c r="F15" s="150" t="s">
        <v>6</v>
      </c>
      <c r="G15" s="151">
        <v>20942.5</v>
      </c>
      <c r="H15" s="215">
        <v>21438.799999999999</v>
      </c>
      <c r="I15" s="151">
        <v>24541</v>
      </c>
      <c r="J15" s="151">
        <v>23410</v>
      </c>
      <c r="K15" s="150" t="s">
        <v>1243</v>
      </c>
    </row>
    <row r="16" spans="1:11" s="2" customFormat="1" ht="77.25" customHeight="1" x14ac:dyDescent="0.25">
      <c r="A16" s="94"/>
      <c r="B16" s="94"/>
      <c r="C16" s="94"/>
      <c r="D16" s="84" t="s">
        <v>838</v>
      </c>
      <c r="E16" s="150" t="s">
        <v>31</v>
      </c>
      <c r="F16" s="150" t="s">
        <v>18</v>
      </c>
      <c r="G16" s="153">
        <v>1600</v>
      </c>
      <c r="H16" s="153">
        <v>1600</v>
      </c>
      <c r="I16" s="153">
        <v>1600</v>
      </c>
      <c r="J16" s="153">
        <v>1600</v>
      </c>
      <c r="K16" s="153">
        <v>1600</v>
      </c>
    </row>
    <row r="17" spans="1:11" s="2" customFormat="1" ht="65.25" customHeight="1" x14ac:dyDescent="0.25">
      <c r="A17" s="95"/>
      <c r="B17" s="94"/>
      <c r="C17" s="95"/>
      <c r="D17" s="81" t="s">
        <v>1249</v>
      </c>
      <c r="E17" s="150" t="s">
        <v>22</v>
      </c>
      <c r="F17" s="150" t="s">
        <v>6</v>
      </c>
      <c r="G17" s="151">
        <v>2988</v>
      </c>
      <c r="H17" s="215">
        <v>3058.8</v>
      </c>
      <c r="I17" s="151">
        <v>3501.4</v>
      </c>
      <c r="J17" s="151">
        <v>3340</v>
      </c>
      <c r="K17" s="151">
        <v>3282.8</v>
      </c>
    </row>
    <row r="18" spans="1:11" ht="36.75" customHeight="1" x14ac:dyDescent="0.25">
      <c r="A18" s="216" t="s">
        <v>32</v>
      </c>
      <c r="B18" s="217"/>
      <c r="C18" s="217"/>
      <c r="D18" s="218"/>
      <c r="E18" s="219" t="s">
        <v>7</v>
      </c>
      <c r="F18" s="219" t="s">
        <v>6</v>
      </c>
      <c r="G18" s="154">
        <v>44407.9</v>
      </c>
      <c r="H18" s="154">
        <v>44958.5</v>
      </c>
      <c r="I18" s="154">
        <v>51703.000000000007</v>
      </c>
      <c r="J18" s="154">
        <v>49320</v>
      </c>
      <c r="K18" s="154">
        <v>48476.399999999994</v>
      </c>
    </row>
    <row r="19" spans="1:11" ht="34.5" customHeight="1" x14ac:dyDescent="0.25">
      <c r="A19" s="216" t="s">
        <v>917</v>
      </c>
      <c r="B19" s="217"/>
      <c r="C19" s="217"/>
      <c r="D19" s="218"/>
      <c r="E19" s="220"/>
      <c r="F19" s="220"/>
      <c r="G19" s="155">
        <v>44407.9</v>
      </c>
      <c r="H19" s="155">
        <v>44958.5</v>
      </c>
      <c r="I19" s="155">
        <v>51703</v>
      </c>
      <c r="J19" s="155">
        <v>49320</v>
      </c>
      <c r="K19" s="155">
        <v>48476.4</v>
      </c>
    </row>
    <row r="20" spans="1:11" ht="15.75" customHeight="1" x14ac:dyDescent="0.25">
      <c r="A20" s="122" t="s">
        <v>14</v>
      </c>
      <c r="B20" s="122"/>
      <c r="C20" s="122"/>
      <c r="D20" s="122"/>
      <c r="E20" s="122"/>
      <c r="F20" s="122"/>
      <c r="G20" s="122"/>
      <c r="H20" s="122"/>
      <c r="I20" s="122"/>
      <c r="J20" s="122"/>
      <c r="K20" s="123"/>
    </row>
    <row r="21" spans="1:11" ht="78.75" customHeight="1" x14ac:dyDescent="0.25">
      <c r="A21" s="221" t="s">
        <v>338</v>
      </c>
      <c r="B21" s="221" t="s">
        <v>925</v>
      </c>
      <c r="C21" s="93" t="s">
        <v>20</v>
      </c>
      <c r="D21" s="150" t="s">
        <v>839</v>
      </c>
      <c r="E21" s="150" t="s">
        <v>1188</v>
      </c>
      <c r="F21" s="150" t="s">
        <v>21</v>
      </c>
      <c r="G21" s="156">
        <v>20</v>
      </c>
      <c r="H21" s="156">
        <v>20</v>
      </c>
      <c r="I21" s="156">
        <v>20</v>
      </c>
      <c r="J21" s="156">
        <v>20</v>
      </c>
      <c r="K21" s="156">
        <v>20</v>
      </c>
    </row>
    <row r="22" spans="1:11" ht="63" x14ac:dyDescent="0.25">
      <c r="A22" s="222"/>
      <c r="B22" s="223"/>
      <c r="C22" s="95"/>
      <c r="D22" s="150" t="s">
        <v>1261</v>
      </c>
      <c r="E22" s="150" t="s">
        <v>22</v>
      </c>
      <c r="F22" s="150" t="s">
        <v>23</v>
      </c>
      <c r="G22" s="28">
        <v>51284.07</v>
      </c>
      <c r="H22" s="28">
        <v>79341.899999999994</v>
      </c>
      <c r="I22" s="28">
        <v>114408.4</v>
      </c>
      <c r="J22" s="28">
        <v>58409.7</v>
      </c>
      <c r="K22" s="28">
        <v>58409.7</v>
      </c>
    </row>
    <row r="23" spans="1:11" ht="78.75" x14ac:dyDescent="0.25">
      <c r="A23" s="221" t="s">
        <v>339</v>
      </c>
      <c r="B23" s="223"/>
      <c r="C23" s="221" t="s">
        <v>24</v>
      </c>
      <c r="D23" s="150" t="s">
        <v>840</v>
      </c>
      <c r="E23" s="150" t="s">
        <v>1189</v>
      </c>
      <c r="F23" s="150" t="s">
        <v>33</v>
      </c>
      <c r="G23" s="44">
        <v>1104342</v>
      </c>
      <c r="H23" s="44">
        <v>1147560</v>
      </c>
      <c r="I23" s="44">
        <v>1150704</v>
      </c>
      <c r="J23" s="44">
        <v>1147560</v>
      </c>
      <c r="K23" s="44">
        <v>1147560</v>
      </c>
    </row>
    <row r="24" spans="1:11" ht="66.75" customHeight="1" x14ac:dyDescent="0.25">
      <c r="A24" s="222"/>
      <c r="B24" s="223"/>
      <c r="C24" s="222"/>
      <c r="D24" s="150" t="s">
        <v>1262</v>
      </c>
      <c r="E24" s="150" t="s">
        <v>22</v>
      </c>
      <c r="F24" s="150" t="s">
        <v>6</v>
      </c>
      <c r="G24" s="28">
        <v>18797.16</v>
      </c>
      <c r="H24" s="28">
        <v>20315.099999999999</v>
      </c>
      <c r="I24" s="28">
        <v>84465.2</v>
      </c>
      <c r="J24" s="28">
        <v>82265.5</v>
      </c>
      <c r="K24" s="28">
        <v>82287.3</v>
      </c>
    </row>
    <row r="25" spans="1:11" ht="78.75" x14ac:dyDescent="0.25">
      <c r="A25" s="221" t="s">
        <v>340</v>
      </c>
      <c r="B25" s="223"/>
      <c r="C25" s="221" t="s">
        <v>11</v>
      </c>
      <c r="D25" s="150" t="s">
        <v>841</v>
      </c>
      <c r="E25" s="150" t="s">
        <v>1190</v>
      </c>
      <c r="F25" s="150" t="s">
        <v>33</v>
      </c>
      <c r="G25" s="44">
        <v>192720</v>
      </c>
      <c r="H25" s="44">
        <v>192720</v>
      </c>
      <c r="I25" s="44">
        <v>192720</v>
      </c>
      <c r="J25" s="44">
        <v>192720</v>
      </c>
      <c r="K25" s="44">
        <v>192720</v>
      </c>
    </row>
    <row r="26" spans="1:11" ht="63" x14ac:dyDescent="0.25">
      <c r="A26" s="222"/>
      <c r="B26" s="223"/>
      <c r="C26" s="222"/>
      <c r="D26" s="150" t="s">
        <v>1263</v>
      </c>
      <c r="E26" s="150" t="s">
        <v>22</v>
      </c>
      <c r="F26" s="150" t="s">
        <v>6</v>
      </c>
      <c r="G26" s="28">
        <v>19240.400000000001</v>
      </c>
      <c r="H26" s="28">
        <v>33956.800000000003</v>
      </c>
      <c r="I26" s="28">
        <v>35426.699999999997</v>
      </c>
      <c r="J26" s="28">
        <v>35426.699999999997</v>
      </c>
      <c r="K26" s="28">
        <v>35426.699999999997</v>
      </c>
    </row>
    <row r="27" spans="1:11" s="2" customFormat="1" ht="78.75" customHeight="1" x14ac:dyDescent="0.25">
      <c r="A27" s="221" t="s">
        <v>341</v>
      </c>
      <c r="B27" s="223"/>
      <c r="C27" s="224" t="s">
        <v>26</v>
      </c>
      <c r="D27" s="150" t="s">
        <v>842</v>
      </c>
      <c r="E27" s="150" t="s">
        <v>1191</v>
      </c>
      <c r="F27" s="150" t="s">
        <v>1264</v>
      </c>
      <c r="G27" s="44">
        <v>73719</v>
      </c>
      <c r="H27" s="44">
        <v>63875</v>
      </c>
      <c r="I27" s="44">
        <v>63875</v>
      </c>
      <c r="J27" s="44">
        <v>63875</v>
      </c>
      <c r="K27" s="44" t="s">
        <v>306</v>
      </c>
    </row>
    <row r="28" spans="1:11" s="2" customFormat="1" ht="128.25" customHeight="1" x14ac:dyDescent="0.25">
      <c r="A28" s="223"/>
      <c r="B28" s="223"/>
      <c r="C28" s="225"/>
      <c r="D28" s="150" t="s">
        <v>1265</v>
      </c>
      <c r="E28" s="150" t="s">
        <v>22</v>
      </c>
      <c r="F28" s="150" t="s">
        <v>6</v>
      </c>
      <c r="G28" s="28">
        <v>11025.2</v>
      </c>
      <c r="H28" s="28">
        <v>15808.8</v>
      </c>
      <c r="I28" s="28">
        <v>1071</v>
      </c>
      <c r="J28" s="28">
        <v>1071</v>
      </c>
      <c r="K28" s="28" t="s">
        <v>306</v>
      </c>
    </row>
    <row r="29" spans="1:11" s="2" customFormat="1" ht="78.75" x14ac:dyDescent="0.25">
      <c r="A29" s="221" t="s">
        <v>844</v>
      </c>
      <c r="B29" s="223"/>
      <c r="C29" s="221" t="s">
        <v>17</v>
      </c>
      <c r="D29" s="150" t="s">
        <v>843</v>
      </c>
      <c r="E29" s="81" t="s">
        <v>193</v>
      </c>
      <c r="F29" s="81" t="s">
        <v>18</v>
      </c>
      <c r="G29" s="156">
        <v>837</v>
      </c>
      <c r="H29" s="156">
        <v>837</v>
      </c>
      <c r="I29" s="156">
        <v>2511</v>
      </c>
      <c r="J29" s="156">
        <v>2511</v>
      </c>
      <c r="K29" s="156">
        <v>2511</v>
      </c>
    </row>
    <row r="30" spans="1:11" s="2" customFormat="1" ht="63" x14ac:dyDescent="0.25">
      <c r="A30" s="223"/>
      <c r="B30" s="223"/>
      <c r="C30" s="223"/>
      <c r="D30" s="150" t="s">
        <v>1266</v>
      </c>
      <c r="E30" s="93" t="s">
        <v>22</v>
      </c>
      <c r="F30" s="93" t="s">
        <v>200</v>
      </c>
      <c r="G30" s="28">
        <v>6946.7</v>
      </c>
      <c r="H30" s="28">
        <v>9144.2999999999993</v>
      </c>
      <c r="I30" s="28">
        <v>9916.6</v>
      </c>
      <c r="J30" s="28">
        <v>9916.6</v>
      </c>
      <c r="K30" s="28">
        <v>9916.6</v>
      </c>
    </row>
    <row r="31" spans="1:11" s="2" customFormat="1" x14ac:dyDescent="0.25">
      <c r="A31" s="222"/>
      <c r="B31" s="223"/>
      <c r="C31" s="222"/>
      <c r="D31" s="150" t="s">
        <v>1269</v>
      </c>
      <c r="E31" s="95"/>
      <c r="F31" s="95"/>
      <c r="G31" s="28"/>
      <c r="H31" s="28"/>
      <c r="I31" s="28">
        <v>1000</v>
      </c>
      <c r="J31" s="28">
        <v>5999.8</v>
      </c>
      <c r="K31" s="28">
        <v>0</v>
      </c>
    </row>
    <row r="32" spans="1:11" s="2" customFormat="1" ht="78.75" x14ac:dyDescent="0.25">
      <c r="A32" s="221" t="s">
        <v>847</v>
      </c>
      <c r="B32" s="223"/>
      <c r="C32" s="221" t="s">
        <v>9</v>
      </c>
      <c r="D32" s="150" t="s">
        <v>845</v>
      </c>
      <c r="E32" s="81" t="s">
        <v>12</v>
      </c>
      <c r="F32" s="81" t="s">
        <v>21</v>
      </c>
      <c r="G32" s="44">
        <v>8134</v>
      </c>
      <c r="H32" s="44">
        <v>5661</v>
      </c>
      <c r="I32" s="44">
        <v>5661</v>
      </c>
      <c r="J32" s="44">
        <v>5661</v>
      </c>
      <c r="K32" s="44">
        <v>5661</v>
      </c>
    </row>
    <row r="33" spans="1:12" s="2" customFormat="1" ht="78.75" x14ac:dyDescent="0.25">
      <c r="A33" s="222"/>
      <c r="B33" s="223"/>
      <c r="C33" s="222"/>
      <c r="D33" s="150" t="s">
        <v>1267</v>
      </c>
      <c r="E33" s="150" t="s">
        <v>22</v>
      </c>
      <c r="F33" s="81" t="s">
        <v>6</v>
      </c>
      <c r="G33" s="28">
        <v>1316383.32</v>
      </c>
      <c r="H33" s="28">
        <v>1442880.15</v>
      </c>
      <c r="I33" s="28">
        <v>1497064.5</v>
      </c>
      <c r="J33" s="28">
        <v>1462045.8</v>
      </c>
      <c r="K33" s="28">
        <v>1460758.3</v>
      </c>
    </row>
    <row r="34" spans="1:12" s="2" customFormat="1" ht="78.75" x14ac:dyDescent="0.25">
      <c r="A34" s="221" t="s">
        <v>848</v>
      </c>
      <c r="B34" s="223"/>
      <c r="C34" s="93" t="s">
        <v>10</v>
      </c>
      <c r="D34" s="211" t="s">
        <v>16</v>
      </c>
      <c r="E34" s="81" t="s">
        <v>13</v>
      </c>
      <c r="F34" s="81" t="s">
        <v>21</v>
      </c>
      <c r="G34" s="44">
        <v>1250</v>
      </c>
      <c r="H34" s="44">
        <v>1250</v>
      </c>
      <c r="I34" s="44">
        <v>1250</v>
      </c>
      <c r="J34" s="44">
        <v>1250</v>
      </c>
      <c r="K34" s="44">
        <v>1250</v>
      </c>
    </row>
    <row r="35" spans="1:12" s="2" customFormat="1" ht="63" x14ac:dyDescent="0.25">
      <c r="A35" s="222"/>
      <c r="B35" s="223"/>
      <c r="C35" s="95"/>
      <c r="D35" s="212" t="s">
        <v>1268</v>
      </c>
      <c r="E35" s="150" t="s">
        <v>22</v>
      </c>
      <c r="F35" s="81" t="s">
        <v>6</v>
      </c>
      <c r="G35" s="28">
        <v>48247.47</v>
      </c>
      <c r="H35" s="28">
        <v>52044.7</v>
      </c>
      <c r="I35" s="28">
        <v>59733.9</v>
      </c>
      <c r="J35" s="28">
        <v>58455.6</v>
      </c>
      <c r="K35" s="28">
        <v>58462.400000000001</v>
      </c>
    </row>
    <row r="36" spans="1:12" ht="78.75" x14ac:dyDescent="0.25">
      <c r="A36" s="221" t="s">
        <v>849</v>
      </c>
      <c r="B36" s="223"/>
      <c r="C36" s="93" t="s">
        <v>11</v>
      </c>
      <c r="D36" s="213" t="s">
        <v>15</v>
      </c>
      <c r="E36" s="81" t="s">
        <v>846</v>
      </c>
      <c r="F36" s="81" t="s">
        <v>25</v>
      </c>
      <c r="G36" s="44">
        <v>17520</v>
      </c>
      <c r="H36" s="44">
        <v>17520</v>
      </c>
      <c r="I36" s="44">
        <v>17520</v>
      </c>
      <c r="J36" s="44">
        <v>17520</v>
      </c>
      <c r="K36" s="44">
        <v>17520</v>
      </c>
    </row>
    <row r="37" spans="1:12" ht="63" x14ac:dyDescent="0.25">
      <c r="A37" s="222"/>
      <c r="B37" s="222"/>
      <c r="C37" s="95"/>
      <c r="D37" s="214" t="s">
        <v>1270</v>
      </c>
      <c r="E37" s="150" t="s">
        <v>22</v>
      </c>
      <c r="F37" s="81" t="s">
        <v>6</v>
      </c>
      <c r="G37" s="28">
        <v>12771.3</v>
      </c>
      <c r="H37" s="28">
        <v>14306.1</v>
      </c>
      <c r="I37" s="28">
        <v>22517.7</v>
      </c>
      <c r="J37" s="28">
        <v>21180.2</v>
      </c>
      <c r="K37" s="28">
        <v>21197.200000000001</v>
      </c>
    </row>
    <row r="38" spans="1:12" ht="48" customHeight="1" x14ac:dyDescent="0.25">
      <c r="A38" s="216" t="s">
        <v>850</v>
      </c>
      <c r="B38" s="217"/>
      <c r="C38" s="217"/>
      <c r="D38" s="218"/>
      <c r="E38" s="226" t="s">
        <v>7</v>
      </c>
      <c r="F38" s="226" t="s">
        <v>6</v>
      </c>
      <c r="G38" s="157">
        <f>SUM(G22,G24,G26,G28,G30,G33,G35,G37)</f>
        <v>1484695.62</v>
      </c>
      <c r="H38" s="157">
        <f>SUM(H22,H24,H26,H28,H30,H33,H35,H37)</f>
        <v>1667797.8499999999</v>
      </c>
      <c r="I38" s="157">
        <f>SUM(I22,I24,I26,I28,I30,I33,I35,I37+I31)</f>
        <v>1825603.9999999998</v>
      </c>
      <c r="J38" s="157">
        <f>SUM(J22,J24,J26,J28,J30,J31,J33,J35,J37)</f>
        <v>1734770.9000000001</v>
      </c>
      <c r="K38" s="157">
        <f>SUM(K22,K24,K26,K30,K33,K35,K37)</f>
        <v>1726458.2</v>
      </c>
    </row>
    <row r="39" spans="1:12" ht="49.5" customHeight="1" x14ac:dyDescent="0.25">
      <c r="A39" s="216" t="s">
        <v>34</v>
      </c>
      <c r="B39" s="217"/>
      <c r="C39" s="217"/>
      <c r="D39" s="218"/>
      <c r="E39" s="227"/>
      <c r="F39" s="227"/>
      <c r="G39" s="157">
        <f>G38</f>
        <v>1484695.62</v>
      </c>
      <c r="H39" s="157">
        <f>H38</f>
        <v>1667797.8499999999</v>
      </c>
      <c r="I39" s="157">
        <f>I38</f>
        <v>1825603.9999999998</v>
      </c>
      <c r="J39" s="157">
        <f>J38</f>
        <v>1734770.9000000001</v>
      </c>
      <c r="K39" s="157">
        <f>K38</f>
        <v>1726458.2</v>
      </c>
    </row>
    <row r="40" spans="1:12" x14ac:dyDescent="0.25">
      <c r="A40" s="118" t="s">
        <v>1187</v>
      </c>
      <c r="B40" s="119"/>
      <c r="C40" s="119"/>
      <c r="D40" s="119"/>
      <c r="E40" s="119"/>
      <c r="F40" s="119"/>
      <c r="G40" s="119"/>
      <c r="H40" s="119"/>
      <c r="I40" s="119"/>
      <c r="J40" s="119"/>
      <c r="K40" s="120"/>
    </row>
    <row r="41" spans="1:12" ht="31.5" customHeight="1" x14ac:dyDescent="0.25">
      <c r="A41" s="93" t="s">
        <v>342</v>
      </c>
      <c r="B41" s="93" t="s">
        <v>35</v>
      </c>
      <c r="C41" s="228" t="s">
        <v>36</v>
      </c>
      <c r="D41" s="93" t="s">
        <v>37</v>
      </c>
      <c r="E41" s="158" t="s">
        <v>47</v>
      </c>
      <c r="F41" s="158" t="s">
        <v>44</v>
      </c>
      <c r="G41" s="158">
        <v>100</v>
      </c>
      <c r="H41" s="158">
        <v>100</v>
      </c>
      <c r="I41" s="158">
        <v>100</v>
      </c>
      <c r="J41" s="158">
        <v>100</v>
      </c>
      <c r="K41" s="158">
        <v>100</v>
      </c>
    </row>
    <row r="42" spans="1:12" ht="66.75" customHeight="1" x14ac:dyDescent="0.25">
      <c r="A42" s="94"/>
      <c r="B42" s="94"/>
      <c r="C42" s="229"/>
      <c r="D42" s="94"/>
      <c r="E42" s="159"/>
      <c r="F42" s="159"/>
      <c r="G42" s="159"/>
      <c r="H42" s="159"/>
      <c r="I42" s="159"/>
      <c r="J42" s="159"/>
      <c r="K42" s="159"/>
    </row>
    <row r="43" spans="1:12" ht="47.25" x14ac:dyDescent="0.25">
      <c r="A43" s="94"/>
      <c r="B43" s="94"/>
      <c r="C43" s="229"/>
      <c r="D43" s="94"/>
      <c r="E43" s="230" t="s">
        <v>48</v>
      </c>
      <c r="F43" s="84" t="s">
        <v>21</v>
      </c>
      <c r="G43" s="160">
        <v>48</v>
      </c>
      <c r="H43" s="160">
        <v>39</v>
      </c>
      <c r="I43" s="160">
        <v>32</v>
      </c>
      <c r="J43" s="160">
        <v>32</v>
      </c>
      <c r="K43" s="160">
        <v>32</v>
      </c>
    </row>
    <row r="44" spans="1:12" ht="31.5" x14ac:dyDescent="0.25">
      <c r="A44" s="94"/>
      <c r="B44" s="94"/>
      <c r="C44" s="229"/>
      <c r="D44" s="95"/>
      <c r="E44" s="231" t="s">
        <v>49</v>
      </c>
      <c r="F44" s="160" t="s">
        <v>44</v>
      </c>
      <c r="G44" s="161">
        <v>0.2</v>
      </c>
      <c r="H44" s="161">
        <v>0.28999999999999998</v>
      </c>
      <c r="I44" s="161">
        <v>2.97</v>
      </c>
      <c r="J44" s="161">
        <v>2.97</v>
      </c>
      <c r="K44" s="161">
        <v>2.97</v>
      </c>
    </row>
    <row r="45" spans="1:12" ht="63" x14ac:dyDescent="0.25">
      <c r="A45" s="95"/>
      <c r="B45" s="94"/>
      <c r="C45" s="232"/>
      <c r="D45" s="81" t="s">
        <v>1271</v>
      </c>
      <c r="E45" s="81" t="s">
        <v>22</v>
      </c>
      <c r="F45" s="81" t="s">
        <v>23</v>
      </c>
      <c r="G45" s="64">
        <v>1955.3</v>
      </c>
      <c r="H45" s="202">
        <v>2189.6</v>
      </c>
      <c r="I45" s="28">
        <v>2132.6999999999998</v>
      </c>
      <c r="J45" s="28">
        <v>2136.6</v>
      </c>
      <c r="K45" s="28">
        <v>2136.6</v>
      </c>
    </row>
    <row r="46" spans="1:12" ht="31.5" customHeight="1" x14ac:dyDescent="0.25">
      <c r="A46" s="93" t="s">
        <v>343</v>
      </c>
      <c r="B46" s="94"/>
      <c r="C46" s="228" t="s">
        <v>39</v>
      </c>
      <c r="D46" s="93" t="s">
        <v>40</v>
      </c>
      <c r="E46" s="81" t="s">
        <v>41</v>
      </c>
      <c r="F46" s="81" t="s">
        <v>21</v>
      </c>
      <c r="G46" s="160">
        <v>5</v>
      </c>
      <c r="H46" s="156">
        <v>5</v>
      </c>
      <c r="I46" s="233">
        <v>5</v>
      </c>
      <c r="J46" s="233">
        <v>5</v>
      </c>
      <c r="K46" s="156">
        <v>5</v>
      </c>
      <c r="L46" s="4"/>
    </row>
    <row r="47" spans="1:12" ht="31.5" x14ac:dyDescent="0.25">
      <c r="A47" s="94"/>
      <c r="B47" s="94"/>
      <c r="C47" s="229"/>
      <c r="D47" s="94"/>
      <c r="E47" s="81" t="s">
        <v>926</v>
      </c>
      <c r="F47" s="81" t="s">
        <v>21</v>
      </c>
      <c r="G47" s="160">
        <v>11</v>
      </c>
      <c r="H47" s="156">
        <v>10</v>
      </c>
      <c r="I47" s="156">
        <v>10</v>
      </c>
      <c r="J47" s="156">
        <v>10</v>
      </c>
      <c r="K47" s="156">
        <v>10</v>
      </c>
    </row>
    <row r="48" spans="1:12" ht="31.5" x14ac:dyDescent="0.25">
      <c r="A48" s="94"/>
      <c r="B48" s="94"/>
      <c r="C48" s="229"/>
      <c r="D48" s="94"/>
      <c r="E48" s="81" t="s">
        <v>50</v>
      </c>
      <c r="F48" s="81" t="s">
        <v>18</v>
      </c>
      <c r="G48" s="44">
        <v>473390</v>
      </c>
      <c r="H48" s="234">
        <v>306259</v>
      </c>
      <c r="I48" s="234">
        <v>384070</v>
      </c>
      <c r="J48" s="234">
        <v>384070</v>
      </c>
      <c r="K48" s="44">
        <v>384070</v>
      </c>
    </row>
    <row r="49" spans="1:15" ht="31.5" x14ac:dyDescent="0.25">
      <c r="A49" s="94"/>
      <c r="B49" s="94"/>
      <c r="C49" s="229"/>
      <c r="D49" s="94"/>
      <c r="E49" s="81" t="s">
        <v>51</v>
      </c>
      <c r="F49" s="81" t="s">
        <v>21</v>
      </c>
      <c r="G49" s="160">
        <v>10</v>
      </c>
      <c r="H49" s="156">
        <v>10</v>
      </c>
      <c r="I49" s="233">
        <v>10</v>
      </c>
      <c r="J49" s="233">
        <v>10</v>
      </c>
      <c r="K49" s="156">
        <v>10</v>
      </c>
      <c r="L49" s="4"/>
    </row>
    <row r="50" spans="1:15" ht="31.5" x14ac:dyDescent="0.25">
      <c r="A50" s="94"/>
      <c r="B50" s="94"/>
      <c r="C50" s="229"/>
      <c r="D50" s="94"/>
      <c r="E50" s="81" t="s">
        <v>52</v>
      </c>
      <c r="F50" s="81" t="s">
        <v>21</v>
      </c>
      <c r="G50" s="160">
        <v>12</v>
      </c>
      <c r="H50" s="156">
        <v>12</v>
      </c>
      <c r="I50" s="233">
        <v>12</v>
      </c>
      <c r="J50" s="233">
        <v>12</v>
      </c>
      <c r="K50" s="156">
        <v>12</v>
      </c>
    </row>
    <row r="51" spans="1:15" ht="63" x14ac:dyDescent="0.25">
      <c r="A51" s="94"/>
      <c r="B51" s="94"/>
      <c r="C51" s="229"/>
      <c r="D51" s="95"/>
      <c r="E51" s="81" t="s">
        <v>53</v>
      </c>
      <c r="F51" s="81" t="s">
        <v>45</v>
      </c>
      <c r="G51" s="44">
        <v>15281</v>
      </c>
      <c r="H51" s="44">
        <v>16980</v>
      </c>
      <c r="I51" s="44">
        <v>15281</v>
      </c>
      <c r="J51" s="44">
        <v>15281</v>
      </c>
      <c r="K51" s="44">
        <v>15281</v>
      </c>
    </row>
    <row r="52" spans="1:15" ht="63" x14ac:dyDescent="0.25">
      <c r="A52" s="95"/>
      <c r="B52" s="94"/>
      <c r="C52" s="232"/>
      <c r="D52" s="81" t="s">
        <v>1271</v>
      </c>
      <c r="E52" s="81" t="s">
        <v>22</v>
      </c>
      <c r="F52" s="81" t="s">
        <v>23</v>
      </c>
      <c r="G52" s="64">
        <v>9776.2999999999993</v>
      </c>
      <c r="H52" s="28">
        <v>10947.63</v>
      </c>
      <c r="I52" s="28">
        <v>10663.3</v>
      </c>
      <c r="J52" s="28">
        <v>10684</v>
      </c>
      <c r="K52" s="28">
        <v>10684</v>
      </c>
      <c r="L52" s="5"/>
    </row>
    <row r="53" spans="1:15" ht="62.25" customHeight="1" x14ac:dyDescent="0.25">
      <c r="A53" s="94" t="s">
        <v>344</v>
      </c>
      <c r="B53" s="94"/>
      <c r="C53" s="229" t="s">
        <v>905</v>
      </c>
      <c r="D53" s="94" t="s">
        <v>42</v>
      </c>
      <c r="E53" s="81" t="s">
        <v>904</v>
      </c>
      <c r="F53" s="81" t="s">
        <v>21</v>
      </c>
      <c r="G53" s="160">
        <v>4</v>
      </c>
      <c r="H53" s="156">
        <v>0</v>
      </c>
      <c r="I53" s="233">
        <v>0</v>
      </c>
      <c r="J53" s="233">
        <v>0</v>
      </c>
      <c r="K53" s="156">
        <v>0</v>
      </c>
    </row>
    <row r="54" spans="1:15" ht="78.75" x14ac:dyDescent="0.25">
      <c r="A54" s="94"/>
      <c r="B54" s="94"/>
      <c r="C54" s="229"/>
      <c r="D54" s="94"/>
      <c r="E54" s="81" t="s">
        <v>43</v>
      </c>
      <c r="F54" s="81" t="s">
        <v>21</v>
      </c>
      <c r="G54" s="160">
        <v>64</v>
      </c>
      <c r="H54" s="156">
        <v>64</v>
      </c>
      <c r="I54" s="233">
        <v>64</v>
      </c>
      <c r="J54" s="233">
        <v>64</v>
      </c>
      <c r="K54" s="156">
        <v>64</v>
      </c>
    </row>
    <row r="55" spans="1:15" ht="31.5" x14ac:dyDescent="0.25">
      <c r="A55" s="94"/>
      <c r="B55" s="94"/>
      <c r="C55" s="229"/>
      <c r="D55" s="94"/>
      <c r="E55" s="81" t="s">
        <v>54</v>
      </c>
      <c r="F55" s="81" t="s">
        <v>21</v>
      </c>
      <c r="G55" s="160">
        <v>24</v>
      </c>
      <c r="H55" s="156">
        <v>24</v>
      </c>
      <c r="I55" s="233">
        <v>24</v>
      </c>
      <c r="J55" s="233">
        <v>24</v>
      </c>
      <c r="K55" s="156">
        <v>24</v>
      </c>
    </row>
    <row r="56" spans="1:15" ht="47.25" x14ac:dyDescent="0.25">
      <c r="A56" s="94"/>
      <c r="B56" s="94"/>
      <c r="C56" s="229"/>
      <c r="D56" s="94"/>
      <c r="E56" s="81" t="s">
        <v>55</v>
      </c>
      <c r="F56" s="81" t="s">
        <v>21</v>
      </c>
      <c r="G56" s="160">
        <v>8</v>
      </c>
      <c r="H56" s="156">
        <v>8</v>
      </c>
      <c r="I56" s="233">
        <v>8</v>
      </c>
      <c r="J56" s="233">
        <v>8</v>
      </c>
      <c r="K56" s="156">
        <v>8</v>
      </c>
    </row>
    <row r="57" spans="1:15" ht="32.25" customHeight="1" x14ac:dyDescent="0.25">
      <c r="A57" s="94"/>
      <c r="B57" s="94"/>
      <c r="C57" s="229"/>
      <c r="D57" s="95"/>
      <c r="E57" s="81" t="s">
        <v>56</v>
      </c>
      <c r="F57" s="81" t="s">
        <v>21</v>
      </c>
      <c r="G57" s="160">
        <v>11</v>
      </c>
      <c r="H57" s="156">
        <v>11</v>
      </c>
      <c r="I57" s="233">
        <v>11</v>
      </c>
      <c r="J57" s="233">
        <v>11</v>
      </c>
      <c r="K57" s="156">
        <v>11</v>
      </c>
    </row>
    <row r="58" spans="1:15" ht="63" x14ac:dyDescent="0.25">
      <c r="A58" s="95"/>
      <c r="B58" s="94"/>
      <c r="C58" s="232"/>
      <c r="D58" s="81" t="s">
        <v>1271</v>
      </c>
      <c r="E58" s="81" t="s">
        <v>22</v>
      </c>
      <c r="F58" s="81" t="s">
        <v>23</v>
      </c>
      <c r="G58" s="64">
        <v>5865.8</v>
      </c>
      <c r="H58" s="28">
        <v>6568.6</v>
      </c>
      <c r="I58" s="28">
        <v>7172.6</v>
      </c>
      <c r="J58" s="28">
        <v>7147.9</v>
      </c>
      <c r="K58" s="28">
        <v>7147.9</v>
      </c>
      <c r="L58" s="4"/>
    </row>
    <row r="59" spans="1:15" s="2" customFormat="1" ht="78.75" x14ac:dyDescent="0.25">
      <c r="A59" s="93" t="s">
        <v>1272</v>
      </c>
      <c r="B59" s="94"/>
      <c r="C59" s="93" t="s">
        <v>1273</v>
      </c>
      <c r="D59" s="235" t="s">
        <v>1948</v>
      </c>
      <c r="E59" s="77" t="s">
        <v>1275</v>
      </c>
      <c r="F59" s="81" t="s">
        <v>25</v>
      </c>
      <c r="G59" s="64" t="s">
        <v>306</v>
      </c>
      <c r="H59" s="28" t="s">
        <v>306</v>
      </c>
      <c r="I59" s="28">
        <v>2.5</v>
      </c>
      <c r="J59" s="28">
        <v>2.5</v>
      </c>
      <c r="K59" s="28">
        <v>2.5</v>
      </c>
      <c r="L59" s="4"/>
    </row>
    <row r="60" spans="1:15" s="2" customFormat="1" ht="63.75" customHeight="1" x14ac:dyDescent="0.25">
      <c r="A60" s="95"/>
      <c r="B60" s="95"/>
      <c r="C60" s="95"/>
      <c r="D60" s="235" t="s">
        <v>1274</v>
      </c>
      <c r="E60" s="77" t="s">
        <v>22</v>
      </c>
      <c r="F60" s="81" t="s">
        <v>23</v>
      </c>
      <c r="G60" s="64" t="s">
        <v>306</v>
      </c>
      <c r="H60" s="28" t="s">
        <v>306</v>
      </c>
      <c r="I60" s="28">
        <v>14397.9</v>
      </c>
      <c r="J60" s="28">
        <v>15726.9</v>
      </c>
      <c r="K60" s="28">
        <v>15726.9</v>
      </c>
      <c r="L60" s="4"/>
    </row>
    <row r="61" spans="1:15" ht="33" customHeight="1" x14ac:dyDescent="0.25">
      <c r="A61" s="128" t="s">
        <v>46</v>
      </c>
      <c r="B61" s="129"/>
      <c r="C61" s="129"/>
      <c r="D61" s="130"/>
      <c r="E61" s="126" t="s">
        <v>7</v>
      </c>
      <c r="F61" s="3" t="s">
        <v>6</v>
      </c>
      <c r="G61" s="162">
        <f>SUM(G52,G45,G58)</f>
        <v>17597.399999999998</v>
      </c>
      <c r="H61" s="163">
        <f>SUM(H45,H52,H58)</f>
        <v>19705.830000000002</v>
      </c>
      <c r="I61" s="163">
        <f>SUM(I45,I52,I58,I60)</f>
        <v>34366.5</v>
      </c>
      <c r="J61" s="163">
        <f>SUM(J45,J52,J58,J60)</f>
        <v>35695.4</v>
      </c>
      <c r="K61" s="163">
        <f>SUM(K45,K52,K58,K60)</f>
        <v>35695.4</v>
      </c>
    </row>
    <row r="62" spans="1:15" ht="50.25" customHeight="1" x14ac:dyDescent="0.25">
      <c r="A62" s="128" t="s">
        <v>927</v>
      </c>
      <c r="B62" s="129"/>
      <c r="C62" s="129"/>
      <c r="D62" s="130"/>
      <c r="E62" s="127"/>
      <c r="F62" s="3" t="s">
        <v>6</v>
      </c>
      <c r="G62" s="163">
        <f>G61</f>
        <v>17597.399999999998</v>
      </c>
      <c r="H62" s="163">
        <f>H61</f>
        <v>19705.830000000002</v>
      </c>
      <c r="I62" s="163">
        <f>I61</f>
        <v>34366.5</v>
      </c>
      <c r="J62" s="163">
        <f>J61</f>
        <v>35695.4</v>
      </c>
      <c r="K62" s="163">
        <v>19229.899999999998</v>
      </c>
    </row>
    <row r="63" spans="1:15" ht="15.75" customHeight="1" x14ac:dyDescent="0.25">
      <c r="A63" s="121" t="s">
        <v>918</v>
      </c>
      <c r="B63" s="122"/>
      <c r="C63" s="122"/>
      <c r="D63" s="122"/>
      <c r="E63" s="122"/>
      <c r="F63" s="122"/>
      <c r="G63" s="122"/>
      <c r="H63" s="122"/>
      <c r="I63" s="122"/>
      <c r="J63" s="122"/>
      <c r="K63" s="123"/>
    </row>
    <row r="64" spans="1:15" ht="78" customHeight="1" x14ac:dyDescent="0.25">
      <c r="A64" s="93" t="s">
        <v>345</v>
      </c>
      <c r="B64" s="93" t="s">
        <v>118</v>
      </c>
      <c r="C64" s="93" t="s">
        <v>122</v>
      </c>
      <c r="D64" s="81" t="s">
        <v>116</v>
      </c>
      <c r="E64" s="81" t="s">
        <v>199</v>
      </c>
      <c r="F64" s="81" t="s">
        <v>21</v>
      </c>
      <c r="G64" s="44">
        <v>57</v>
      </c>
      <c r="H64" s="44">
        <v>65</v>
      </c>
      <c r="I64" s="44">
        <v>65</v>
      </c>
      <c r="J64" s="44">
        <v>65</v>
      </c>
      <c r="K64" s="44">
        <v>65</v>
      </c>
      <c r="O64" s="54"/>
    </row>
    <row r="65" spans="1:15" ht="61.5" customHeight="1" x14ac:dyDescent="0.25">
      <c r="A65" s="95"/>
      <c r="B65" s="94"/>
      <c r="C65" s="95"/>
      <c r="D65" s="235" t="s">
        <v>1850</v>
      </c>
      <c r="E65" s="81" t="s">
        <v>22</v>
      </c>
      <c r="F65" s="81" t="s">
        <v>23</v>
      </c>
      <c r="G65" s="28">
        <v>2406.6999999999998</v>
      </c>
      <c r="H65" s="28">
        <v>3568.2</v>
      </c>
      <c r="I65" s="28">
        <v>3568.2</v>
      </c>
      <c r="J65" s="28">
        <v>3568.2</v>
      </c>
      <c r="K65" s="28">
        <v>3568.2</v>
      </c>
    </row>
    <row r="66" spans="1:15" ht="63" customHeight="1" x14ac:dyDescent="0.25">
      <c r="A66" s="93" t="s">
        <v>346</v>
      </c>
      <c r="B66" s="94"/>
      <c r="C66" s="93" t="s">
        <v>1582</v>
      </c>
      <c r="D66" s="81" t="s">
        <v>68</v>
      </c>
      <c r="E66" s="81" t="s">
        <v>874</v>
      </c>
      <c r="F66" s="81" t="s">
        <v>18</v>
      </c>
      <c r="G66" s="44">
        <v>134</v>
      </c>
      <c r="H66" s="44" t="s">
        <v>306</v>
      </c>
      <c r="I66" s="44" t="s">
        <v>306</v>
      </c>
      <c r="J66" s="44" t="s">
        <v>306</v>
      </c>
      <c r="K66" s="44" t="s">
        <v>306</v>
      </c>
      <c r="O66" s="54"/>
    </row>
    <row r="67" spans="1:15" ht="63" x14ac:dyDescent="0.25">
      <c r="A67" s="95"/>
      <c r="B67" s="94"/>
      <c r="C67" s="95"/>
      <c r="D67" s="235" t="s">
        <v>928</v>
      </c>
      <c r="E67" s="81" t="s">
        <v>22</v>
      </c>
      <c r="F67" s="81" t="s">
        <v>23</v>
      </c>
      <c r="G67" s="28">
        <v>1363.6</v>
      </c>
      <c r="H67" s="28">
        <v>0</v>
      </c>
      <c r="I67" s="28">
        <v>0</v>
      </c>
      <c r="J67" s="28">
        <v>0</v>
      </c>
      <c r="K67" s="28">
        <v>0</v>
      </c>
    </row>
    <row r="68" spans="1:15" s="2" customFormat="1" ht="84.75" customHeight="1" x14ac:dyDescent="0.25">
      <c r="A68" s="93" t="s">
        <v>347</v>
      </c>
      <c r="B68" s="94"/>
      <c r="C68" s="93" t="s">
        <v>1583</v>
      </c>
      <c r="D68" s="81" t="s">
        <v>1584</v>
      </c>
      <c r="E68" s="81" t="s">
        <v>874</v>
      </c>
      <c r="F68" s="81" t="s">
        <v>18</v>
      </c>
      <c r="G68" s="28" t="s">
        <v>306</v>
      </c>
      <c r="H68" s="44">
        <v>90</v>
      </c>
      <c r="I68" s="44">
        <v>90</v>
      </c>
      <c r="J68" s="44">
        <v>90</v>
      </c>
      <c r="K68" s="44">
        <v>90</v>
      </c>
    </row>
    <row r="69" spans="1:15" s="2" customFormat="1" ht="67.5" customHeight="1" x14ac:dyDescent="0.25">
      <c r="A69" s="95"/>
      <c r="B69" s="94"/>
      <c r="C69" s="95"/>
      <c r="D69" s="235" t="s">
        <v>1850</v>
      </c>
      <c r="E69" s="81" t="s">
        <v>22</v>
      </c>
      <c r="F69" s="81" t="s">
        <v>23</v>
      </c>
      <c r="G69" s="28">
        <v>0</v>
      </c>
      <c r="H69" s="28">
        <v>1758.4</v>
      </c>
      <c r="I69" s="28">
        <v>2630.05</v>
      </c>
      <c r="J69" s="28">
        <v>1733.42</v>
      </c>
      <c r="K69" s="28">
        <v>1733.4</v>
      </c>
    </row>
    <row r="70" spans="1:15" ht="78.75" x14ac:dyDescent="0.25">
      <c r="A70" s="93" t="s">
        <v>348</v>
      </c>
      <c r="B70" s="94"/>
      <c r="C70" s="93" t="s">
        <v>1585</v>
      </c>
      <c r="D70" s="81" t="s">
        <v>69</v>
      </c>
      <c r="E70" s="81" t="s">
        <v>874</v>
      </c>
      <c r="F70" s="81" t="s">
        <v>18</v>
      </c>
      <c r="G70" s="44">
        <v>48</v>
      </c>
      <c r="H70" s="44" t="s">
        <v>306</v>
      </c>
      <c r="I70" s="44" t="s">
        <v>306</v>
      </c>
      <c r="J70" s="44" t="s">
        <v>306</v>
      </c>
      <c r="K70" s="44" t="s">
        <v>306</v>
      </c>
    </row>
    <row r="71" spans="1:15" ht="63" x14ac:dyDescent="0.25">
      <c r="A71" s="95"/>
      <c r="B71" s="94"/>
      <c r="C71" s="95"/>
      <c r="D71" s="235" t="s">
        <v>928</v>
      </c>
      <c r="E71" s="81" t="s">
        <v>22</v>
      </c>
      <c r="F71" s="81" t="s">
        <v>23</v>
      </c>
      <c r="G71" s="28">
        <v>4534.6000000000004</v>
      </c>
      <c r="H71" s="28">
        <v>0</v>
      </c>
      <c r="I71" s="28">
        <v>0</v>
      </c>
      <c r="J71" s="28">
        <v>0</v>
      </c>
      <c r="K71" s="28">
        <v>0</v>
      </c>
    </row>
    <row r="72" spans="1:15" s="2" customFormat="1" ht="65.25" customHeight="1" x14ac:dyDescent="0.25">
      <c r="A72" s="93" t="s">
        <v>349</v>
      </c>
      <c r="B72" s="94"/>
      <c r="C72" s="93" t="s">
        <v>1586</v>
      </c>
      <c r="D72" s="81" t="s">
        <v>1587</v>
      </c>
      <c r="E72" s="81" t="s">
        <v>874</v>
      </c>
      <c r="F72" s="81" t="s">
        <v>18</v>
      </c>
      <c r="G72" s="28" t="s">
        <v>306</v>
      </c>
      <c r="H72" s="44">
        <v>59</v>
      </c>
      <c r="I72" s="44">
        <v>59</v>
      </c>
      <c r="J72" s="44">
        <v>59</v>
      </c>
      <c r="K72" s="44">
        <v>59</v>
      </c>
    </row>
    <row r="73" spans="1:15" s="2" customFormat="1" ht="60.75" customHeight="1" x14ac:dyDescent="0.25">
      <c r="A73" s="95"/>
      <c r="B73" s="94"/>
      <c r="C73" s="95"/>
      <c r="D73" s="235" t="s">
        <v>1850</v>
      </c>
      <c r="E73" s="81" t="s">
        <v>22</v>
      </c>
      <c r="F73" s="81" t="s">
        <v>23</v>
      </c>
      <c r="G73" s="28">
        <v>0</v>
      </c>
      <c r="H73" s="28">
        <v>4725.1000000000004</v>
      </c>
      <c r="I73" s="28">
        <v>5381.2</v>
      </c>
      <c r="J73" s="28">
        <v>4659.1000000000004</v>
      </c>
      <c r="K73" s="28">
        <v>4659.1000000000004</v>
      </c>
    </row>
    <row r="74" spans="1:15" ht="81" customHeight="1" x14ac:dyDescent="0.25">
      <c r="A74" s="93" t="s">
        <v>350</v>
      </c>
      <c r="B74" s="94"/>
      <c r="C74" s="93" t="s">
        <v>1588</v>
      </c>
      <c r="D74" s="81" t="s">
        <v>70</v>
      </c>
      <c r="E74" s="81" t="s">
        <v>874</v>
      </c>
      <c r="F74" s="81" t="s">
        <v>18</v>
      </c>
      <c r="G74" s="44">
        <v>148</v>
      </c>
      <c r="H74" s="44" t="s">
        <v>306</v>
      </c>
      <c r="I74" s="44" t="s">
        <v>306</v>
      </c>
      <c r="J74" s="44" t="s">
        <v>306</v>
      </c>
      <c r="K74" s="44" t="s">
        <v>306</v>
      </c>
    </row>
    <row r="75" spans="1:15" ht="60.75" customHeight="1" x14ac:dyDescent="0.25">
      <c r="A75" s="95"/>
      <c r="B75" s="94"/>
      <c r="C75" s="95"/>
      <c r="D75" s="235" t="s">
        <v>928</v>
      </c>
      <c r="E75" s="81" t="s">
        <v>22</v>
      </c>
      <c r="F75" s="81" t="s">
        <v>23</v>
      </c>
      <c r="G75" s="28">
        <v>1639.5</v>
      </c>
      <c r="H75" s="28">
        <v>0</v>
      </c>
      <c r="I75" s="28">
        <v>0</v>
      </c>
      <c r="J75" s="28">
        <v>0</v>
      </c>
      <c r="K75" s="28">
        <v>0</v>
      </c>
    </row>
    <row r="76" spans="1:15" s="2" customFormat="1" ht="63.75" customHeight="1" x14ac:dyDescent="0.25">
      <c r="A76" s="93" t="s">
        <v>351</v>
      </c>
      <c r="B76" s="94"/>
      <c r="C76" s="93" t="s">
        <v>1589</v>
      </c>
      <c r="D76" s="81" t="s">
        <v>1590</v>
      </c>
      <c r="E76" s="81" t="s">
        <v>874</v>
      </c>
      <c r="F76" s="81" t="s">
        <v>18</v>
      </c>
      <c r="G76" s="28" t="s">
        <v>306</v>
      </c>
      <c r="H76" s="44">
        <v>129</v>
      </c>
      <c r="I76" s="44">
        <v>129</v>
      </c>
      <c r="J76" s="44">
        <v>129</v>
      </c>
      <c r="K76" s="44">
        <v>129</v>
      </c>
    </row>
    <row r="77" spans="1:15" s="2" customFormat="1" ht="64.5" customHeight="1" x14ac:dyDescent="0.25">
      <c r="A77" s="95"/>
      <c r="B77" s="94"/>
      <c r="C77" s="95"/>
      <c r="D77" s="235" t="s">
        <v>1850</v>
      </c>
      <c r="E77" s="81" t="s">
        <v>22</v>
      </c>
      <c r="F77" s="81" t="s">
        <v>23</v>
      </c>
      <c r="G77" s="28">
        <v>0</v>
      </c>
      <c r="H77" s="28">
        <v>3086.95</v>
      </c>
      <c r="I77" s="28">
        <v>4861.67</v>
      </c>
      <c r="J77" s="28">
        <v>3043.15</v>
      </c>
      <c r="K77" s="28">
        <v>3043.15</v>
      </c>
    </row>
    <row r="78" spans="1:15" ht="78" customHeight="1" x14ac:dyDescent="0.25">
      <c r="A78" s="93" t="s">
        <v>352</v>
      </c>
      <c r="B78" s="94"/>
      <c r="C78" s="93" t="s">
        <v>1591</v>
      </c>
      <c r="D78" s="81" t="s">
        <v>71</v>
      </c>
      <c r="E78" s="81" t="s">
        <v>874</v>
      </c>
      <c r="F78" s="81" t="s">
        <v>18</v>
      </c>
      <c r="G78" s="44">
        <v>85</v>
      </c>
      <c r="H78" s="44" t="s">
        <v>306</v>
      </c>
      <c r="I78" s="44" t="s">
        <v>306</v>
      </c>
      <c r="J78" s="44" t="s">
        <v>306</v>
      </c>
      <c r="K78" s="44" t="s">
        <v>306</v>
      </c>
    </row>
    <row r="79" spans="1:15" ht="66" customHeight="1" x14ac:dyDescent="0.25">
      <c r="A79" s="95"/>
      <c r="B79" s="94"/>
      <c r="C79" s="95"/>
      <c r="D79" s="235" t="s">
        <v>928</v>
      </c>
      <c r="E79" s="81" t="s">
        <v>22</v>
      </c>
      <c r="F79" s="81" t="s">
        <v>23</v>
      </c>
      <c r="G79" s="28">
        <v>8347.2999999999993</v>
      </c>
      <c r="H79" s="28">
        <v>0</v>
      </c>
      <c r="I79" s="28">
        <v>0</v>
      </c>
      <c r="J79" s="28">
        <v>0</v>
      </c>
      <c r="K79" s="28">
        <v>0</v>
      </c>
    </row>
    <row r="80" spans="1:15" s="2" customFormat="1" ht="82.5" customHeight="1" x14ac:dyDescent="0.25">
      <c r="A80" s="93" t="s">
        <v>353</v>
      </c>
      <c r="B80" s="94"/>
      <c r="C80" s="93" t="s">
        <v>1592</v>
      </c>
      <c r="D80" s="235" t="s">
        <v>1593</v>
      </c>
      <c r="E80" s="81" t="s">
        <v>874</v>
      </c>
      <c r="F80" s="81" t="s">
        <v>18</v>
      </c>
      <c r="G80" s="28" t="s">
        <v>306</v>
      </c>
      <c r="H80" s="44">
        <v>90</v>
      </c>
      <c r="I80" s="44">
        <v>90</v>
      </c>
      <c r="J80" s="44">
        <v>90</v>
      </c>
      <c r="K80" s="44">
        <v>90</v>
      </c>
    </row>
    <row r="81" spans="1:11" s="2" customFormat="1" ht="66" customHeight="1" x14ac:dyDescent="0.25">
      <c r="A81" s="95"/>
      <c r="B81" s="94"/>
      <c r="C81" s="95"/>
      <c r="D81" s="235" t="s">
        <v>1850</v>
      </c>
      <c r="E81" s="81" t="s">
        <v>22</v>
      </c>
      <c r="F81" s="81" t="s">
        <v>23</v>
      </c>
      <c r="G81" s="28">
        <v>0</v>
      </c>
      <c r="H81" s="28">
        <v>8830.1</v>
      </c>
      <c r="I81" s="28">
        <v>9185.7000000000007</v>
      </c>
      <c r="J81" s="28">
        <v>8704.7999999999993</v>
      </c>
      <c r="K81" s="28">
        <v>8704.7999999999993</v>
      </c>
    </row>
    <row r="82" spans="1:11" ht="78" customHeight="1" x14ac:dyDescent="0.25">
      <c r="A82" s="93" t="s">
        <v>354</v>
      </c>
      <c r="B82" s="94"/>
      <c r="C82" s="93" t="s">
        <v>1594</v>
      </c>
      <c r="D82" s="81" t="s">
        <v>72</v>
      </c>
      <c r="E82" s="81" t="s">
        <v>874</v>
      </c>
      <c r="F82" s="81" t="s">
        <v>18</v>
      </c>
      <c r="G82" s="44">
        <v>12</v>
      </c>
      <c r="H82" s="44" t="s">
        <v>306</v>
      </c>
      <c r="I82" s="44" t="s">
        <v>306</v>
      </c>
      <c r="J82" s="44" t="s">
        <v>306</v>
      </c>
      <c r="K82" s="44" t="s">
        <v>306</v>
      </c>
    </row>
    <row r="83" spans="1:11" ht="62.25" customHeight="1" x14ac:dyDescent="0.25">
      <c r="A83" s="95"/>
      <c r="B83" s="94"/>
      <c r="C83" s="95"/>
      <c r="D83" s="235" t="s">
        <v>928</v>
      </c>
      <c r="E83" s="81" t="s">
        <v>22</v>
      </c>
      <c r="F83" s="81" t="s">
        <v>23</v>
      </c>
      <c r="G83" s="28">
        <v>2614</v>
      </c>
      <c r="H83" s="28">
        <v>0</v>
      </c>
      <c r="I83" s="28">
        <v>0</v>
      </c>
      <c r="J83" s="28">
        <v>0</v>
      </c>
      <c r="K83" s="28">
        <v>0</v>
      </c>
    </row>
    <row r="84" spans="1:11" s="2" customFormat="1" ht="78" customHeight="1" x14ac:dyDescent="0.25">
      <c r="A84" s="93" t="s">
        <v>355</v>
      </c>
      <c r="B84" s="94"/>
      <c r="C84" s="93" t="s">
        <v>1595</v>
      </c>
      <c r="D84" s="235" t="s">
        <v>1596</v>
      </c>
      <c r="E84" s="81" t="s">
        <v>874</v>
      </c>
      <c r="F84" s="81" t="s">
        <v>18</v>
      </c>
      <c r="G84" s="28" t="s">
        <v>306</v>
      </c>
      <c r="H84" s="44">
        <v>13</v>
      </c>
      <c r="I84" s="44">
        <v>13</v>
      </c>
      <c r="J84" s="44">
        <v>13</v>
      </c>
      <c r="K84" s="44">
        <v>13</v>
      </c>
    </row>
    <row r="85" spans="1:11" s="2" customFormat="1" ht="65.25" customHeight="1" x14ac:dyDescent="0.25">
      <c r="A85" s="95"/>
      <c r="B85" s="94"/>
      <c r="C85" s="95"/>
      <c r="D85" s="235" t="s">
        <v>1850</v>
      </c>
      <c r="E85" s="81" t="s">
        <v>22</v>
      </c>
      <c r="F85" s="81" t="s">
        <v>23</v>
      </c>
      <c r="G85" s="28">
        <v>0</v>
      </c>
      <c r="H85" s="28">
        <v>1399.9</v>
      </c>
      <c r="I85" s="28">
        <v>2297.6999999999998</v>
      </c>
      <c r="J85" s="28">
        <v>1380</v>
      </c>
      <c r="K85" s="28">
        <v>1380</v>
      </c>
    </row>
    <row r="86" spans="1:11" ht="78" customHeight="1" x14ac:dyDescent="0.25">
      <c r="A86" s="93" t="s">
        <v>356</v>
      </c>
      <c r="B86" s="94"/>
      <c r="C86" s="93" t="s">
        <v>1597</v>
      </c>
      <c r="D86" s="81" t="s">
        <v>84</v>
      </c>
      <c r="E86" s="81" t="s">
        <v>874</v>
      </c>
      <c r="F86" s="81" t="s">
        <v>18</v>
      </c>
      <c r="G86" s="44">
        <v>20</v>
      </c>
      <c r="H86" s="44" t="s">
        <v>306</v>
      </c>
      <c r="I86" s="44" t="s">
        <v>306</v>
      </c>
      <c r="J86" s="44" t="s">
        <v>306</v>
      </c>
      <c r="K86" s="44" t="s">
        <v>306</v>
      </c>
    </row>
    <row r="87" spans="1:11" ht="63" x14ac:dyDescent="0.25">
      <c r="A87" s="95"/>
      <c r="B87" s="94"/>
      <c r="C87" s="95"/>
      <c r="D87" s="235" t="s">
        <v>928</v>
      </c>
      <c r="E87" s="81" t="s">
        <v>22</v>
      </c>
      <c r="F87" s="81" t="s">
        <v>23</v>
      </c>
      <c r="G87" s="28">
        <v>248.8</v>
      </c>
      <c r="H87" s="28">
        <v>0</v>
      </c>
      <c r="I87" s="28">
        <v>0</v>
      </c>
      <c r="J87" s="28">
        <v>0</v>
      </c>
      <c r="K87" s="28">
        <v>0</v>
      </c>
    </row>
    <row r="88" spans="1:11" ht="80.25" customHeight="1" x14ac:dyDescent="0.25">
      <c r="A88" s="117" t="s">
        <v>357</v>
      </c>
      <c r="B88" s="94"/>
      <c r="C88" s="93" t="s">
        <v>1598</v>
      </c>
      <c r="D88" s="81" t="s">
        <v>73</v>
      </c>
      <c r="E88" s="81" t="s">
        <v>874</v>
      </c>
      <c r="F88" s="81" t="s">
        <v>18</v>
      </c>
      <c r="G88" s="44">
        <v>74</v>
      </c>
      <c r="H88" s="44" t="s">
        <v>306</v>
      </c>
      <c r="I88" s="44" t="s">
        <v>306</v>
      </c>
      <c r="J88" s="44" t="s">
        <v>306</v>
      </c>
      <c r="K88" s="44" t="s">
        <v>306</v>
      </c>
    </row>
    <row r="89" spans="1:11" ht="66.75" customHeight="1" x14ac:dyDescent="0.25">
      <c r="A89" s="117"/>
      <c r="B89" s="94"/>
      <c r="C89" s="95"/>
      <c r="D89" s="235" t="s">
        <v>928</v>
      </c>
      <c r="E89" s="81" t="s">
        <v>22</v>
      </c>
      <c r="F89" s="81" t="s">
        <v>23</v>
      </c>
      <c r="G89" s="28">
        <v>1085.8</v>
      </c>
      <c r="H89" s="28">
        <v>0</v>
      </c>
      <c r="I89" s="28">
        <v>0</v>
      </c>
      <c r="J89" s="28">
        <v>0</v>
      </c>
      <c r="K89" s="28">
        <v>0</v>
      </c>
    </row>
    <row r="90" spans="1:11" s="2" customFormat="1" ht="66.75" customHeight="1" x14ac:dyDescent="0.25">
      <c r="A90" s="93" t="s">
        <v>358</v>
      </c>
      <c r="B90" s="94"/>
      <c r="C90" s="93" t="s">
        <v>1599</v>
      </c>
      <c r="D90" s="235" t="s">
        <v>1600</v>
      </c>
      <c r="E90" s="81" t="s">
        <v>874</v>
      </c>
      <c r="F90" s="81" t="s">
        <v>18</v>
      </c>
      <c r="G90" s="28" t="s">
        <v>306</v>
      </c>
      <c r="H90" s="44">
        <v>56</v>
      </c>
      <c r="I90" s="44">
        <v>56</v>
      </c>
      <c r="J90" s="44">
        <v>56</v>
      </c>
      <c r="K90" s="44">
        <v>56</v>
      </c>
    </row>
    <row r="91" spans="1:11" s="2" customFormat="1" ht="66.75" customHeight="1" x14ac:dyDescent="0.25">
      <c r="A91" s="95"/>
      <c r="B91" s="94"/>
      <c r="C91" s="95"/>
      <c r="D91" s="235" t="s">
        <v>1850</v>
      </c>
      <c r="E91" s="81" t="s">
        <v>22</v>
      </c>
      <c r="F91" s="81" t="s">
        <v>23</v>
      </c>
      <c r="G91" s="28">
        <v>0</v>
      </c>
      <c r="H91" s="28">
        <v>1642.35</v>
      </c>
      <c r="I91" s="28">
        <v>2522.4899999999998</v>
      </c>
      <c r="J91" s="28">
        <v>1619.04</v>
      </c>
      <c r="K91" s="28">
        <v>1619.04</v>
      </c>
    </row>
    <row r="92" spans="1:11" ht="79.5" customHeight="1" x14ac:dyDescent="0.25">
      <c r="A92" s="117" t="s">
        <v>359</v>
      </c>
      <c r="B92" s="94"/>
      <c r="C92" s="93" t="s">
        <v>1601</v>
      </c>
      <c r="D92" s="81" t="s">
        <v>74</v>
      </c>
      <c r="E92" s="81" t="s">
        <v>874</v>
      </c>
      <c r="F92" s="81" t="s">
        <v>18</v>
      </c>
      <c r="G92" s="44">
        <v>42</v>
      </c>
      <c r="H92" s="44" t="s">
        <v>306</v>
      </c>
      <c r="I92" s="44" t="s">
        <v>306</v>
      </c>
      <c r="J92" s="44" t="s">
        <v>306</v>
      </c>
      <c r="K92" s="44" t="s">
        <v>306</v>
      </c>
    </row>
    <row r="93" spans="1:11" ht="66" customHeight="1" x14ac:dyDescent="0.25">
      <c r="A93" s="117"/>
      <c r="B93" s="94"/>
      <c r="C93" s="95"/>
      <c r="D93" s="235" t="s">
        <v>928</v>
      </c>
      <c r="E93" s="81" t="s">
        <v>22</v>
      </c>
      <c r="F93" s="81" t="s">
        <v>23</v>
      </c>
      <c r="G93" s="28">
        <v>4603.2</v>
      </c>
      <c r="H93" s="28">
        <v>0</v>
      </c>
      <c r="I93" s="28">
        <v>0</v>
      </c>
      <c r="J93" s="28">
        <v>0</v>
      </c>
      <c r="K93" s="28">
        <v>0</v>
      </c>
    </row>
    <row r="94" spans="1:11" s="2" customFormat="1" ht="78.75" customHeight="1" x14ac:dyDescent="0.25">
      <c r="A94" s="93" t="s">
        <v>360</v>
      </c>
      <c r="B94" s="94"/>
      <c r="C94" s="93" t="s">
        <v>1602</v>
      </c>
      <c r="D94" s="235" t="s">
        <v>1603</v>
      </c>
      <c r="E94" s="81" t="s">
        <v>874</v>
      </c>
      <c r="F94" s="81" t="s">
        <v>18</v>
      </c>
      <c r="G94" s="28" t="s">
        <v>306</v>
      </c>
      <c r="H94" s="44">
        <v>51</v>
      </c>
      <c r="I94" s="44">
        <v>51</v>
      </c>
      <c r="J94" s="44">
        <v>51</v>
      </c>
      <c r="K94" s="44">
        <v>51</v>
      </c>
    </row>
    <row r="95" spans="1:11" s="2" customFormat="1" ht="66" customHeight="1" x14ac:dyDescent="0.25">
      <c r="A95" s="95"/>
      <c r="B95" s="94"/>
      <c r="C95" s="95"/>
      <c r="D95" s="235" t="s">
        <v>1850</v>
      </c>
      <c r="E95" s="81" t="s">
        <v>22</v>
      </c>
      <c r="F95" s="81" t="s">
        <v>23</v>
      </c>
      <c r="G95" s="28">
        <v>0</v>
      </c>
      <c r="H95" s="28">
        <v>6132.41</v>
      </c>
      <c r="I95" s="28">
        <v>7684.87</v>
      </c>
      <c r="J95" s="28">
        <v>6045.4</v>
      </c>
      <c r="K95" s="28">
        <v>6045.4</v>
      </c>
    </row>
    <row r="96" spans="1:11" ht="78.75" customHeight="1" x14ac:dyDescent="0.25">
      <c r="A96" s="117" t="s">
        <v>361</v>
      </c>
      <c r="B96" s="94"/>
      <c r="C96" s="93" t="s">
        <v>1604</v>
      </c>
      <c r="D96" s="81" t="s">
        <v>75</v>
      </c>
      <c r="E96" s="81" t="s">
        <v>874</v>
      </c>
      <c r="F96" s="81" t="s">
        <v>18</v>
      </c>
      <c r="G96" s="44">
        <v>19</v>
      </c>
      <c r="H96" s="44" t="s">
        <v>306</v>
      </c>
      <c r="I96" s="44" t="s">
        <v>306</v>
      </c>
      <c r="J96" s="44" t="s">
        <v>306</v>
      </c>
      <c r="K96" s="44" t="s">
        <v>306</v>
      </c>
    </row>
    <row r="97" spans="1:11" ht="65.25" customHeight="1" x14ac:dyDescent="0.25">
      <c r="A97" s="117"/>
      <c r="B97" s="94"/>
      <c r="C97" s="95"/>
      <c r="D97" s="235" t="s">
        <v>928</v>
      </c>
      <c r="E97" s="81" t="s">
        <v>22</v>
      </c>
      <c r="F97" s="81" t="s">
        <v>23</v>
      </c>
      <c r="G97" s="28">
        <v>4527.2</v>
      </c>
      <c r="H97" s="28">
        <v>0</v>
      </c>
      <c r="I97" s="28">
        <v>0</v>
      </c>
      <c r="J97" s="28">
        <v>0</v>
      </c>
      <c r="K97" s="28">
        <v>0</v>
      </c>
    </row>
    <row r="98" spans="1:11" s="2" customFormat="1" ht="65.25" customHeight="1" x14ac:dyDescent="0.25">
      <c r="A98" s="93" t="s">
        <v>362</v>
      </c>
      <c r="B98" s="94"/>
      <c r="C98" s="93" t="s">
        <v>1605</v>
      </c>
      <c r="D98" s="235" t="s">
        <v>1606</v>
      </c>
      <c r="E98" s="81" t="s">
        <v>874</v>
      </c>
      <c r="F98" s="81" t="s">
        <v>18</v>
      </c>
      <c r="G98" s="28" t="s">
        <v>306</v>
      </c>
      <c r="H98" s="44">
        <v>19</v>
      </c>
      <c r="I98" s="44">
        <v>19</v>
      </c>
      <c r="J98" s="44">
        <v>19</v>
      </c>
      <c r="K98" s="44">
        <v>19</v>
      </c>
    </row>
    <row r="99" spans="1:11" s="2" customFormat="1" ht="65.25" customHeight="1" x14ac:dyDescent="0.25">
      <c r="A99" s="95"/>
      <c r="B99" s="94"/>
      <c r="C99" s="95"/>
      <c r="D99" s="235" t="s">
        <v>1850</v>
      </c>
      <c r="E99" s="81" t="s">
        <v>22</v>
      </c>
      <c r="F99" s="81" t="s">
        <v>23</v>
      </c>
      <c r="G99" s="28">
        <v>0</v>
      </c>
      <c r="H99" s="28">
        <v>2507.5</v>
      </c>
      <c r="I99" s="28">
        <v>4324.5</v>
      </c>
      <c r="J99" s="28">
        <v>2471.9</v>
      </c>
      <c r="K99" s="28">
        <v>2471.9</v>
      </c>
    </row>
    <row r="100" spans="1:11" ht="78.75" x14ac:dyDescent="0.25">
      <c r="A100" s="117" t="s">
        <v>363</v>
      </c>
      <c r="B100" s="94"/>
      <c r="C100" s="93" t="s">
        <v>1607</v>
      </c>
      <c r="D100" s="235" t="s">
        <v>76</v>
      </c>
      <c r="E100" s="81" t="s">
        <v>874</v>
      </c>
      <c r="F100" s="81" t="s">
        <v>18</v>
      </c>
      <c r="G100" s="44">
        <v>142</v>
      </c>
      <c r="H100" s="44" t="s">
        <v>306</v>
      </c>
      <c r="I100" s="44" t="s">
        <v>306</v>
      </c>
      <c r="J100" s="44" t="s">
        <v>306</v>
      </c>
      <c r="K100" s="44" t="s">
        <v>306</v>
      </c>
    </row>
    <row r="101" spans="1:11" ht="63" customHeight="1" x14ac:dyDescent="0.25">
      <c r="A101" s="117"/>
      <c r="B101" s="94"/>
      <c r="C101" s="95"/>
      <c r="D101" s="235" t="s">
        <v>928</v>
      </c>
      <c r="E101" s="81" t="s">
        <v>22</v>
      </c>
      <c r="F101" s="81" t="s">
        <v>23</v>
      </c>
      <c r="G101" s="28">
        <v>1492.4</v>
      </c>
      <c r="H101" s="28">
        <v>0</v>
      </c>
      <c r="I101" s="28">
        <v>0</v>
      </c>
      <c r="J101" s="28">
        <v>0</v>
      </c>
      <c r="K101" s="28">
        <v>0</v>
      </c>
    </row>
    <row r="102" spans="1:11" s="2" customFormat="1" ht="63" customHeight="1" x14ac:dyDescent="0.25">
      <c r="A102" s="93" t="s">
        <v>364</v>
      </c>
      <c r="B102" s="94"/>
      <c r="C102" s="93" t="s">
        <v>1608</v>
      </c>
      <c r="D102" s="235" t="s">
        <v>1609</v>
      </c>
      <c r="E102" s="81" t="s">
        <v>874</v>
      </c>
      <c r="F102" s="81" t="s">
        <v>18</v>
      </c>
      <c r="G102" s="28" t="s">
        <v>306</v>
      </c>
      <c r="H102" s="44">
        <v>170</v>
      </c>
      <c r="I102" s="44">
        <v>170</v>
      </c>
      <c r="J102" s="44">
        <v>170</v>
      </c>
      <c r="K102" s="44">
        <v>170</v>
      </c>
    </row>
    <row r="103" spans="1:11" s="2" customFormat="1" ht="63" customHeight="1" x14ac:dyDescent="0.25">
      <c r="A103" s="95"/>
      <c r="B103" s="94"/>
      <c r="C103" s="95"/>
      <c r="D103" s="235" t="s">
        <v>1850</v>
      </c>
      <c r="E103" s="81" t="s">
        <v>22</v>
      </c>
      <c r="F103" s="81" t="s">
        <v>23</v>
      </c>
      <c r="G103" s="28">
        <v>0</v>
      </c>
      <c r="H103" s="28">
        <v>4068.1</v>
      </c>
      <c r="I103" s="28">
        <v>5711.19</v>
      </c>
      <c r="J103" s="28">
        <v>4010.35</v>
      </c>
      <c r="K103" s="28">
        <v>4010.35</v>
      </c>
    </row>
    <row r="104" spans="1:11" ht="78.75" x14ac:dyDescent="0.25">
      <c r="A104" s="93" t="s">
        <v>365</v>
      </c>
      <c r="B104" s="94"/>
      <c r="C104" s="93" t="s">
        <v>1610</v>
      </c>
      <c r="D104" s="235" t="s">
        <v>77</v>
      </c>
      <c r="E104" s="81" t="s">
        <v>874</v>
      </c>
      <c r="F104" s="81" t="s">
        <v>18</v>
      </c>
      <c r="G104" s="44">
        <v>48</v>
      </c>
      <c r="H104" s="44" t="s">
        <v>306</v>
      </c>
      <c r="I104" s="44" t="s">
        <v>306</v>
      </c>
      <c r="J104" s="44" t="s">
        <v>306</v>
      </c>
      <c r="K104" s="44" t="s">
        <v>306</v>
      </c>
    </row>
    <row r="105" spans="1:11" ht="63.75" customHeight="1" x14ac:dyDescent="0.25">
      <c r="A105" s="94"/>
      <c r="B105" s="94"/>
      <c r="C105" s="95"/>
      <c r="D105" s="235" t="s">
        <v>928</v>
      </c>
      <c r="E105" s="81" t="s">
        <v>22</v>
      </c>
      <c r="F105" s="81" t="s">
        <v>23</v>
      </c>
      <c r="G105" s="28">
        <v>4684.8999999999996</v>
      </c>
      <c r="H105" s="28">
        <v>0</v>
      </c>
      <c r="I105" s="28">
        <v>0</v>
      </c>
      <c r="J105" s="28">
        <v>0</v>
      </c>
      <c r="K105" s="28">
        <v>0</v>
      </c>
    </row>
    <row r="106" spans="1:11" s="2" customFormat="1" ht="80.25" customHeight="1" x14ac:dyDescent="0.25">
      <c r="A106" s="93" t="s">
        <v>366</v>
      </c>
      <c r="B106" s="94"/>
      <c r="C106" s="93" t="s">
        <v>1611</v>
      </c>
      <c r="D106" s="235" t="s">
        <v>1612</v>
      </c>
      <c r="E106" s="81" t="s">
        <v>874</v>
      </c>
      <c r="F106" s="81" t="s">
        <v>18</v>
      </c>
      <c r="G106" s="28" t="s">
        <v>306</v>
      </c>
      <c r="H106" s="44">
        <v>48</v>
      </c>
      <c r="I106" s="44">
        <v>48</v>
      </c>
      <c r="J106" s="44">
        <v>48</v>
      </c>
      <c r="K106" s="44">
        <v>48</v>
      </c>
    </row>
    <row r="107" spans="1:11" s="2" customFormat="1" ht="63.75" customHeight="1" x14ac:dyDescent="0.25">
      <c r="A107" s="95"/>
      <c r="B107" s="94"/>
      <c r="C107" s="95"/>
      <c r="D107" s="235" t="s">
        <v>1850</v>
      </c>
      <c r="E107" s="81" t="s">
        <v>22</v>
      </c>
      <c r="F107" s="81" t="s">
        <v>23</v>
      </c>
      <c r="G107" s="28">
        <v>0</v>
      </c>
      <c r="H107" s="28">
        <v>4709.3900000000003</v>
      </c>
      <c r="I107" s="28">
        <v>5365.71</v>
      </c>
      <c r="J107" s="28">
        <v>4642.57</v>
      </c>
      <c r="K107" s="28">
        <v>4642.57</v>
      </c>
    </row>
    <row r="108" spans="1:11" ht="78.75" x14ac:dyDescent="0.25">
      <c r="A108" s="117" t="s">
        <v>367</v>
      </c>
      <c r="B108" s="94"/>
      <c r="C108" s="93" t="s">
        <v>1613</v>
      </c>
      <c r="D108" s="235" t="s">
        <v>78</v>
      </c>
      <c r="E108" s="81" t="s">
        <v>874</v>
      </c>
      <c r="F108" s="81" t="s">
        <v>18</v>
      </c>
      <c r="G108" s="44">
        <v>233</v>
      </c>
      <c r="H108" s="44" t="s">
        <v>306</v>
      </c>
      <c r="I108" s="44" t="s">
        <v>306</v>
      </c>
      <c r="J108" s="44" t="s">
        <v>306</v>
      </c>
      <c r="K108" s="44" t="s">
        <v>306</v>
      </c>
    </row>
    <row r="109" spans="1:11" ht="65.25" customHeight="1" x14ac:dyDescent="0.25">
      <c r="A109" s="117"/>
      <c r="B109" s="94"/>
      <c r="C109" s="95"/>
      <c r="D109" s="235" t="s">
        <v>928</v>
      </c>
      <c r="E109" s="81" t="s">
        <v>22</v>
      </c>
      <c r="F109" s="81" t="s">
        <v>23</v>
      </c>
      <c r="G109" s="28">
        <v>2465.9</v>
      </c>
      <c r="H109" s="28">
        <v>0</v>
      </c>
      <c r="I109" s="28">
        <v>0</v>
      </c>
      <c r="J109" s="28">
        <v>0</v>
      </c>
      <c r="K109" s="28">
        <v>0</v>
      </c>
    </row>
    <row r="110" spans="1:11" s="2" customFormat="1" ht="78.75" x14ac:dyDescent="0.25">
      <c r="A110" s="93" t="s">
        <v>368</v>
      </c>
      <c r="B110" s="94"/>
      <c r="C110" s="93" t="s">
        <v>1614</v>
      </c>
      <c r="D110" s="235" t="s">
        <v>1439</v>
      </c>
      <c r="E110" s="81" t="s">
        <v>874</v>
      </c>
      <c r="F110" s="81" t="s">
        <v>18</v>
      </c>
      <c r="G110" s="28" t="s">
        <v>306</v>
      </c>
      <c r="H110" s="44">
        <v>170</v>
      </c>
      <c r="I110" s="44">
        <v>170</v>
      </c>
      <c r="J110" s="44">
        <v>170</v>
      </c>
      <c r="K110" s="44">
        <v>170</v>
      </c>
    </row>
    <row r="111" spans="1:11" s="2" customFormat="1" ht="65.25" customHeight="1" x14ac:dyDescent="0.25">
      <c r="A111" s="95"/>
      <c r="B111" s="94"/>
      <c r="C111" s="95"/>
      <c r="D111" s="235" t="s">
        <v>1850</v>
      </c>
      <c r="E111" s="81" t="s">
        <v>22</v>
      </c>
      <c r="F111" s="81" t="s">
        <v>23</v>
      </c>
      <c r="G111" s="28">
        <v>0</v>
      </c>
      <c r="H111" s="28">
        <v>4068.07</v>
      </c>
      <c r="I111" s="28">
        <v>5771.19</v>
      </c>
      <c r="J111" s="28">
        <v>4010.35</v>
      </c>
      <c r="K111" s="28">
        <v>4010.35</v>
      </c>
    </row>
    <row r="112" spans="1:11" ht="78.75" x14ac:dyDescent="0.25">
      <c r="A112" s="117" t="s">
        <v>369</v>
      </c>
      <c r="B112" s="94"/>
      <c r="C112" s="93" t="s">
        <v>1615</v>
      </c>
      <c r="D112" s="235" t="s">
        <v>79</v>
      </c>
      <c r="E112" s="81" t="s">
        <v>874</v>
      </c>
      <c r="F112" s="81" t="s">
        <v>18</v>
      </c>
      <c r="G112" s="44">
        <v>117</v>
      </c>
      <c r="H112" s="44" t="s">
        <v>306</v>
      </c>
      <c r="I112" s="44" t="s">
        <v>306</v>
      </c>
      <c r="J112" s="44" t="s">
        <v>306</v>
      </c>
      <c r="K112" s="44" t="s">
        <v>306</v>
      </c>
    </row>
    <row r="113" spans="1:11" ht="63.75" customHeight="1" x14ac:dyDescent="0.25">
      <c r="A113" s="117"/>
      <c r="B113" s="94"/>
      <c r="C113" s="95"/>
      <c r="D113" s="235" t="s">
        <v>928</v>
      </c>
      <c r="E113" s="81" t="s">
        <v>22</v>
      </c>
      <c r="F113" s="81" t="s">
        <v>23</v>
      </c>
      <c r="G113" s="28">
        <v>11741.7</v>
      </c>
      <c r="H113" s="28">
        <v>0</v>
      </c>
      <c r="I113" s="28">
        <v>0</v>
      </c>
      <c r="J113" s="28">
        <v>0</v>
      </c>
      <c r="K113" s="28">
        <v>0</v>
      </c>
    </row>
    <row r="114" spans="1:11" s="2" customFormat="1" ht="80.25" customHeight="1" x14ac:dyDescent="0.25">
      <c r="A114" s="93" t="s">
        <v>370</v>
      </c>
      <c r="B114" s="94"/>
      <c r="C114" s="93" t="s">
        <v>1616</v>
      </c>
      <c r="D114" s="235" t="s">
        <v>1442</v>
      </c>
      <c r="E114" s="81" t="s">
        <v>874</v>
      </c>
      <c r="F114" s="81" t="s">
        <v>18</v>
      </c>
      <c r="G114" s="28" t="s">
        <v>306</v>
      </c>
      <c r="H114" s="44">
        <v>127</v>
      </c>
      <c r="I114" s="44">
        <v>127</v>
      </c>
      <c r="J114" s="44">
        <v>127</v>
      </c>
      <c r="K114" s="44">
        <v>127</v>
      </c>
    </row>
    <row r="115" spans="1:11" s="2" customFormat="1" ht="63.75" customHeight="1" x14ac:dyDescent="0.25">
      <c r="A115" s="95"/>
      <c r="B115" s="94"/>
      <c r="C115" s="95"/>
      <c r="D115" s="235" t="s">
        <v>1850</v>
      </c>
      <c r="E115" s="81" t="s">
        <v>22</v>
      </c>
      <c r="F115" s="81" t="s">
        <v>23</v>
      </c>
      <c r="G115" s="28">
        <v>0</v>
      </c>
      <c r="H115" s="28">
        <v>12460.27</v>
      </c>
      <c r="I115" s="28">
        <v>13550.93</v>
      </c>
      <c r="J115" s="28">
        <v>12283.47</v>
      </c>
      <c r="K115" s="28">
        <v>12283.47</v>
      </c>
    </row>
    <row r="116" spans="1:11" ht="78.75" x14ac:dyDescent="0.25">
      <c r="A116" s="117" t="s">
        <v>371</v>
      </c>
      <c r="B116" s="94"/>
      <c r="C116" s="93" t="s">
        <v>1617</v>
      </c>
      <c r="D116" s="235" t="s">
        <v>80</v>
      </c>
      <c r="E116" s="81" t="s">
        <v>874</v>
      </c>
      <c r="F116" s="81" t="s">
        <v>18</v>
      </c>
      <c r="G116" s="44">
        <v>35</v>
      </c>
      <c r="H116" s="44" t="s">
        <v>306</v>
      </c>
      <c r="I116" s="44" t="s">
        <v>306</v>
      </c>
      <c r="J116" s="44" t="s">
        <v>306</v>
      </c>
      <c r="K116" s="44" t="s">
        <v>306</v>
      </c>
    </row>
    <row r="117" spans="1:11" ht="63" x14ac:dyDescent="0.25">
      <c r="A117" s="117"/>
      <c r="B117" s="94"/>
      <c r="C117" s="95"/>
      <c r="D117" s="235" t="s">
        <v>928</v>
      </c>
      <c r="E117" s="81" t="s">
        <v>22</v>
      </c>
      <c r="F117" s="81" t="s">
        <v>23</v>
      </c>
      <c r="G117" s="28">
        <v>6891.8</v>
      </c>
      <c r="H117" s="28">
        <v>0</v>
      </c>
      <c r="I117" s="28">
        <v>0</v>
      </c>
      <c r="J117" s="28">
        <v>0</v>
      </c>
      <c r="K117" s="28">
        <v>0</v>
      </c>
    </row>
    <row r="118" spans="1:11" s="2" customFormat="1" ht="81" customHeight="1" x14ac:dyDescent="0.25">
      <c r="A118" s="93" t="s">
        <v>372</v>
      </c>
      <c r="B118" s="94"/>
      <c r="C118" s="93" t="s">
        <v>1618</v>
      </c>
      <c r="D118" s="235" t="s">
        <v>1444</v>
      </c>
      <c r="E118" s="81" t="s">
        <v>874</v>
      </c>
      <c r="F118" s="81" t="s">
        <v>18</v>
      </c>
      <c r="G118" s="28" t="s">
        <v>306</v>
      </c>
      <c r="H118" s="44">
        <v>31</v>
      </c>
      <c r="I118" s="44">
        <v>31</v>
      </c>
      <c r="J118" s="44">
        <v>31</v>
      </c>
      <c r="K118" s="44">
        <v>31</v>
      </c>
    </row>
    <row r="119" spans="1:11" s="2" customFormat="1" ht="73.5" customHeight="1" x14ac:dyDescent="0.25">
      <c r="A119" s="95"/>
      <c r="B119" s="94"/>
      <c r="C119" s="95"/>
      <c r="D119" s="235" t="s">
        <v>1850</v>
      </c>
      <c r="E119" s="81" t="s">
        <v>22</v>
      </c>
      <c r="F119" s="81" t="s">
        <v>23</v>
      </c>
      <c r="G119" s="28">
        <v>0</v>
      </c>
      <c r="H119" s="28">
        <v>3338.2</v>
      </c>
      <c r="I119" s="28">
        <v>6094.59</v>
      </c>
      <c r="J119" s="28">
        <v>3290.85</v>
      </c>
      <c r="K119" s="28">
        <v>3290.85</v>
      </c>
    </row>
    <row r="120" spans="1:11" ht="78.75" customHeight="1" x14ac:dyDescent="0.25">
      <c r="A120" s="117" t="s">
        <v>373</v>
      </c>
      <c r="B120" s="94"/>
      <c r="C120" s="93" t="s">
        <v>1619</v>
      </c>
      <c r="D120" s="235" t="s">
        <v>81</v>
      </c>
      <c r="E120" s="81" t="s">
        <v>874</v>
      </c>
      <c r="F120" s="81" t="s">
        <v>18</v>
      </c>
      <c r="G120" s="44">
        <v>37</v>
      </c>
      <c r="H120" s="44" t="s">
        <v>306</v>
      </c>
      <c r="I120" s="44" t="s">
        <v>306</v>
      </c>
      <c r="J120" s="44" t="s">
        <v>306</v>
      </c>
      <c r="K120" s="44" t="s">
        <v>306</v>
      </c>
    </row>
    <row r="121" spans="1:11" ht="64.5" customHeight="1" x14ac:dyDescent="0.25">
      <c r="A121" s="117"/>
      <c r="B121" s="94"/>
      <c r="C121" s="95"/>
      <c r="D121" s="235" t="s">
        <v>928</v>
      </c>
      <c r="E121" s="81" t="s">
        <v>22</v>
      </c>
      <c r="F121" s="81" t="s">
        <v>23</v>
      </c>
      <c r="G121" s="28">
        <v>7756</v>
      </c>
      <c r="H121" s="28">
        <v>0</v>
      </c>
      <c r="I121" s="28">
        <v>0</v>
      </c>
      <c r="J121" s="28">
        <v>0</v>
      </c>
      <c r="K121" s="28">
        <v>0</v>
      </c>
    </row>
    <row r="122" spans="1:11" s="2" customFormat="1" ht="78.75" x14ac:dyDescent="0.25">
      <c r="A122" s="93" t="s">
        <v>374</v>
      </c>
      <c r="B122" s="94"/>
      <c r="C122" s="93" t="s">
        <v>1620</v>
      </c>
      <c r="D122" s="235" t="s">
        <v>1621</v>
      </c>
      <c r="E122" s="81" t="s">
        <v>874</v>
      </c>
      <c r="F122" s="81" t="s">
        <v>18</v>
      </c>
      <c r="G122" s="28" t="s">
        <v>306</v>
      </c>
      <c r="H122" s="44">
        <v>39</v>
      </c>
      <c r="I122" s="44">
        <v>39</v>
      </c>
      <c r="J122" s="44">
        <v>39</v>
      </c>
      <c r="K122" s="44">
        <v>39</v>
      </c>
    </row>
    <row r="123" spans="1:11" s="2" customFormat="1" ht="64.5" customHeight="1" x14ac:dyDescent="0.25">
      <c r="A123" s="95"/>
      <c r="B123" s="94"/>
      <c r="C123" s="95"/>
      <c r="D123" s="235" t="s">
        <v>1850</v>
      </c>
      <c r="E123" s="81" t="s">
        <v>22</v>
      </c>
      <c r="F123" s="81" t="s">
        <v>23</v>
      </c>
      <c r="G123" s="28">
        <v>0</v>
      </c>
      <c r="H123" s="28">
        <v>4666.32</v>
      </c>
      <c r="I123" s="28">
        <v>6325.78</v>
      </c>
      <c r="J123" s="28">
        <v>6037.72</v>
      </c>
      <c r="K123" s="28">
        <v>6037.72</v>
      </c>
    </row>
    <row r="124" spans="1:11" ht="78.75" x14ac:dyDescent="0.25">
      <c r="A124" s="117" t="s">
        <v>375</v>
      </c>
      <c r="B124" s="94"/>
      <c r="C124" s="93" t="s">
        <v>1622</v>
      </c>
      <c r="D124" s="235" t="s">
        <v>82</v>
      </c>
      <c r="E124" s="81" t="s">
        <v>874</v>
      </c>
      <c r="F124" s="81" t="s">
        <v>18</v>
      </c>
      <c r="G124" s="44">
        <v>50</v>
      </c>
      <c r="H124" s="44" t="s">
        <v>306</v>
      </c>
      <c r="I124" s="44" t="s">
        <v>306</v>
      </c>
      <c r="J124" s="44" t="s">
        <v>306</v>
      </c>
      <c r="K124" s="44" t="s">
        <v>306</v>
      </c>
    </row>
    <row r="125" spans="1:11" ht="65.25" customHeight="1" x14ac:dyDescent="0.25">
      <c r="A125" s="117"/>
      <c r="B125" s="94"/>
      <c r="C125" s="95"/>
      <c r="D125" s="235" t="s">
        <v>928</v>
      </c>
      <c r="E125" s="81" t="s">
        <v>22</v>
      </c>
      <c r="F125" s="81" t="s">
        <v>23</v>
      </c>
      <c r="G125" s="28">
        <v>605.70000000000005</v>
      </c>
      <c r="H125" s="28">
        <v>0</v>
      </c>
      <c r="I125" s="28">
        <v>0</v>
      </c>
      <c r="J125" s="28">
        <v>0</v>
      </c>
      <c r="K125" s="28">
        <v>0</v>
      </c>
    </row>
    <row r="126" spans="1:11" s="2" customFormat="1" ht="81" customHeight="1" x14ac:dyDescent="0.25">
      <c r="A126" s="93" t="s">
        <v>376</v>
      </c>
      <c r="B126" s="94"/>
      <c r="C126" s="93" t="s">
        <v>1623</v>
      </c>
      <c r="D126" s="235" t="s">
        <v>1624</v>
      </c>
      <c r="E126" s="81" t="s">
        <v>874</v>
      </c>
      <c r="F126" s="81" t="s">
        <v>18</v>
      </c>
      <c r="G126" s="28" t="s">
        <v>306</v>
      </c>
      <c r="H126" s="44">
        <v>38</v>
      </c>
      <c r="I126" s="44">
        <v>38</v>
      </c>
      <c r="J126" s="44">
        <v>38</v>
      </c>
      <c r="K126" s="44">
        <v>38</v>
      </c>
    </row>
    <row r="127" spans="1:11" s="2" customFormat="1" ht="65.25" customHeight="1" x14ac:dyDescent="0.25">
      <c r="A127" s="95"/>
      <c r="B127" s="94"/>
      <c r="C127" s="95"/>
      <c r="D127" s="235" t="s">
        <v>1850</v>
      </c>
      <c r="E127" s="81" t="s">
        <v>22</v>
      </c>
      <c r="F127" s="81" t="s">
        <v>23</v>
      </c>
      <c r="G127" s="28">
        <v>0</v>
      </c>
      <c r="H127" s="28">
        <v>909.3</v>
      </c>
      <c r="I127" s="28">
        <v>1842.97</v>
      </c>
      <c r="J127" s="28">
        <v>1842.97</v>
      </c>
      <c r="K127" s="28">
        <v>1842.97</v>
      </c>
    </row>
    <row r="128" spans="1:11" ht="78.75" x14ac:dyDescent="0.25">
      <c r="A128" s="117" t="s">
        <v>377</v>
      </c>
      <c r="B128" s="94"/>
      <c r="C128" s="93" t="s">
        <v>1625</v>
      </c>
      <c r="D128" s="235" t="s">
        <v>83</v>
      </c>
      <c r="E128" s="81" t="s">
        <v>874</v>
      </c>
      <c r="F128" s="81" t="s">
        <v>18</v>
      </c>
      <c r="G128" s="44">
        <v>82</v>
      </c>
      <c r="H128" s="44" t="s">
        <v>306</v>
      </c>
      <c r="I128" s="44" t="s">
        <v>306</v>
      </c>
      <c r="J128" s="44" t="s">
        <v>306</v>
      </c>
      <c r="K128" s="44" t="s">
        <v>306</v>
      </c>
    </row>
    <row r="129" spans="1:11" ht="64.5" customHeight="1" x14ac:dyDescent="0.25">
      <c r="A129" s="117"/>
      <c r="B129" s="94"/>
      <c r="C129" s="95"/>
      <c r="D129" s="235" t="s">
        <v>928</v>
      </c>
      <c r="E129" s="81" t="s">
        <v>22</v>
      </c>
      <c r="F129" s="81" t="s">
        <v>23</v>
      </c>
      <c r="G129" s="28">
        <v>8327.7999999999993</v>
      </c>
      <c r="H129" s="28">
        <v>0</v>
      </c>
      <c r="I129" s="28">
        <v>0</v>
      </c>
      <c r="J129" s="28">
        <v>0</v>
      </c>
      <c r="K129" s="28">
        <v>0</v>
      </c>
    </row>
    <row r="130" spans="1:11" s="2" customFormat="1" ht="79.5" customHeight="1" x14ac:dyDescent="0.25">
      <c r="A130" s="93" t="s">
        <v>378</v>
      </c>
      <c r="B130" s="94"/>
      <c r="C130" s="93" t="s">
        <v>1626</v>
      </c>
      <c r="D130" s="235" t="s">
        <v>1627</v>
      </c>
      <c r="E130" s="81" t="s">
        <v>874</v>
      </c>
      <c r="F130" s="81" t="s">
        <v>18</v>
      </c>
      <c r="G130" s="28" t="s">
        <v>306</v>
      </c>
      <c r="H130" s="44">
        <v>79</v>
      </c>
      <c r="I130" s="44">
        <v>79</v>
      </c>
      <c r="J130" s="44">
        <v>79</v>
      </c>
      <c r="K130" s="44">
        <v>79</v>
      </c>
    </row>
    <row r="131" spans="1:11" s="2" customFormat="1" ht="64.5" customHeight="1" x14ac:dyDescent="0.25">
      <c r="A131" s="95"/>
      <c r="B131" s="94"/>
      <c r="C131" s="95"/>
      <c r="D131" s="235" t="s">
        <v>1850</v>
      </c>
      <c r="E131" s="81" t="s">
        <v>22</v>
      </c>
      <c r="F131" s="81" t="s">
        <v>23</v>
      </c>
      <c r="G131" s="28">
        <v>0</v>
      </c>
      <c r="H131" s="28">
        <v>7750.88</v>
      </c>
      <c r="I131" s="28">
        <v>10185.23</v>
      </c>
      <c r="J131" s="28">
        <v>10185.23</v>
      </c>
      <c r="K131" s="28">
        <v>9185.23</v>
      </c>
    </row>
    <row r="132" spans="1:11" ht="78.75" x14ac:dyDescent="0.25">
      <c r="A132" s="117" t="s">
        <v>379</v>
      </c>
      <c r="B132" s="94"/>
      <c r="C132" s="93" t="s">
        <v>1628</v>
      </c>
      <c r="D132" s="235" t="s">
        <v>65</v>
      </c>
      <c r="E132" s="81" t="s">
        <v>874</v>
      </c>
      <c r="F132" s="81" t="s">
        <v>18</v>
      </c>
      <c r="G132" s="44">
        <v>70</v>
      </c>
      <c r="H132" s="44" t="s">
        <v>306</v>
      </c>
      <c r="I132" s="44" t="s">
        <v>306</v>
      </c>
      <c r="J132" s="44" t="s">
        <v>306</v>
      </c>
      <c r="K132" s="44" t="s">
        <v>306</v>
      </c>
    </row>
    <row r="133" spans="1:11" ht="63" customHeight="1" x14ac:dyDescent="0.25">
      <c r="A133" s="117"/>
      <c r="B133" s="94"/>
      <c r="C133" s="95"/>
      <c r="D133" s="235" t="s">
        <v>928</v>
      </c>
      <c r="E133" s="81" t="s">
        <v>22</v>
      </c>
      <c r="F133" s="81" t="s">
        <v>23</v>
      </c>
      <c r="G133" s="28">
        <v>6926.7</v>
      </c>
      <c r="H133" s="28">
        <v>0</v>
      </c>
      <c r="I133" s="28">
        <v>0</v>
      </c>
      <c r="J133" s="28">
        <v>0</v>
      </c>
      <c r="K133" s="28">
        <v>0</v>
      </c>
    </row>
    <row r="134" spans="1:11" s="2" customFormat="1" ht="79.5" customHeight="1" x14ac:dyDescent="0.25">
      <c r="A134" s="93" t="s">
        <v>380</v>
      </c>
      <c r="B134" s="94"/>
      <c r="C134" s="93" t="s">
        <v>1629</v>
      </c>
      <c r="D134" s="235" t="s">
        <v>65</v>
      </c>
      <c r="E134" s="81" t="s">
        <v>874</v>
      </c>
      <c r="F134" s="81" t="s">
        <v>18</v>
      </c>
      <c r="G134" s="28" t="s">
        <v>306</v>
      </c>
      <c r="H134" s="44">
        <v>74</v>
      </c>
      <c r="I134" s="44">
        <v>74</v>
      </c>
      <c r="J134" s="44">
        <v>74</v>
      </c>
      <c r="K134" s="44">
        <v>74</v>
      </c>
    </row>
    <row r="135" spans="1:11" s="2" customFormat="1" ht="63" customHeight="1" x14ac:dyDescent="0.25">
      <c r="A135" s="95"/>
      <c r="B135" s="94"/>
      <c r="C135" s="95"/>
      <c r="D135" s="235" t="s">
        <v>1850</v>
      </c>
      <c r="E135" s="81" t="s">
        <v>22</v>
      </c>
      <c r="F135" s="81" t="s">
        <v>23</v>
      </c>
      <c r="G135" s="28">
        <v>0</v>
      </c>
      <c r="H135" s="28">
        <v>8898.1</v>
      </c>
      <c r="I135" s="28">
        <v>10248.64</v>
      </c>
      <c r="J135" s="28">
        <v>10248.64</v>
      </c>
      <c r="K135" s="28">
        <v>10248.64</v>
      </c>
    </row>
    <row r="136" spans="1:11" ht="78.75" x14ac:dyDescent="0.25">
      <c r="A136" s="117" t="s">
        <v>381</v>
      </c>
      <c r="B136" s="94"/>
      <c r="C136" s="93" t="s">
        <v>1630</v>
      </c>
      <c r="D136" s="235" t="s">
        <v>66</v>
      </c>
      <c r="E136" s="81" t="s">
        <v>874</v>
      </c>
      <c r="F136" s="81" t="s">
        <v>18</v>
      </c>
      <c r="G136" s="44">
        <v>20</v>
      </c>
      <c r="H136" s="44" t="s">
        <v>306</v>
      </c>
      <c r="I136" s="44" t="s">
        <v>306</v>
      </c>
      <c r="J136" s="44" t="s">
        <v>306</v>
      </c>
      <c r="K136" s="44" t="s">
        <v>306</v>
      </c>
    </row>
    <row r="137" spans="1:11" ht="63" x14ac:dyDescent="0.25">
      <c r="A137" s="117"/>
      <c r="B137" s="94"/>
      <c r="C137" s="95"/>
      <c r="D137" s="235" t="s">
        <v>928</v>
      </c>
      <c r="E137" s="81" t="s">
        <v>22</v>
      </c>
      <c r="F137" s="81" t="s">
        <v>23</v>
      </c>
      <c r="G137" s="28">
        <v>5627.7</v>
      </c>
      <c r="H137" s="28">
        <v>0</v>
      </c>
      <c r="I137" s="28">
        <v>0</v>
      </c>
      <c r="J137" s="28">
        <v>0</v>
      </c>
      <c r="K137" s="28">
        <v>0</v>
      </c>
    </row>
    <row r="138" spans="1:11" s="2" customFormat="1" ht="78.75" x14ac:dyDescent="0.25">
      <c r="A138" s="93" t="s">
        <v>382</v>
      </c>
      <c r="B138" s="94"/>
      <c r="C138" s="93" t="s">
        <v>1632</v>
      </c>
      <c r="D138" s="235" t="s">
        <v>1631</v>
      </c>
      <c r="E138" s="81" t="s">
        <v>874</v>
      </c>
      <c r="F138" s="81" t="s">
        <v>18</v>
      </c>
      <c r="G138" s="28" t="s">
        <v>306</v>
      </c>
      <c r="H138" s="44">
        <v>17</v>
      </c>
      <c r="I138" s="44">
        <v>17</v>
      </c>
      <c r="J138" s="44">
        <v>17</v>
      </c>
      <c r="K138" s="44">
        <v>17</v>
      </c>
    </row>
    <row r="139" spans="1:11" s="2" customFormat="1" ht="67.5" customHeight="1" x14ac:dyDescent="0.25">
      <c r="A139" s="95"/>
      <c r="B139" s="94"/>
      <c r="C139" s="95"/>
      <c r="D139" s="235" t="s">
        <v>1850</v>
      </c>
      <c r="E139" s="81" t="s">
        <v>22</v>
      </c>
      <c r="F139" s="81" t="s">
        <v>23</v>
      </c>
      <c r="G139" s="28">
        <v>0</v>
      </c>
      <c r="H139" s="28">
        <v>2243.5700000000002</v>
      </c>
      <c r="I139" s="28">
        <v>5079.83</v>
      </c>
      <c r="J139" s="28">
        <v>5079.83</v>
      </c>
      <c r="K139" s="28">
        <v>5079.83</v>
      </c>
    </row>
    <row r="140" spans="1:11" ht="78.75" x14ac:dyDescent="0.25">
      <c r="A140" s="117" t="s">
        <v>383</v>
      </c>
      <c r="B140" s="94"/>
      <c r="C140" s="93" t="s">
        <v>1633</v>
      </c>
      <c r="D140" s="235" t="s">
        <v>67</v>
      </c>
      <c r="E140" s="81" t="s">
        <v>874</v>
      </c>
      <c r="F140" s="81" t="s">
        <v>18</v>
      </c>
      <c r="G140" s="44">
        <v>2</v>
      </c>
      <c r="H140" s="44" t="s">
        <v>306</v>
      </c>
      <c r="I140" s="44" t="s">
        <v>306</v>
      </c>
      <c r="J140" s="44" t="s">
        <v>306</v>
      </c>
      <c r="K140" s="44" t="s">
        <v>306</v>
      </c>
    </row>
    <row r="141" spans="1:11" ht="64.5" customHeight="1" x14ac:dyDescent="0.25">
      <c r="A141" s="117"/>
      <c r="B141" s="94"/>
      <c r="C141" s="95"/>
      <c r="D141" s="235" t="s">
        <v>928</v>
      </c>
      <c r="E141" s="81" t="s">
        <v>22</v>
      </c>
      <c r="F141" s="81" t="s">
        <v>23</v>
      </c>
      <c r="G141" s="28">
        <v>637.6</v>
      </c>
      <c r="H141" s="28">
        <v>0</v>
      </c>
      <c r="I141" s="28">
        <v>0</v>
      </c>
      <c r="J141" s="28">
        <v>0</v>
      </c>
      <c r="K141" s="28">
        <v>0</v>
      </c>
    </row>
    <row r="142" spans="1:11" s="2" customFormat="1" ht="79.5" customHeight="1" x14ac:dyDescent="0.25">
      <c r="A142" s="93" t="s">
        <v>384</v>
      </c>
      <c r="B142" s="94"/>
      <c r="C142" s="93" t="s">
        <v>1634</v>
      </c>
      <c r="D142" s="235" t="s">
        <v>1635</v>
      </c>
      <c r="E142" s="81" t="s">
        <v>874</v>
      </c>
      <c r="F142" s="81" t="s">
        <v>18</v>
      </c>
      <c r="G142" s="28" t="s">
        <v>306</v>
      </c>
      <c r="H142" s="44">
        <v>2</v>
      </c>
      <c r="I142" s="44">
        <v>9</v>
      </c>
      <c r="J142" s="44">
        <v>9</v>
      </c>
      <c r="K142" s="44">
        <v>9</v>
      </c>
    </row>
    <row r="143" spans="1:11" s="2" customFormat="1" ht="64.5" customHeight="1" x14ac:dyDescent="0.25">
      <c r="A143" s="95"/>
      <c r="B143" s="94"/>
      <c r="C143" s="95"/>
      <c r="D143" s="235" t="s">
        <v>1850</v>
      </c>
      <c r="E143" s="81" t="s">
        <v>22</v>
      </c>
      <c r="F143" s="81" t="s">
        <v>23</v>
      </c>
      <c r="G143" s="28">
        <v>0</v>
      </c>
      <c r="H143" s="28">
        <v>293.27999999999997</v>
      </c>
      <c r="I143" s="28">
        <v>1271.8699999999999</v>
      </c>
      <c r="J143" s="28">
        <v>1271.8699999999999</v>
      </c>
      <c r="K143" s="28">
        <v>1271.8699999999999</v>
      </c>
    </row>
    <row r="144" spans="1:11" ht="78.75" x14ac:dyDescent="0.25">
      <c r="A144" s="117" t="s">
        <v>385</v>
      </c>
      <c r="B144" s="94"/>
      <c r="C144" s="93" t="s">
        <v>1636</v>
      </c>
      <c r="D144" s="235" t="s">
        <v>64</v>
      </c>
      <c r="E144" s="81" t="s">
        <v>874</v>
      </c>
      <c r="F144" s="81" t="s">
        <v>18</v>
      </c>
      <c r="G144" s="44">
        <v>219</v>
      </c>
      <c r="H144" s="44" t="s">
        <v>306</v>
      </c>
      <c r="I144" s="44" t="s">
        <v>306</v>
      </c>
      <c r="J144" s="44" t="s">
        <v>306</v>
      </c>
      <c r="K144" s="44" t="s">
        <v>306</v>
      </c>
    </row>
    <row r="145" spans="1:11" ht="63" customHeight="1" x14ac:dyDescent="0.25">
      <c r="A145" s="117"/>
      <c r="B145" s="94"/>
      <c r="C145" s="95"/>
      <c r="D145" s="235" t="s">
        <v>928</v>
      </c>
      <c r="E145" s="81" t="s">
        <v>22</v>
      </c>
      <c r="F145" s="81" t="s">
        <v>23</v>
      </c>
      <c r="G145" s="28">
        <v>3373.6</v>
      </c>
      <c r="H145" s="28">
        <v>0</v>
      </c>
      <c r="I145" s="28">
        <v>0</v>
      </c>
      <c r="J145" s="28">
        <v>0</v>
      </c>
      <c r="K145" s="28">
        <v>0</v>
      </c>
    </row>
    <row r="146" spans="1:11" s="2" customFormat="1" ht="83.25" customHeight="1" x14ac:dyDescent="0.25">
      <c r="A146" s="93" t="s">
        <v>386</v>
      </c>
      <c r="B146" s="94"/>
      <c r="C146" s="93" t="s">
        <v>1637</v>
      </c>
      <c r="D146" s="235" t="s">
        <v>1638</v>
      </c>
      <c r="E146" s="81" t="s">
        <v>874</v>
      </c>
      <c r="F146" s="81" t="s">
        <v>18</v>
      </c>
      <c r="G146" s="28" t="s">
        <v>306</v>
      </c>
      <c r="H146" s="44">
        <v>209</v>
      </c>
      <c r="I146" s="44">
        <v>215</v>
      </c>
      <c r="J146" s="44">
        <v>215</v>
      </c>
      <c r="K146" s="44">
        <v>215</v>
      </c>
    </row>
    <row r="147" spans="1:11" s="2" customFormat="1" ht="63" customHeight="1" x14ac:dyDescent="0.25">
      <c r="A147" s="95"/>
      <c r="B147" s="94"/>
      <c r="C147" s="95"/>
      <c r="D147" s="235" t="s">
        <v>1850</v>
      </c>
      <c r="E147" s="81" t="s">
        <v>22</v>
      </c>
      <c r="F147" s="81" t="s">
        <v>23</v>
      </c>
      <c r="G147" s="28">
        <v>0</v>
      </c>
      <c r="H147" s="28">
        <v>6129.48</v>
      </c>
      <c r="I147" s="28">
        <v>8682.16</v>
      </c>
      <c r="J147" s="28">
        <v>8682.2000000000007</v>
      </c>
      <c r="K147" s="28">
        <v>8682.2000000000007</v>
      </c>
    </row>
    <row r="148" spans="1:11" ht="78.75" x14ac:dyDescent="0.25">
      <c r="A148" s="117" t="s">
        <v>387</v>
      </c>
      <c r="B148" s="94"/>
      <c r="C148" s="93" t="s">
        <v>1639</v>
      </c>
      <c r="D148" s="235" t="s">
        <v>85</v>
      </c>
      <c r="E148" s="81" t="s">
        <v>874</v>
      </c>
      <c r="F148" s="81" t="s">
        <v>18</v>
      </c>
      <c r="G148" s="44">
        <v>90</v>
      </c>
      <c r="H148" s="44" t="s">
        <v>306</v>
      </c>
      <c r="I148" s="44" t="s">
        <v>306</v>
      </c>
      <c r="J148" s="44" t="s">
        <v>306</v>
      </c>
      <c r="K148" s="44" t="s">
        <v>306</v>
      </c>
    </row>
    <row r="149" spans="1:11" ht="63" customHeight="1" x14ac:dyDescent="0.25">
      <c r="A149" s="117"/>
      <c r="B149" s="94"/>
      <c r="C149" s="95"/>
      <c r="D149" s="235" t="s">
        <v>928</v>
      </c>
      <c r="E149" s="81" t="s">
        <v>22</v>
      </c>
      <c r="F149" s="81" t="s">
        <v>23</v>
      </c>
      <c r="G149" s="28">
        <v>1006.9</v>
      </c>
      <c r="H149" s="28">
        <v>0</v>
      </c>
      <c r="I149" s="28">
        <v>0</v>
      </c>
      <c r="J149" s="28">
        <v>0</v>
      </c>
      <c r="K149" s="28">
        <v>0</v>
      </c>
    </row>
    <row r="150" spans="1:11" s="2" customFormat="1" ht="78.75" x14ac:dyDescent="0.25">
      <c r="A150" s="93" t="s">
        <v>388</v>
      </c>
      <c r="B150" s="94"/>
      <c r="C150" s="93" t="s">
        <v>1640</v>
      </c>
      <c r="D150" s="235" t="s">
        <v>1641</v>
      </c>
      <c r="E150" s="81" t="s">
        <v>874</v>
      </c>
      <c r="F150" s="81" t="s">
        <v>18</v>
      </c>
      <c r="G150" s="28" t="s">
        <v>306</v>
      </c>
      <c r="H150" s="44">
        <v>12</v>
      </c>
      <c r="I150" s="44">
        <v>24</v>
      </c>
      <c r="J150" s="44">
        <v>24</v>
      </c>
      <c r="K150" s="44">
        <v>24</v>
      </c>
    </row>
    <row r="151" spans="1:11" s="2" customFormat="1" ht="63" customHeight="1" x14ac:dyDescent="0.25">
      <c r="A151" s="95"/>
      <c r="B151" s="94"/>
      <c r="C151" s="95"/>
      <c r="D151" s="235" t="s">
        <v>1850</v>
      </c>
      <c r="E151" s="81" t="s">
        <v>22</v>
      </c>
      <c r="F151" s="81" t="s">
        <v>23</v>
      </c>
      <c r="G151" s="28">
        <v>0</v>
      </c>
      <c r="H151" s="28">
        <v>656.81</v>
      </c>
      <c r="I151" s="28">
        <v>1608.87</v>
      </c>
      <c r="J151" s="28">
        <v>1608.87</v>
      </c>
      <c r="K151" s="28">
        <v>1608.87</v>
      </c>
    </row>
    <row r="152" spans="1:11" ht="78.75" x14ac:dyDescent="0.25">
      <c r="A152" s="117" t="s">
        <v>389</v>
      </c>
      <c r="B152" s="94"/>
      <c r="C152" s="93" t="s">
        <v>1642</v>
      </c>
      <c r="D152" s="235" t="s">
        <v>1570</v>
      </c>
      <c r="E152" s="81" t="s">
        <v>874</v>
      </c>
      <c r="F152" s="81" t="s">
        <v>18</v>
      </c>
      <c r="G152" s="44">
        <v>13</v>
      </c>
      <c r="H152" s="44" t="s">
        <v>306</v>
      </c>
      <c r="I152" s="44" t="s">
        <v>306</v>
      </c>
      <c r="J152" s="44" t="s">
        <v>306</v>
      </c>
      <c r="K152" s="44" t="s">
        <v>306</v>
      </c>
    </row>
    <row r="153" spans="1:11" ht="63.75" customHeight="1" x14ac:dyDescent="0.25">
      <c r="A153" s="117"/>
      <c r="B153" s="94"/>
      <c r="C153" s="95"/>
      <c r="D153" s="235" t="s">
        <v>928</v>
      </c>
      <c r="E153" s="81" t="s">
        <v>22</v>
      </c>
      <c r="F153" s="81" t="s">
        <v>23</v>
      </c>
      <c r="G153" s="28">
        <v>1438.5</v>
      </c>
      <c r="H153" s="28">
        <v>0</v>
      </c>
      <c r="I153" s="28">
        <v>0</v>
      </c>
      <c r="J153" s="28">
        <v>0</v>
      </c>
      <c r="K153" s="28">
        <v>0</v>
      </c>
    </row>
    <row r="154" spans="1:11" ht="78.75" x14ac:dyDescent="0.25">
      <c r="A154" s="117" t="s">
        <v>390</v>
      </c>
      <c r="B154" s="94"/>
      <c r="C154" s="93" t="s">
        <v>1643</v>
      </c>
      <c r="D154" s="235" t="s">
        <v>88</v>
      </c>
      <c r="E154" s="81" t="s">
        <v>874</v>
      </c>
      <c r="F154" s="81" t="s">
        <v>18</v>
      </c>
      <c r="G154" s="44">
        <v>13</v>
      </c>
      <c r="H154" s="44" t="s">
        <v>306</v>
      </c>
      <c r="I154" s="44" t="s">
        <v>306</v>
      </c>
      <c r="J154" s="44" t="s">
        <v>306</v>
      </c>
      <c r="K154" s="44" t="s">
        <v>306</v>
      </c>
    </row>
    <row r="155" spans="1:11" ht="66" customHeight="1" x14ac:dyDescent="0.25">
      <c r="A155" s="117"/>
      <c r="B155" s="94"/>
      <c r="C155" s="95"/>
      <c r="D155" s="235" t="s">
        <v>928</v>
      </c>
      <c r="E155" s="81" t="s">
        <v>22</v>
      </c>
      <c r="F155" s="81" t="s">
        <v>23</v>
      </c>
      <c r="G155" s="28">
        <v>723.2</v>
      </c>
      <c r="H155" s="28">
        <v>0</v>
      </c>
      <c r="I155" s="28">
        <v>0</v>
      </c>
      <c r="J155" s="28">
        <v>0</v>
      </c>
      <c r="K155" s="28">
        <v>0</v>
      </c>
    </row>
    <row r="156" spans="1:11" s="2" customFormat="1" ht="66" customHeight="1" x14ac:dyDescent="0.25">
      <c r="A156" s="93" t="s">
        <v>391</v>
      </c>
      <c r="B156" s="94"/>
      <c r="C156" s="124" t="s">
        <v>1644</v>
      </c>
      <c r="D156" s="235" t="s">
        <v>1645</v>
      </c>
      <c r="E156" s="81" t="s">
        <v>874</v>
      </c>
      <c r="F156" s="81" t="s">
        <v>18</v>
      </c>
      <c r="G156" s="28" t="s">
        <v>306</v>
      </c>
      <c r="H156" s="44">
        <v>3</v>
      </c>
      <c r="I156" s="44">
        <v>5</v>
      </c>
      <c r="J156" s="44">
        <v>5</v>
      </c>
      <c r="K156" s="44">
        <v>5</v>
      </c>
    </row>
    <row r="157" spans="1:11" s="2" customFormat="1" ht="66" customHeight="1" x14ac:dyDescent="0.25">
      <c r="A157" s="95"/>
      <c r="B157" s="94"/>
      <c r="C157" s="125"/>
      <c r="D157" s="235" t="s">
        <v>1850</v>
      </c>
      <c r="E157" s="81" t="s">
        <v>22</v>
      </c>
      <c r="F157" s="81" t="s">
        <v>23</v>
      </c>
      <c r="G157" s="28">
        <v>0</v>
      </c>
      <c r="H157" s="28">
        <v>182.4</v>
      </c>
      <c r="I157" s="28">
        <v>369.09</v>
      </c>
      <c r="J157" s="28">
        <v>369.09</v>
      </c>
      <c r="K157" s="28">
        <v>369.09</v>
      </c>
    </row>
    <row r="158" spans="1:11" ht="78.75" x14ac:dyDescent="0.25">
      <c r="A158" s="117" t="s">
        <v>392</v>
      </c>
      <c r="B158" s="94"/>
      <c r="C158" s="93" t="s">
        <v>119</v>
      </c>
      <c r="D158" s="235" t="s">
        <v>57</v>
      </c>
      <c r="E158" s="81" t="s">
        <v>875</v>
      </c>
      <c r="F158" s="81" t="s">
        <v>18</v>
      </c>
      <c r="G158" s="44">
        <v>1138</v>
      </c>
      <c r="H158" s="44">
        <v>1500</v>
      </c>
      <c r="I158" s="44">
        <v>1400</v>
      </c>
      <c r="J158" s="44">
        <v>1450</v>
      </c>
      <c r="K158" s="44">
        <v>1450</v>
      </c>
    </row>
    <row r="159" spans="1:11" ht="65.25" customHeight="1" x14ac:dyDescent="0.25">
      <c r="A159" s="117"/>
      <c r="B159" s="94"/>
      <c r="C159" s="95"/>
      <c r="D159" s="235" t="s">
        <v>1850</v>
      </c>
      <c r="E159" s="81" t="s">
        <v>22</v>
      </c>
      <c r="F159" s="81" t="s">
        <v>23</v>
      </c>
      <c r="G159" s="28">
        <v>17800.7</v>
      </c>
      <c r="H159" s="28">
        <v>18115.73</v>
      </c>
      <c r="I159" s="28">
        <v>26928.45</v>
      </c>
      <c r="J159" s="28">
        <v>26928.45</v>
      </c>
      <c r="K159" s="28">
        <v>26928.45</v>
      </c>
    </row>
    <row r="160" spans="1:11" ht="78.75" x14ac:dyDescent="0.25">
      <c r="A160" s="117" t="s">
        <v>393</v>
      </c>
      <c r="B160" s="94"/>
      <c r="C160" s="93" t="s">
        <v>876</v>
      </c>
      <c r="D160" s="235" t="s">
        <v>62</v>
      </c>
      <c r="E160" s="81" t="s">
        <v>63</v>
      </c>
      <c r="F160" s="81" t="s">
        <v>21</v>
      </c>
      <c r="G160" s="44">
        <v>154</v>
      </c>
      <c r="H160" s="44">
        <v>175</v>
      </c>
      <c r="I160" s="44">
        <v>175</v>
      </c>
      <c r="J160" s="44">
        <v>175</v>
      </c>
      <c r="K160" s="44">
        <v>175</v>
      </c>
    </row>
    <row r="161" spans="1:15" ht="64.5" customHeight="1" x14ac:dyDescent="0.25">
      <c r="A161" s="117"/>
      <c r="B161" s="94"/>
      <c r="C161" s="95"/>
      <c r="D161" s="235" t="s">
        <v>1850</v>
      </c>
      <c r="E161" s="81" t="s">
        <v>22</v>
      </c>
      <c r="F161" s="81" t="s">
        <v>23</v>
      </c>
      <c r="G161" s="28">
        <v>945.7</v>
      </c>
      <c r="H161" s="28">
        <v>818.78</v>
      </c>
      <c r="I161" s="28">
        <v>1673.3</v>
      </c>
      <c r="J161" s="28">
        <v>1673.3</v>
      </c>
      <c r="K161" s="28">
        <v>1673.3</v>
      </c>
    </row>
    <row r="162" spans="1:15" ht="78.75" x14ac:dyDescent="0.25">
      <c r="A162" s="117" t="s">
        <v>394</v>
      </c>
      <c r="B162" s="94"/>
      <c r="C162" s="93" t="s">
        <v>877</v>
      </c>
      <c r="D162" s="235" t="s">
        <v>60</v>
      </c>
      <c r="E162" s="81" t="s">
        <v>61</v>
      </c>
      <c r="F162" s="81" t="s">
        <v>18</v>
      </c>
      <c r="G162" s="44">
        <v>1350</v>
      </c>
      <c r="H162" s="44">
        <v>1310</v>
      </c>
      <c r="I162" s="44">
        <v>1423</v>
      </c>
      <c r="J162" s="44">
        <v>1423</v>
      </c>
      <c r="K162" s="44">
        <v>1423</v>
      </c>
    </row>
    <row r="163" spans="1:15" ht="64.5" customHeight="1" x14ac:dyDescent="0.25">
      <c r="A163" s="117"/>
      <c r="B163" s="94"/>
      <c r="C163" s="95"/>
      <c r="D163" s="235" t="s">
        <v>1850</v>
      </c>
      <c r="E163" s="81" t="s">
        <v>22</v>
      </c>
      <c r="F163" s="81" t="s">
        <v>23</v>
      </c>
      <c r="G163" s="28">
        <v>46925.5</v>
      </c>
      <c r="H163" s="28">
        <v>46662.1</v>
      </c>
      <c r="I163" s="28">
        <v>53538.9</v>
      </c>
      <c r="J163" s="28">
        <v>53478.8</v>
      </c>
      <c r="K163" s="28">
        <v>53605.1</v>
      </c>
    </row>
    <row r="164" spans="1:15" ht="78.75" x14ac:dyDescent="0.25">
      <c r="A164" s="117" t="s">
        <v>395</v>
      </c>
      <c r="B164" s="94"/>
      <c r="C164" s="93" t="s">
        <v>878</v>
      </c>
      <c r="D164" s="235" t="s">
        <v>58</v>
      </c>
      <c r="E164" s="81" t="s">
        <v>59</v>
      </c>
      <c r="F164" s="81" t="s">
        <v>21</v>
      </c>
      <c r="G164" s="44">
        <v>16</v>
      </c>
      <c r="H164" s="44">
        <v>16</v>
      </c>
      <c r="I164" s="44">
        <v>16</v>
      </c>
      <c r="J164" s="44">
        <v>16</v>
      </c>
      <c r="K164" s="44">
        <v>16</v>
      </c>
    </row>
    <row r="165" spans="1:15" ht="63" x14ac:dyDescent="0.25">
      <c r="A165" s="117"/>
      <c r="B165" s="94"/>
      <c r="C165" s="95"/>
      <c r="D165" s="235" t="s">
        <v>1850</v>
      </c>
      <c r="E165" s="81" t="s">
        <v>22</v>
      </c>
      <c r="F165" s="81" t="s">
        <v>23</v>
      </c>
      <c r="G165" s="28">
        <v>2094.9</v>
      </c>
      <c r="H165" s="28">
        <v>1843.25</v>
      </c>
      <c r="I165" s="28">
        <v>2435.6</v>
      </c>
      <c r="J165" s="28">
        <v>2435.6</v>
      </c>
      <c r="K165" s="28">
        <v>2435.6</v>
      </c>
      <c r="O165" s="54"/>
    </row>
    <row r="166" spans="1:15" ht="78.75" x14ac:dyDescent="0.25">
      <c r="A166" s="117" t="s">
        <v>396</v>
      </c>
      <c r="B166" s="94"/>
      <c r="C166" s="93" t="s">
        <v>879</v>
      </c>
      <c r="D166" s="235" t="s">
        <v>114</v>
      </c>
      <c r="E166" s="81" t="s">
        <v>271</v>
      </c>
      <c r="F166" s="81" t="s">
        <v>18</v>
      </c>
      <c r="G166" s="44">
        <v>50</v>
      </c>
      <c r="H166" s="44">
        <v>50</v>
      </c>
      <c r="I166" s="44">
        <v>50</v>
      </c>
      <c r="J166" s="44">
        <v>50</v>
      </c>
      <c r="K166" s="44">
        <v>50</v>
      </c>
      <c r="N166" s="54"/>
      <c r="O166" s="54"/>
    </row>
    <row r="167" spans="1:15" ht="62.25" customHeight="1" x14ac:dyDescent="0.25">
      <c r="A167" s="117"/>
      <c r="B167" s="94"/>
      <c r="C167" s="95"/>
      <c r="D167" s="235" t="s">
        <v>1841</v>
      </c>
      <c r="E167" s="81" t="s">
        <v>22</v>
      </c>
      <c r="F167" s="81" t="s">
        <v>23</v>
      </c>
      <c r="G167" s="28">
        <v>876.4</v>
      </c>
      <c r="H167" s="28">
        <v>891.78</v>
      </c>
      <c r="I167" s="28">
        <v>2991.78</v>
      </c>
      <c r="J167" s="28">
        <v>2008.78</v>
      </c>
      <c r="K167" s="28">
        <v>991.78</v>
      </c>
      <c r="O167" s="54"/>
    </row>
    <row r="168" spans="1:15" ht="78.75" x14ac:dyDescent="0.25">
      <c r="A168" s="117" t="s">
        <v>397</v>
      </c>
      <c r="B168" s="94"/>
      <c r="C168" s="93" t="s">
        <v>121</v>
      </c>
      <c r="D168" s="235" t="s">
        <v>115</v>
      </c>
      <c r="E168" s="81" t="s">
        <v>880</v>
      </c>
      <c r="F168" s="81" t="s">
        <v>18</v>
      </c>
      <c r="G168" s="44">
        <v>50</v>
      </c>
      <c r="H168" s="44">
        <v>62</v>
      </c>
      <c r="I168" s="44">
        <v>62</v>
      </c>
      <c r="J168" s="44">
        <v>62</v>
      </c>
      <c r="K168" s="44">
        <v>62</v>
      </c>
    </row>
    <row r="169" spans="1:15" ht="63" x14ac:dyDescent="0.25">
      <c r="A169" s="117"/>
      <c r="B169" s="94"/>
      <c r="C169" s="95"/>
      <c r="D169" s="235" t="s">
        <v>1841</v>
      </c>
      <c r="E169" s="81" t="s">
        <v>22</v>
      </c>
      <c r="F169" s="81" t="s">
        <v>23</v>
      </c>
      <c r="G169" s="28">
        <v>2743.5</v>
      </c>
      <c r="H169" s="28">
        <v>2743.5</v>
      </c>
      <c r="I169" s="28">
        <v>2743.5</v>
      </c>
      <c r="J169" s="28">
        <v>2743.5</v>
      </c>
      <c r="K169" s="28">
        <v>2743.5</v>
      </c>
    </row>
    <row r="170" spans="1:15" s="2" customFormat="1" ht="78.75" x14ac:dyDescent="0.25">
      <c r="A170" s="93" t="s">
        <v>398</v>
      </c>
      <c r="B170" s="94"/>
      <c r="C170" s="93" t="s">
        <v>1842</v>
      </c>
      <c r="D170" s="235" t="s">
        <v>60</v>
      </c>
      <c r="E170" s="81" t="s">
        <v>180</v>
      </c>
      <c r="F170" s="81" t="s">
        <v>18</v>
      </c>
      <c r="G170" s="28" t="s">
        <v>306</v>
      </c>
      <c r="H170" s="28">
        <v>37</v>
      </c>
      <c r="I170" s="28" t="s">
        <v>306</v>
      </c>
      <c r="J170" s="28" t="s">
        <v>306</v>
      </c>
      <c r="K170" s="28" t="s">
        <v>306</v>
      </c>
    </row>
    <row r="171" spans="1:15" s="2" customFormat="1" ht="69" customHeight="1" x14ac:dyDescent="0.25">
      <c r="A171" s="95"/>
      <c r="B171" s="94"/>
      <c r="C171" s="95"/>
      <c r="D171" s="235" t="s">
        <v>1844</v>
      </c>
      <c r="E171" s="81" t="s">
        <v>22</v>
      </c>
      <c r="F171" s="81" t="s">
        <v>23</v>
      </c>
      <c r="G171" s="28">
        <v>0</v>
      </c>
      <c r="H171" s="28">
        <v>4499.8599999999997</v>
      </c>
      <c r="I171" s="28">
        <v>0</v>
      </c>
      <c r="J171" s="28">
        <v>0</v>
      </c>
      <c r="K171" s="28">
        <v>0</v>
      </c>
    </row>
    <row r="172" spans="1:15" ht="78.75" x14ac:dyDescent="0.25">
      <c r="A172" s="117" t="s">
        <v>399</v>
      </c>
      <c r="B172" s="94"/>
      <c r="C172" s="93" t="s">
        <v>714</v>
      </c>
      <c r="D172" s="235" t="s">
        <v>108</v>
      </c>
      <c r="E172" s="81" t="s">
        <v>271</v>
      </c>
      <c r="F172" s="81" t="s">
        <v>18</v>
      </c>
      <c r="G172" s="44">
        <v>92</v>
      </c>
      <c r="H172" s="44">
        <v>92</v>
      </c>
      <c r="I172" s="44">
        <v>92</v>
      </c>
      <c r="J172" s="44">
        <v>92</v>
      </c>
      <c r="K172" s="44">
        <v>92</v>
      </c>
    </row>
    <row r="173" spans="1:15" ht="63" customHeight="1" x14ac:dyDescent="0.25">
      <c r="A173" s="117"/>
      <c r="B173" s="94"/>
      <c r="C173" s="95"/>
      <c r="D173" s="235" t="s">
        <v>1843</v>
      </c>
      <c r="E173" s="81" t="s">
        <v>22</v>
      </c>
      <c r="F173" s="81" t="s">
        <v>23</v>
      </c>
      <c r="G173" s="28">
        <v>4619.8999999999996</v>
      </c>
      <c r="H173" s="28">
        <v>4619.8999999999996</v>
      </c>
      <c r="I173" s="28">
        <v>7619.9</v>
      </c>
      <c r="J173" s="28">
        <v>7619.9</v>
      </c>
      <c r="K173" s="28">
        <v>6619.9</v>
      </c>
    </row>
    <row r="174" spans="1:15" ht="78.75" x14ac:dyDescent="0.25">
      <c r="A174" s="117" t="s">
        <v>400</v>
      </c>
      <c r="B174" s="94"/>
      <c r="C174" s="93" t="s">
        <v>1633</v>
      </c>
      <c r="D174" s="235" t="s">
        <v>1647</v>
      </c>
      <c r="E174" s="81" t="s">
        <v>180</v>
      </c>
      <c r="F174" s="81" t="s">
        <v>18</v>
      </c>
      <c r="G174" s="44">
        <v>1</v>
      </c>
      <c r="H174" s="44" t="s">
        <v>306</v>
      </c>
      <c r="I174" s="44" t="s">
        <v>306</v>
      </c>
      <c r="J174" s="44" t="s">
        <v>306</v>
      </c>
      <c r="K174" s="44" t="s">
        <v>306</v>
      </c>
    </row>
    <row r="175" spans="1:15" ht="67.5" customHeight="1" x14ac:dyDescent="0.25">
      <c r="A175" s="117"/>
      <c r="B175" s="94"/>
      <c r="C175" s="95"/>
      <c r="D175" s="235" t="s">
        <v>1844</v>
      </c>
      <c r="E175" s="81" t="s">
        <v>22</v>
      </c>
      <c r="F175" s="81" t="s">
        <v>23</v>
      </c>
      <c r="G175" s="28">
        <v>404.1</v>
      </c>
      <c r="H175" s="28">
        <v>0</v>
      </c>
      <c r="I175" s="28">
        <v>0</v>
      </c>
      <c r="J175" s="28">
        <v>0</v>
      </c>
      <c r="K175" s="28">
        <v>0</v>
      </c>
    </row>
    <row r="176" spans="1:15" s="2" customFormat="1" ht="80.25" customHeight="1" x14ac:dyDescent="0.25">
      <c r="A176" s="236" t="s">
        <v>401</v>
      </c>
      <c r="B176" s="94"/>
      <c r="C176" s="93" t="s">
        <v>1634</v>
      </c>
      <c r="D176" s="235" t="s">
        <v>1646</v>
      </c>
      <c r="E176" s="81" t="s">
        <v>180</v>
      </c>
      <c r="F176" s="81" t="s">
        <v>18</v>
      </c>
      <c r="G176" s="28" t="s">
        <v>306</v>
      </c>
      <c r="H176" s="28">
        <v>1</v>
      </c>
      <c r="I176" s="28">
        <v>1</v>
      </c>
      <c r="J176" s="28">
        <v>1</v>
      </c>
      <c r="K176" s="28">
        <v>1</v>
      </c>
    </row>
    <row r="177" spans="1:11" s="2" customFormat="1" ht="67.5" customHeight="1" x14ac:dyDescent="0.25">
      <c r="A177" s="237"/>
      <c r="B177" s="94"/>
      <c r="C177" s="95"/>
      <c r="D177" s="235" t="s">
        <v>1843</v>
      </c>
      <c r="E177" s="81" t="s">
        <v>22</v>
      </c>
      <c r="F177" s="81" t="s">
        <v>23</v>
      </c>
      <c r="G177" s="28">
        <v>0</v>
      </c>
      <c r="H177" s="28">
        <v>404.1</v>
      </c>
      <c r="I177" s="28">
        <v>504.1</v>
      </c>
      <c r="J177" s="28">
        <v>504.1</v>
      </c>
      <c r="K177" s="28">
        <v>504.1</v>
      </c>
    </row>
    <row r="178" spans="1:11" ht="78.75" x14ac:dyDescent="0.25">
      <c r="A178" s="117" t="s">
        <v>402</v>
      </c>
      <c r="B178" s="94"/>
      <c r="C178" s="93" t="s">
        <v>1651</v>
      </c>
      <c r="D178" s="235" t="s">
        <v>1650</v>
      </c>
      <c r="E178" s="81" t="s">
        <v>180</v>
      </c>
      <c r="F178" s="81" t="s">
        <v>18</v>
      </c>
      <c r="G178" s="44">
        <v>1</v>
      </c>
      <c r="H178" s="44" t="s">
        <v>306</v>
      </c>
      <c r="I178" s="44" t="s">
        <v>306</v>
      </c>
      <c r="J178" s="44" t="s">
        <v>306</v>
      </c>
      <c r="K178" s="44" t="s">
        <v>306</v>
      </c>
    </row>
    <row r="179" spans="1:11" ht="64.5" customHeight="1" x14ac:dyDescent="0.25">
      <c r="A179" s="117"/>
      <c r="B179" s="94"/>
      <c r="C179" s="95"/>
      <c r="D179" s="235" t="s">
        <v>930</v>
      </c>
      <c r="E179" s="81" t="s">
        <v>22</v>
      </c>
      <c r="F179" s="81" t="s">
        <v>23</v>
      </c>
      <c r="G179" s="28">
        <v>276.10000000000002</v>
      </c>
      <c r="H179" s="28">
        <v>0</v>
      </c>
      <c r="I179" s="28">
        <v>0</v>
      </c>
      <c r="J179" s="28">
        <v>0</v>
      </c>
      <c r="K179" s="28">
        <v>0</v>
      </c>
    </row>
    <row r="180" spans="1:11" s="2" customFormat="1" ht="81.75" customHeight="1" x14ac:dyDescent="0.25">
      <c r="A180" s="93" t="s">
        <v>403</v>
      </c>
      <c r="B180" s="94"/>
      <c r="C180" s="93" t="s">
        <v>1648</v>
      </c>
      <c r="D180" s="235" t="s">
        <v>1649</v>
      </c>
      <c r="E180" s="81" t="s">
        <v>180</v>
      </c>
      <c r="F180" s="81" t="s">
        <v>18</v>
      </c>
      <c r="G180" s="28" t="s">
        <v>306</v>
      </c>
      <c r="H180" s="44">
        <v>1</v>
      </c>
      <c r="I180" s="44">
        <v>1</v>
      </c>
      <c r="J180" s="44">
        <v>1</v>
      </c>
      <c r="K180" s="44">
        <v>1</v>
      </c>
    </row>
    <row r="181" spans="1:11" s="2" customFormat="1" ht="64.5" customHeight="1" x14ac:dyDescent="0.25">
      <c r="A181" s="95"/>
      <c r="B181" s="94"/>
      <c r="C181" s="95"/>
      <c r="D181" s="235" t="s">
        <v>1843</v>
      </c>
      <c r="E181" s="81" t="s">
        <v>22</v>
      </c>
      <c r="F181" s="81" t="s">
        <v>23</v>
      </c>
      <c r="G181" s="28">
        <v>0</v>
      </c>
      <c r="H181" s="28">
        <v>376.15</v>
      </c>
      <c r="I181" s="28">
        <v>476.15</v>
      </c>
      <c r="J181" s="28">
        <v>476.15</v>
      </c>
      <c r="K181" s="28">
        <v>476.15</v>
      </c>
    </row>
    <row r="182" spans="1:11" ht="78.75" x14ac:dyDescent="0.25">
      <c r="A182" s="117" t="s">
        <v>404</v>
      </c>
      <c r="B182" s="94"/>
      <c r="C182" s="93" t="s">
        <v>1653</v>
      </c>
      <c r="D182" s="235" t="s">
        <v>95</v>
      </c>
      <c r="E182" s="81" t="s">
        <v>180</v>
      </c>
      <c r="F182" s="81" t="s">
        <v>18</v>
      </c>
      <c r="G182" s="44">
        <v>11</v>
      </c>
      <c r="H182" s="44" t="s">
        <v>306</v>
      </c>
      <c r="I182" s="44" t="s">
        <v>306</v>
      </c>
      <c r="J182" s="44" t="s">
        <v>306</v>
      </c>
      <c r="K182" s="44" t="s">
        <v>306</v>
      </c>
    </row>
    <row r="183" spans="1:11" ht="64.5" customHeight="1" x14ac:dyDescent="0.25">
      <c r="A183" s="117"/>
      <c r="B183" s="94"/>
      <c r="C183" s="95"/>
      <c r="D183" s="235" t="s">
        <v>1844</v>
      </c>
      <c r="E183" s="81" t="s">
        <v>22</v>
      </c>
      <c r="F183" s="81" t="s">
        <v>23</v>
      </c>
      <c r="G183" s="28">
        <v>2610.6999999999998</v>
      </c>
      <c r="H183" s="28">
        <v>0</v>
      </c>
      <c r="I183" s="28">
        <v>0</v>
      </c>
      <c r="J183" s="28">
        <v>0</v>
      </c>
      <c r="K183" s="28">
        <v>0</v>
      </c>
    </row>
    <row r="184" spans="1:11" s="2" customFormat="1" ht="81" customHeight="1" x14ac:dyDescent="0.25">
      <c r="A184" s="93" t="s">
        <v>405</v>
      </c>
      <c r="B184" s="94"/>
      <c r="C184" s="93" t="s">
        <v>1652</v>
      </c>
      <c r="D184" s="235" t="s">
        <v>1437</v>
      </c>
      <c r="E184" s="81" t="s">
        <v>180</v>
      </c>
      <c r="F184" s="81" t="s">
        <v>18</v>
      </c>
      <c r="G184" s="28" t="s">
        <v>306</v>
      </c>
      <c r="H184" s="44">
        <v>11</v>
      </c>
      <c r="I184" s="44">
        <v>11</v>
      </c>
      <c r="J184" s="44">
        <v>11</v>
      </c>
      <c r="K184" s="44">
        <v>11</v>
      </c>
    </row>
    <row r="185" spans="1:11" s="2" customFormat="1" ht="64.5" customHeight="1" x14ac:dyDescent="0.25">
      <c r="A185" s="95"/>
      <c r="B185" s="94"/>
      <c r="C185" s="95"/>
      <c r="D185" s="235" t="s">
        <v>1843</v>
      </c>
      <c r="E185" s="81" t="s">
        <v>22</v>
      </c>
      <c r="F185" s="81" t="s">
        <v>23</v>
      </c>
      <c r="G185" s="28">
        <v>0</v>
      </c>
      <c r="H185" s="28">
        <v>2977.3</v>
      </c>
      <c r="I185" s="28">
        <v>3977.3</v>
      </c>
      <c r="J185" s="28">
        <v>3977.3</v>
      </c>
      <c r="K185" s="28">
        <v>3977.3</v>
      </c>
    </row>
    <row r="186" spans="1:11" ht="78.75" x14ac:dyDescent="0.25">
      <c r="A186" s="117" t="s">
        <v>406</v>
      </c>
      <c r="B186" s="94"/>
      <c r="C186" s="93" t="s">
        <v>1655</v>
      </c>
      <c r="D186" s="235" t="s">
        <v>1654</v>
      </c>
      <c r="E186" s="81" t="s">
        <v>180</v>
      </c>
      <c r="F186" s="81" t="s">
        <v>18</v>
      </c>
      <c r="G186" s="44">
        <v>8</v>
      </c>
      <c r="H186" s="44" t="s">
        <v>306</v>
      </c>
      <c r="I186" s="44" t="s">
        <v>306</v>
      </c>
      <c r="J186" s="44" t="s">
        <v>306</v>
      </c>
      <c r="K186" s="44" t="s">
        <v>306</v>
      </c>
    </row>
    <row r="187" spans="1:11" ht="63" customHeight="1" x14ac:dyDescent="0.25">
      <c r="A187" s="117"/>
      <c r="B187" s="94"/>
      <c r="C187" s="95"/>
      <c r="D187" s="235" t="s">
        <v>1844</v>
      </c>
      <c r="E187" s="81" t="s">
        <v>22</v>
      </c>
      <c r="F187" s="81" t="s">
        <v>23</v>
      </c>
      <c r="G187" s="28">
        <v>2125.9</v>
      </c>
      <c r="H187" s="28">
        <v>0</v>
      </c>
      <c r="I187" s="28">
        <v>0</v>
      </c>
      <c r="J187" s="28">
        <v>0</v>
      </c>
      <c r="K187" s="28">
        <v>0</v>
      </c>
    </row>
    <row r="188" spans="1:11" s="2" customFormat="1" ht="63" customHeight="1" x14ac:dyDescent="0.25">
      <c r="A188" s="93" t="s">
        <v>407</v>
      </c>
      <c r="B188" s="94"/>
      <c r="C188" s="93" t="s">
        <v>1656</v>
      </c>
      <c r="D188" s="235" t="s">
        <v>1657</v>
      </c>
      <c r="E188" s="81" t="s">
        <v>180</v>
      </c>
      <c r="F188" s="81" t="s">
        <v>18</v>
      </c>
      <c r="G188" s="28" t="s">
        <v>306</v>
      </c>
      <c r="H188" s="44">
        <v>8</v>
      </c>
      <c r="I188" s="44">
        <v>8</v>
      </c>
      <c r="J188" s="44">
        <v>8</v>
      </c>
      <c r="K188" s="44">
        <v>8</v>
      </c>
    </row>
    <row r="189" spans="1:11" s="2" customFormat="1" ht="63" customHeight="1" x14ac:dyDescent="0.25">
      <c r="A189" s="95"/>
      <c r="B189" s="94"/>
      <c r="C189" s="95"/>
      <c r="D189" s="235" t="s">
        <v>1843</v>
      </c>
      <c r="E189" s="81" t="s">
        <v>22</v>
      </c>
      <c r="F189" s="81" t="s">
        <v>23</v>
      </c>
      <c r="G189" s="28">
        <v>0</v>
      </c>
      <c r="H189" s="28">
        <v>2597.83</v>
      </c>
      <c r="I189" s="28">
        <v>3597.83</v>
      </c>
      <c r="J189" s="28">
        <v>3597.83</v>
      </c>
      <c r="K189" s="28">
        <v>3597.83</v>
      </c>
    </row>
    <row r="190" spans="1:11" ht="78.75" x14ac:dyDescent="0.25">
      <c r="A190" s="117" t="s">
        <v>408</v>
      </c>
      <c r="B190" s="94"/>
      <c r="C190" s="93" t="s">
        <v>1658</v>
      </c>
      <c r="D190" s="235" t="s">
        <v>105</v>
      </c>
      <c r="E190" s="81" t="s">
        <v>180</v>
      </c>
      <c r="F190" s="81" t="s">
        <v>18</v>
      </c>
      <c r="G190" s="44">
        <v>8</v>
      </c>
      <c r="H190" s="44" t="s">
        <v>306</v>
      </c>
      <c r="I190" s="44" t="s">
        <v>306</v>
      </c>
      <c r="J190" s="44" t="s">
        <v>306</v>
      </c>
      <c r="K190" s="44" t="s">
        <v>306</v>
      </c>
    </row>
    <row r="191" spans="1:11" ht="63" x14ac:dyDescent="0.25">
      <c r="A191" s="117"/>
      <c r="B191" s="94"/>
      <c r="C191" s="95"/>
      <c r="D191" s="235" t="s">
        <v>1844</v>
      </c>
      <c r="E191" s="81" t="s">
        <v>22</v>
      </c>
      <c r="F191" s="81" t="s">
        <v>23</v>
      </c>
      <c r="G191" s="28">
        <v>1704.1</v>
      </c>
      <c r="H191" s="28">
        <v>0</v>
      </c>
      <c r="I191" s="28">
        <v>0</v>
      </c>
      <c r="J191" s="28">
        <v>0</v>
      </c>
      <c r="K191" s="28">
        <v>0</v>
      </c>
    </row>
    <row r="192" spans="1:11" s="2" customFormat="1" ht="78.75" x14ac:dyDescent="0.25">
      <c r="A192" s="93" t="s">
        <v>409</v>
      </c>
      <c r="B192" s="94"/>
      <c r="C192" s="93" t="s">
        <v>1659</v>
      </c>
      <c r="D192" s="235" t="s">
        <v>1660</v>
      </c>
      <c r="E192" s="81" t="s">
        <v>180</v>
      </c>
      <c r="F192" s="81" t="s">
        <v>18</v>
      </c>
      <c r="G192" s="28">
        <v>0</v>
      </c>
      <c r="H192" s="44">
        <v>8</v>
      </c>
      <c r="I192" s="44">
        <v>8</v>
      </c>
      <c r="J192" s="44">
        <v>8</v>
      </c>
      <c r="K192" s="44">
        <v>8</v>
      </c>
    </row>
    <row r="193" spans="1:15" s="2" customFormat="1" ht="66" customHeight="1" x14ac:dyDescent="0.25">
      <c r="A193" s="95"/>
      <c r="B193" s="94"/>
      <c r="C193" s="95"/>
      <c r="D193" s="235" t="s">
        <v>1843</v>
      </c>
      <c r="E193" s="81" t="s">
        <v>22</v>
      </c>
      <c r="F193" s="81" t="s">
        <v>23</v>
      </c>
      <c r="G193" s="28" t="s">
        <v>306</v>
      </c>
      <c r="H193" s="28">
        <v>1704.1</v>
      </c>
      <c r="I193" s="28">
        <v>2704.1</v>
      </c>
      <c r="J193" s="28">
        <v>2704.1</v>
      </c>
      <c r="K193" s="28">
        <v>2704.1</v>
      </c>
    </row>
    <row r="194" spans="1:15" ht="78.75" x14ac:dyDescent="0.25">
      <c r="A194" s="117" t="s">
        <v>410</v>
      </c>
      <c r="B194" s="94"/>
      <c r="C194" s="93" t="s">
        <v>1661</v>
      </c>
      <c r="D194" s="235" t="s">
        <v>103</v>
      </c>
      <c r="E194" s="81" t="s">
        <v>180</v>
      </c>
      <c r="F194" s="81" t="s">
        <v>18</v>
      </c>
      <c r="G194" s="44">
        <v>1</v>
      </c>
      <c r="H194" s="44" t="s">
        <v>306</v>
      </c>
      <c r="I194" s="44" t="s">
        <v>306</v>
      </c>
      <c r="J194" s="44" t="s">
        <v>306</v>
      </c>
      <c r="K194" s="44" t="s">
        <v>306</v>
      </c>
    </row>
    <row r="195" spans="1:15" ht="63" x14ac:dyDescent="0.25">
      <c r="A195" s="117"/>
      <c r="B195" s="94"/>
      <c r="C195" s="95"/>
      <c r="D195" s="235" t="s">
        <v>1844</v>
      </c>
      <c r="E195" s="81" t="s">
        <v>22</v>
      </c>
      <c r="F195" s="81" t="s">
        <v>23</v>
      </c>
      <c r="G195" s="28">
        <v>251.9</v>
      </c>
      <c r="H195" s="28">
        <v>0</v>
      </c>
      <c r="I195" s="28">
        <v>0</v>
      </c>
      <c r="J195" s="28">
        <v>0</v>
      </c>
      <c r="K195" s="28">
        <v>0</v>
      </c>
    </row>
    <row r="196" spans="1:15" s="2" customFormat="1" ht="84" customHeight="1" x14ac:dyDescent="0.25">
      <c r="A196" s="93" t="s">
        <v>411</v>
      </c>
      <c r="B196" s="94"/>
      <c r="C196" s="93" t="s">
        <v>1662</v>
      </c>
      <c r="D196" s="235" t="s">
        <v>1663</v>
      </c>
      <c r="E196" s="81" t="s">
        <v>180</v>
      </c>
      <c r="F196" s="81" t="s">
        <v>18</v>
      </c>
      <c r="G196" s="28" t="s">
        <v>306</v>
      </c>
      <c r="H196" s="44">
        <v>1</v>
      </c>
      <c r="I196" s="44">
        <v>1</v>
      </c>
      <c r="J196" s="44">
        <v>1</v>
      </c>
      <c r="K196" s="44">
        <v>1</v>
      </c>
    </row>
    <row r="197" spans="1:15" s="2" customFormat="1" ht="73.5" customHeight="1" x14ac:dyDescent="0.25">
      <c r="A197" s="95"/>
      <c r="B197" s="94"/>
      <c r="C197" s="95"/>
      <c r="D197" s="235" t="s">
        <v>1843</v>
      </c>
      <c r="E197" s="81" t="s">
        <v>22</v>
      </c>
      <c r="F197" s="81" t="s">
        <v>23</v>
      </c>
      <c r="G197" s="28">
        <v>0</v>
      </c>
      <c r="H197" s="28">
        <v>744</v>
      </c>
      <c r="I197" s="28">
        <v>830.47</v>
      </c>
      <c r="J197" s="28">
        <v>871.73</v>
      </c>
      <c r="K197" s="28">
        <v>871.73</v>
      </c>
    </row>
    <row r="198" spans="1:15" ht="78.75" x14ac:dyDescent="0.25">
      <c r="A198" s="117" t="s">
        <v>412</v>
      </c>
      <c r="B198" s="94"/>
      <c r="C198" s="93" t="s">
        <v>1664</v>
      </c>
      <c r="D198" s="235" t="s">
        <v>104</v>
      </c>
      <c r="E198" s="81" t="s">
        <v>180</v>
      </c>
      <c r="F198" s="81" t="s">
        <v>18</v>
      </c>
      <c r="G198" s="44">
        <v>6</v>
      </c>
      <c r="H198" s="44" t="s">
        <v>306</v>
      </c>
      <c r="I198" s="44" t="s">
        <v>306</v>
      </c>
      <c r="J198" s="44" t="s">
        <v>306</v>
      </c>
      <c r="K198" s="44" t="s">
        <v>306</v>
      </c>
    </row>
    <row r="199" spans="1:15" ht="63" customHeight="1" x14ac:dyDescent="0.25">
      <c r="A199" s="117"/>
      <c r="B199" s="94"/>
      <c r="C199" s="95"/>
      <c r="D199" s="235" t="s">
        <v>1844</v>
      </c>
      <c r="E199" s="81" t="s">
        <v>22</v>
      </c>
      <c r="F199" s="81" t="s">
        <v>23</v>
      </c>
      <c r="G199" s="28">
        <v>12042</v>
      </c>
      <c r="H199" s="28">
        <v>0</v>
      </c>
      <c r="I199" s="28">
        <v>0</v>
      </c>
      <c r="J199" s="28">
        <v>0</v>
      </c>
      <c r="K199" s="28">
        <v>0</v>
      </c>
    </row>
    <row r="200" spans="1:15" s="2" customFormat="1" ht="85.5" customHeight="1" x14ac:dyDescent="0.25">
      <c r="A200" s="93" t="s">
        <v>413</v>
      </c>
      <c r="B200" s="94"/>
      <c r="C200" s="93" t="s">
        <v>1665</v>
      </c>
      <c r="D200" s="235" t="s">
        <v>1666</v>
      </c>
      <c r="E200" s="81" t="s">
        <v>180</v>
      </c>
      <c r="F200" s="81" t="s">
        <v>18</v>
      </c>
      <c r="G200" s="28" t="s">
        <v>306</v>
      </c>
      <c r="H200" s="44">
        <v>6</v>
      </c>
      <c r="I200" s="44">
        <v>6</v>
      </c>
      <c r="J200" s="44">
        <v>6</v>
      </c>
      <c r="K200" s="44">
        <v>6</v>
      </c>
      <c r="O200" s="54"/>
    </row>
    <row r="201" spans="1:15" s="2" customFormat="1" ht="63" customHeight="1" x14ac:dyDescent="0.25">
      <c r="A201" s="95"/>
      <c r="B201" s="94"/>
      <c r="C201" s="95"/>
      <c r="D201" s="235" t="s">
        <v>1843</v>
      </c>
      <c r="E201" s="81" t="s">
        <v>22</v>
      </c>
      <c r="F201" s="81" t="s">
        <v>23</v>
      </c>
      <c r="G201" s="28">
        <v>0</v>
      </c>
      <c r="H201" s="28">
        <v>7010.38</v>
      </c>
      <c r="I201" s="28">
        <v>11900.54</v>
      </c>
      <c r="J201" s="28">
        <v>11010.38</v>
      </c>
      <c r="K201" s="28">
        <v>9352.7800000000007</v>
      </c>
    </row>
    <row r="202" spans="1:15" ht="78.75" x14ac:dyDescent="0.25">
      <c r="A202" s="117" t="s">
        <v>414</v>
      </c>
      <c r="B202" s="94"/>
      <c r="C202" s="93" t="s">
        <v>1667</v>
      </c>
      <c r="D202" s="235" t="s">
        <v>886</v>
      </c>
      <c r="E202" s="81" t="s">
        <v>180</v>
      </c>
      <c r="F202" s="81" t="s">
        <v>18</v>
      </c>
      <c r="G202" s="81">
        <v>1</v>
      </c>
      <c r="H202" s="44" t="s">
        <v>306</v>
      </c>
      <c r="I202" s="44" t="s">
        <v>306</v>
      </c>
      <c r="J202" s="44" t="s">
        <v>306</v>
      </c>
      <c r="K202" s="44" t="s">
        <v>306</v>
      </c>
    </row>
    <row r="203" spans="1:15" ht="66" customHeight="1" x14ac:dyDescent="0.25">
      <c r="A203" s="117"/>
      <c r="B203" s="94"/>
      <c r="C203" s="95"/>
      <c r="D203" s="235" t="s">
        <v>1844</v>
      </c>
      <c r="E203" s="81" t="s">
        <v>22</v>
      </c>
      <c r="F203" s="81" t="s">
        <v>23</v>
      </c>
      <c r="G203" s="28">
        <v>337.1</v>
      </c>
      <c r="H203" s="28">
        <v>0</v>
      </c>
      <c r="I203" s="28">
        <v>0</v>
      </c>
      <c r="J203" s="28">
        <v>0</v>
      </c>
      <c r="K203" s="28">
        <v>0</v>
      </c>
    </row>
    <row r="204" spans="1:15" s="2" customFormat="1" ht="77.25" customHeight="1" x14ac:dyDescent="0.25">
      <c r="A204" s="93" t="s">
        <v>415</v>
      </c>
      <c r="B204" s="94"/>
      <c r="C204" s="93" t="s">
        <v>1668</v>
      </c>
      <c r="D204" s="235" t="s">
        <v>1669</v>
      </c>
      <c r="E204" s="81" t="s">
        <v>180</v>
      </c>
      <c r="F204" s="81" t="s">
        <v>18</v>
      </c>
      <c r="G204" s="28" t="s">
        <v>306</v>
      </c>
      <c r="H204" s="44">
        <v>1</v>
      </c>
      <c r="I204" s="44">
        <v>1</v>
      </c>
      <c r="J204" s="44">
        <v>1</v>
      </c>
      <c r="K204" s="44">
        <v>1</v>
      </c>
    </row>
    <row r="205" spans="1:15" s="2" customFormat="1" ht="66" customHeight="1" x14ac:dyDescent="0.25">
      <c r="A205" s="95"/>
      <c r="B205" s="94"/>
      <c r="C205" s="95"/>
      <c r="D205" s="235" t="s">
        <v>1843</v>
      </c>
      <c r="E205" s="81" t="s">
        <v>22</v>
      </c>
      <c r="F205" s="81" t="s">
        <v>23</v>
      </c>
      <c r="G205" s="28">
        <v>0</v>
      </c>
      <c r="H205" s="28">
        <v>399.7</v>
      </c>
      <c r="I205" s="28">
        <v>599.70000000000005</v>
      </c>
      <c r="J205" s="28">
        <v>599.70000000000005</v>
      </c>
      <c r="K205" s="28">
        <v>499.7</v>
      </c>
    </row>
    <row r="206" spans="1:15" ht="78" customHeight="1" x14ac:dyDescent="0.25">
      <c r="A206" s="117" t="s">
        <v>416</v>
      </c>
      <c r="B206" s="94"/>
      <c r="C206" s="93" t="s">
        <v>1670</v>
      </c>
      <c r="D206" s="238" t="s">
        <v>89</v>
      </c>
      <c r="E206" s="81" t="s">
        <v>180</v>
      </c>
      <c r="F206" s="81" t="s">
        <v>18</v>
      </c>
      <c r="G206" s="44">
        <v>68</v>
      </c>
      <c r="H206" s="44" t="s">
        <v>306</v>
      </c>
      <c r="I206" s="44" t="s">
        <v>306</v>
      </c>
      <c r="J206" s="44" t="s">
        <v>306</v>
      </c>
      <c r="K206" s="44" t="s">
        <v>306</v>
      </c>
    </row>
    <row r="207" spans="1:15" ht="65.25" customHeight="1" x14ac:dyDescent="0.25">
      <c r="A207" s="117"/>
      <c r="B207" s="94"/>
      <c r="C207" s="95"/>
      <c r="D207" s="235" t="s">
        <v>928</v>
      </c>
      <c r="E207" s="81" t="s">
        <v>22</v>
      </c>
      <c r="F207" s="81" t="s">
        <v>23</v>
      </c>
      <c r="G207" s="28">
        <v>522</v>
      </c>
      <c r="H207" s="28">
        <v>0</v>
      </c>
      <c r="I207" s="28">
        <v>0</v>
      </c>
      <c r="J207" s="28">
        <v>0</v>
      </c>
      <c r="K207" s="28">
        <v>0</v>
      </c>
    </row>
    <row r="208" spans="1:15" s="2" customFormat="1" ht="77.25" customHeight="1" x14ac:dyDescent="0.25">
      <c r="A208" s="93" t="s">
        <v>417</v>
      </c>
      <c r="B208" s="94"/>
      <c r="C208" s="93" t="s">
        <v>1671</v>
      </c>
      <c r="D208" s="235" t="s">
        <v>1672</v>
      </c>
      <c r="E208" s="81" t="s">
        <v>180</v>
      </c>
      <c r="F208" s="81" t="s">
        <v>18</v>
      </c>
      <c r="G208" s="28" t="s">
        <v>306</v>
      </c>
      <c r="H208" s="44">
        <v>74</v>
      </c>
      <c r="I208" s="44">
        <v>74</v>
      </c>
      <c r="J208" s="44">
        <v>74</v>
      </c>
      <c r="K208" s="44">
        <v>74</v>
      </c>
    </row>
    <row r="209" spans="1:11" s="2" customFormat="1" ht="65.25" customHeight="1" x14ac:dyDescent="0.25">
      <c r="A209" s="95"/>
      <c r="B209" s="94"/>
      <c r="C209" s="95"/>
      <c r="D209" s="235" t="s">
        <v>1850</v>
      </c>
      <c r="E209" s="81" t="s">
        <v>22</v>
      </c>
      <c r="F209" s="81" t="s">
        <v>23</v>
      </c>
      <c r="G209" s="28">
        <v>0</v>
      </c>
      <c r="H209" s="28">
        <v>2347.52</v>
      </c>
      <c r="I209" s="28">
        <v>3980.48</v>
      </c>
      <c r="J209" s="28">
        <v>3980.48</v>
      </c>
      <c r="K209" s="28">
        <v>3980.48</v>
      </c>
    </row>
    <row r="210" spans="1:11" ht="78.75" x14ac:dyDescent="0.25">
      <c r="A210" s="117" t="s">
        <v>418</v>
      </c>
      <c r="B210" s="94"/>
      <c r="C210" s="93" t="s">
        <v>1673</v>
      </c>
      <c r="D210" s="235" t="s">
        <v>1571</v>
      </c>
      <c r="E210" s="81" t="s">
        <v>180</v>
      </c>
      <c r="F210" s="81" t="s">
        <v>18</v>
      </c>
      <c r="G210" s="44">
        <v>21</v>
      </c>
      <c r="H210" s="44" t="s">
        <v>306</v>
      </c>
      <c r="I210" s="44" t="s">
        <v>306</v>
      </c>
      <c r="J210" s="44" t="s">
        <v>306</v>
      </c>
      <c r="K210" s="44" t="s">
        <v>306</v>
      </c>
    </row>
    <row r="211" spans="1:11" ht="64.5" customHeight="1" x14ac:dyDescent="0.25">
      <c r="A211" s="117"/>
      <c r="B211" s="94"/>
      <c r="C211" s="95"/>
      <c r="D211" s="235" t="s">
        <v>929</v>
      </c>
      <c r="E211" s="81" t="s">
        <v>22</v>
      </c>
      <c r="F211" s="81" t="s">
        <v>23</v>
      </c>
      <c r="G211" s="28">
        <v>1124.5</v>
      </c>
      <c r="H211" s="28">
        <v>0</v>
      </c>
      <c r="I211" s="28">
        <v>0</v>
      </c>
      <c r="J211" s="28">
        <v>0</v>
      </c>
      <c r="K211" s="28">
        <v>0</v>
      </c>
    </row>
    <row r="212" spans="1:11" s="2" customFormat="1" ht="79.5" customHeight="1" x14ac:dyDescent="0.25">
      <c r="A212" s="93" t="s">
        <v>419</v>
      </c>
      <c r="B212" s="94"/>
      <c r="C212" s="93" t="s">
        <v>1674</v>
      </c>
      <c r="D212" s="235" t="s">
        <v>1675</v>
      </c>
      <c r="E212" s="81" t="s">
        <v>180</v>
      </c>
      <c r="F212" s="81" t="s">
        <v>18</v>
      </c>
      <c r="G212" s="28" t="s">
        <v>306</v>
      </c>
      <c r="H212" s="44">
        <v>21</v>
      </c>
      <c r="I212" s="44">
        <v>21</v>
      </c>
      <c r="J212" s="44">
        <v>21</v>
      </c>
      <c r="K212" s="44">
        <v>21</v>
      </c>
    </row>
    <row r="213" spans="1:11" s="2" customFormat="1" ht="64.5" customHeight="1" x14ac:dyDescent="0.25">
      <c r="A213" s="95"/>
      <c r="B213" s="94"/>
      <c r="C213" s="95"/>
      <c r="D213" s="235" t="s">
        <v>1850</v>
      </c>
      <c r="E213" s="81" t="s">
        <v>22</v>
      </c>
      <c r="F213" s="81" t="s">
        <v>23</v>
      </c>
      <c r="G213" s="28">
        <v>0</v>
      </c>
      <c r="H213" s="28">
        <v>2731.38</v>
      </c>
      <c r="I213" s="28">
        <v>5304.3</v>
      </c>
      <c r="J213" s="28">
        <v>5304.3</v>
      </c>
      <c r="K213" s="28">
        <v>5304.3</v>
      </c>
    </row>
    <row r="214" spans="1:11" ht="78.75" x14ac:dyDescent="0.25">
      <c r="A214" s="117" t="s">
        <v>420</v>
      </c>
      <c r="B214" s="94"/>
      <c r="C214" s="93" t="s">
        <v>1676</v>
      </c>
      <c r="D214" s="238" t="s">
        <v>1572</v>
      </c>
      <c r="E214" s="81" t="s">
        <v>180</v>
      </c>
      <c r="F214" s="81" t="s">
        <v>18</v>
      </c>
      <c r="G214" s="44">
        <v>52</v>
      </c>
      <c r="H214" s="44" t="s">
        <v>306</v>
      </c>
      <c r="I214" s="44" t="s">
        <v>306</v>
      </c>
      <c r="J214" s="44" t="s">
        <v>306</v>
      </c>
      <c r="K214" s="44" t="s">
        <v>306</v>
      </c>
    </row>
    <row r="215" spans="1:11" ht="66" customHeight="1" x14ac:dyDescent="0.25">
      <c r="A215" s="117"/>
      <c r="B215" s="94"/>
      <c r="C215" s="95"/>
      <c r="D215" s="235" t="s">
        <v>928</v>
      </c>
      <c r="E215" s="81" t="s">
        <v>22</v>
      </c>
      <c r="F215" s="81" t="s">
        <v>23</v>
      </c>
      <c r="G215" s="28">
        <v>1070.5999999999999</v>
      </c>
      <c r="H215" s="28">
        <v>0</v>
      </c>
      <c r="I215" s="28">
        <v>0</v>
      </c>
      <c r="J215" s="28">
        <v>0</v>
      </c>
      <c r="K215" s="28">
        <v>0</v>
      </c>
    </row>
    <row r="216" spans="1:11" s="2" customFormat="1" ht="84" customHeight="1" x14ac:dyDescent="0.25">
      <c r="A216" s="93" t="s">
        <v>421</v>
      </c>
      <c r="B216" s="94"/>
      <c r="C216" s="93" t="s">
        <v>1677</v>
      </c>
      <c r="D216" s="235" t="s">
        <v>1678</v>
      </c>
      <c r="E216" s="81" t="s">
        <v>180</v>
      </c>
      <c r="F216" s="81" t="s">
        <v>18</v>
      </c>
      <c r="G216" s="28" t="s">
        <v>306</v>
      </c>
      <c r="H216" s="44">
        <v>52</v>
      </c>
      <c r="I216" s="44">
        <v>52</v>
      </c>
      <c r="J216" s="44">
        <v>52</v>
      </c>
      <c r="K216" s="44">
        <v>52</v>
      </c>
    </row>
    <row r="217" spans="1:11" s="2" customFormat="1" ht="66" customHeight="1" x14ac:dyDescent="0.25">
      <c r="A217" s="95"/>
      <c r="B217" s="94"/>
      <c r="C217" s="95"/>
      <c r="D217" s="235" t="s">
        <v>1850</v>
      </c>
      <c r="E217" s="81" t="s">
        <v>22</v>
      </c>
      <c r="F217" s="81" t="s">
        <v>23</v>
      </c>
      <c r="G217" s="28">
        <v>0</v>
      </c>
      <c r="H217" s="28">
        <v>2189.94</v>
      </c>
      <c r="I217" s="28">
        <v>3847.5</v>
      </c>
      <c r="J217" s="28">
        <v>3847.5</v>
      </c>
      <c r="K217" s="28">
        <v>3847.5</v>
      </c>
    </row>
    <row r="218" spans="1:11" ht="78.75" x14ac:dyDescent="0.25">
      <c r="A218" s="117" t="s">
        <v>422</v>
      </c>
      <c r="B218" s="94"/>
      <c r="C218" s="93" t="s">
        <v>1679</v>
      </c>
      <c r="D218" s="238" t="s">
        <v>1573</v>
      </c>
      <c r="E218" s="81" t="s">
        <v>180</v>
      </c>
      <c r="F218" s="81" t="s">
        <v>18</v>
      </c>
      <c r="G218" s="44">
        <v>36</v>
      </c>
      <c r="H218" s="44" t="s">
        <v>306</v>
      </c>
      <c r="I218" s="44" t="s">
        <v>306</v>
      </c>
      <c r="J218" s="44" t="s">
        <v>306</v>
      </c>
      <c r="K218" s="44" t="s">
        <v>306</v>
      </c>
    </row>
    <row r="219" spans="1:11" s="21" customFormat="1" ht="63" customHeight="1" x14ac:dyDescent="0.25">
      <c r="A219" s="117"/>
      <c r="B219" s="94"/>
      <c r="C219" s="95"/>
      <c r="D219" s="235" t="s">
        <v>928</v>
      </c>
      <c r="E219" s="81" t="s">
        <v>22</v>
      </c>
      <c r="F219" s="81" t="s">
        <v>23</v>
      </c>
      <c r="G219" s="28">
        <v>3615</v>
      </c>
      <c r="H219" s="28">
        <v>0</v>
      </c>
      <c r="I219" s="28">
        <v>0</v>
      </c>
      <c r="J219" s="28">
        <v>0</v>
      </c>
      <c r="K219" s="28">
        <v>0</v>
      </c>
    </row>
    <row r="220" spans="1:11" s="21" customFormat="1" ht="76.5" customHeight="1" x14ac:dyDescent="0.25">
      <c r="A220" s="93" t="s">
        <v>423</v>
      </c>
      <c r="B220" s="94"/>
      <c r="C220" s="93" t="s">
        <v>1680</v>
      </c>
      <c r="D220" s="235" t="s">
        <v>1681</v>
      </c>
      <c r="E220" s="81" t="s">
        <v>180</v>
      </c>
      <c r="F220" s="81" t="s">
        <v>18</v>
      </c>
      <c r="G220" s="28" t="s">
        <v>306</v>
      </c>
      <c r="H220" s="44">
        <v>35</v>
      </c>
      <c r="I220" s="44">
        <v>35</v>
      </c>
      <c r="J220" s="44">
        <v>35</v>
      </c>
      <c r="K220" s="44">
        <v>35</v>
      </c>
    </row>
    <row r="221" spans="1:11" s="21" customFormat="1" ht="63" customHeight="1" x14ac:dyDescent="0.25">
      <c r="A221" s="95"/>
      <c r="B221" s="94"/>
      <c r="C221" s="95"/>
      <c r="D221" s="235" t="s">
        <v>1850</v>
      </c>
      <c r="E221" s="81" t="s">
        <v>22</v>
      </c>
      <c r="F221" s="81" t="s">
        <v>23</v>
      </c>
      <c r="G221" s="28">
        <v>0</v>
      </c>
      <c r="H221" s="28">
        <v>6043.39</v>
      </c>
      <c r="I221" s="28">
        <v>7098.47</v>
      </c>
      <c r="J221" s="28">
        <v>7098.47</v>
      </c>
      <c r="K221" s="28">
        <v>7098.47</v>
      </c>
    </row>
    <row r="222" spans="1:11" ht="78.75" x14ac:dyDescent="0.25">
      <c r="A222" s="93" t="s">
        <v>424</v>
      </c>
      <c r="B222" s="94"/>
      <c r="C222" s="93" t="s">
        <v>1682</v>
      </c>
      <c r="D222" s="235" t="s">
        <v>1574</v>
      </c>
      <c r="E222" s="81" t="s">
        <v>180</v>
      </c>
      <c r="F222" s="81" t="s">
        <v>18</v>
      </c>
      <c r="G222" s="44">
        <v>15</v>
      </c>
      <c r="H222" s="44" t="s">
        <v>306</v>
      </c>
      <c r="I222" s="44" t="s">
        <v>306</v>
      </c>
      <c r="J222" s="44" t="s">
        <v>306</v>
      </c>
      <c r="K222" s="44" t="s">
        <v>306</v>
      </c>
    </row>
    <row r="223" spans="1:11" ht="65.25" customHeight="1" x14ac:dyDescent="0.25">
      <c r="A223" s="94"/>
      <c r="B223" s="94"/>
      <c r="C223" s="95"/>
      <c r="D223" s="235" t="s">
        <v>928</v>
      </c>
      <c r="E223" s="81" t="s">
        <v>22</v>
      </c>
      <c r="F223" s="81" t="s">
        <v>23</v>
      </c>
      <c r="G223" s="28">
        <v>3527.4</v>
      </c>
      <c r="H223" s="28">
        <v>0</v>
      </c>
      <c r="I223" s="28">
        <v>0</v>
      </c>
      <c r="J223" s="28">
        <v>0</v>
      </c>
      <c r="K223" s="28">
        <v>0</v>
      </c>
    </row>
    <row r="224" spans="1:11" s="2" customFormat="1" ht="77.25" customHeight="1" x14ac:dyDescent="0.25">
      <c r="A224" s="117" t="s">
        <v>425</v>
      </c>
      <c r="B224" s="94"/>
      <c r="C224" s="93" t="s">
        <v>1683</v>
      </c>
      <c r="D224" s="235" t="s">
        <v>1684</v>
      </c>
      <c r="E224" s="81" t="s">
        <v>180</v>
      </c>
      <c r="F224" s="81" t="s">
        <v>18</v>
      </c>
      <c r="G224" s="28" t="s">
        <v>306</v>
      </c>
      <c r="H224" s="44">
        <v>15</v>
      </c>
      <c r="I224" s="44">
        <v>15</v>
      </c>
      <c r="J224" s="44">
        <v>15</v>
      </c>
      <c r="K224" s="44">
        <v>15</v>
      </c>
    </row>
    <row r="225" spans="1:11" s="2" customFormat="1" ht="65.25" customHeight="1" x14ac:dyDescent="0.25">
      <c r="A225" s="117"/>
      <c r="B225" s="94"/>
      <c r="C225" s="95"/>
      <c r="D225" s="235" t="s">
        <v>1850</v>
      </c>
      <c r="E225" s="81" t="s">
        <v>22</v>
      </c>
      <c r="F225" s="81" t="s">
        <v>23</v>
      </c>
      <c r="G225" s="28">
        <v>0</v>
      </c>
      <c r="H225" s="28">
        <v>2842.7</v>
      </c>
      <c r="I225" s="28">
        <v>3398.2</v>
      </c>
      <c r="J225" s="28">
        <v>3398.2</v>
      </c>
      <c r="K225" s="28">
        <v>3398.2</v>
      </c>
    </row>
    <row r="226" spans="1:11" ht="78.75" x14ac:dyDescent="0.25">
      <c r="A226" s="117" t="s">
        <v>1779</v>
      </c>
      <c r="B226" s="94"/>
      <c r="C226" s="93" t="s">
        <v>1686</v>
      </c>
      <c r="D226" s="235" t="s">
        <v>1685</v>
      </c>
      <c r="E226" s="81" t="s">
        <v>180</v>
      </c>
      <c r="F226" s="81" t="s">
        <v>18</v>
      </c>
      <c r="G226" s="44">
        <v>86</v>
      </c>
      <c r="H226" s="44" t="s">
        <v>306</v>
      </c>
      <c r="I226" s="44" t="s">
        <v>306</v>
      </c>
      <c r="J226" s="44" t="s">
        <v>306</v>
      </c>
      <c r="K226" s="44" t="s">
        <v>306</v>
      </c>
    </row>
    <row r="227" spans="1:11" ht="63" x14ac:dyDescent="0.25">
      <c r="A227" s="117"/>
      <c r="B227" s="94"/>
      <c r="C227" s="95"/>
      <c r="D227" s="235" t="s">
        <v>928</v>
      </c>
      <c r="E227" s="81" t="s">
        <v>22</v>
      </c>
      <c r="F227" s="81" t="s">
        <v>23</v>
      </c>
      <c r="G227" s="28">
        <v>1494.4</v>
      </c>
      <c r="H227" s="28">
        <v>0</v>
      </c>
      <c r="I227" s="28">
        <v>0</v>
      </c>
      <c r="J227" s="28">
        <v>0</v>
      </c>
      <c r="K227" s="28">
        <v>0</v>
      </c>
    </row>
    <row r="228" spans="1:11" s="2" customFormat="1" ht="77.25" customHeight="1" x14ac:dyDescent="0.25">
      <c r="A228" s="93" t="s">
        <v>1780</v>
      </c>
      <c r="B228" s="94"/>
      <c r="C228" s="93" t="s">
        <v>1687</v>
      </c>
      <c r="D228" s="235" t="s">
        <v>1688</v>
      </c>
      <c r="E228" s="81" t="s">
        <v>180</v>
      </c>
      <c r="F228" s="81" t="s">
        <v>18</v>
      </c>
      <c r="G228" s="28" t="s">
        <v>306</v>
      </c>
      <c r="H228" s="44">
        <v>82</v>
      </c>
      <c r="I228" s="44">
        <v>82</v>
      </c>
      <c r="J228" s="44">
        <v>82</v>
      </c>
      <c r="K228" s="44">
        <v>82</v>
      </c>
    </row>
    <row r="229" spans="1:11" s="2" customFormat="1" ht="64.5" customHeight="1" x14ac:dyDescent="0.25">
      <c r="A229" s="95"/>
      <c r="B229" s="94"/>
      <c r="C229" s="95"/>
      <c r="D229" s="235" t="s">
        <v>1850</v>
      </c>
      <c r="E229" s="81" t="s">
        <v>22</v>
      </c>
      <c r="F229" s="81" t="s">
        <v>23</v>
      </c>
      <c r="G229" s="28">
        <v>0</v>
      </c>
      <c r="H229" s="28">
        <v>5411.67</v>
      </c>
      <c r="I229" s="28">
        <v>7565.53</v>
      </c>
      <c r="J229" s="28">
        <v>8486.9699999999993</v>
      </c>
      <c r="K229" s="28">
        <v>8486.9699999999993</v>
      </c>
    </row>
    <row r="230" spans="1:11" ht="78.75" x14ac:dyDescent="0.25">
      <c r="A230" s="117" t="s">
        <v>1781</v>
      </c>
      <c r="B230" s="94"/>
      <c r="C230" s="93" t="s">
        <v>1689</v>
      </c>
      <c r="D230" s="238" t="s">
        <v>1575</v>
      </c>
      <c r="E230" s="81" t="s">
        <v>180</v>
      </c>
      <c r="F230" s="81" t="s">
        <v>18</v>
      </c>
      <c r="G230" s="44">
        <v>60</v>
      </c>
      <c r="H230" s="44" t="s">
        <v>306</v>
      </c>
      <c r="I230" s="44" t="s">
        <v>306</v>
      </c>
      <c r="J230" s="44" t="s">
        <v>306</v>
      </c>
      <c r="K230" s="44" t="s">
        <v>306</v>
      </c>
    </row>
    <row r="231" spans="1:11" ht="63" x14ac:dyDescent="0.25">
      <c r="A231" s="117"/>
      <c r="B231" s="94"/>
      <c r="C231" s="95"/>
      <c r="D231" s="235" t="s">
        <v>928</v>
      </c>
      <c r="E231" s="81" t="s">
        <v>22</v>
      </c>
      <c r="F231" s="81" t="s">
        <v>23</v>
      </c>
      <c r="G231" s="28">
        <v>819.6</v>
      </c>
      <c r="H231" s="28">
        <v>0</v>
      </c>
      <c r="I231" s="28">
        <v>0</v>
      </c>
      <c r="J231" s="28">
        <v>0</v>
      </c>
      <c r="K231" s="28">
        <v>0</v>
      </c>
    </row>
    <row r="232" spans="1:11" ht="78.75" customHeight="1" x14ac:dyDescent="0.25">
      <c r="A232" s="117" t="s">
        <v>1782</v>
      </c>
      <c r="B232" s="94"/>
      <c r="C232" s="93" t="s">
        <v>873</v>
      </c>
      <c r="D232" s="238" t="s">
        <v>1576</v>
      </c>
      <c r="E232" s="81" t="s">
        <v>180</v>
      </c>
      <c r="F232" s="81" t="s">
        <v>18</v>
      </c>
      <c r="G232" s="44">
        <v>24</v>
      </c>
      <c r="H232" s="44">
        <v>64</v>
      </c>
      <c r="I232" s="44">
        <v>64</v>
      </c>
      <c r="J232" s="44">
        <v>64</v>
      </c>
      <c r="K232" s="44">
        <v>64</v>
      </c>
    </row>
    <row r="233" spans="1:11" ht="65.25" customHeight="1" x14ac:dyDescent="0.25">
      <c r="A233" s="117"/>
      <c r="B233" s="94"/>
      <c r="C233" s="95"/>
      <c r="D233" s="235" t="s">
        <v>928</v>
      </c>
      <c r="E233" s="81" t="s">
        <v>22</v>
      </c>
      <c r="F233" s="81" t="s">
        <v>23</v>
      </c>
      <c r="G233" s="28">
        <v>1822.2</v>
      </c>
      <c r="H233" s="28">
        <v>621.01466000000005</v>
      </c>
      <c r="I233" s="28">
        <v>1358.05</v>
      </c>
      <c r="J233" s="28">
        <v>739.62784999999997</v>
      </c>
      <c r="K233" s="28">
        <v>1358.05</v>
      </c>
    </row>
    <row r="234" spans="1:11" ht="95.25" customHeight="1" x14ac:dyDescent="0.25">
      <c r="A234" s="117" t="s">
        <v>1783</v>
      </c>
      <c r="B234" s="94"/>
      <c r="C234" s="93" t="s">
        <v>873</v>
      </c>
      <c r="D234" s="238" t="s">
        <v>1577</v>
      </c>
      <c r="E234" s="81" t="s">
        <v>180</v>
      </c>
      <c r="F234" s="81" t="s">
        <v>18</v>
      </c>
      <c r="G234" s="44">
        <v>23</v>
      </c>
      <c r="H234" s="175">
        <v>26</v>
      </c>
      <c r="I234" s="175">
        <v>26</v>
      </c>
      <c r="J234" s="175">
        <v>26</v>
      </c>
      <c r="K234" s="175">
        <v>26</v>
      </c>
    </row>
    <row r="235" spans="1:11" ht="65.25" customHeight="1" x14ac:dyDescent="0.25">
      <c r="A235" s="117"/>
      <c r="B235" s="94"/>
      <c r="C235" s="95"/>
      <c r="D235" s="235" t="s">
        <v>928</v>
      </c>
      <c r="E235" s="81" t="s">
        <v>22</v>
      </c>
      <c r="F235" s="81" t="s">
        <v>23</v>
      </c>
      <c r="G235" s="28">
        <v>8113.8</v>
      </c>
      <c r="H235" s="28">
        <v>1402.14913</v>
      </c>
      <c r="I235" s="28">
        <v>1911.56</v>
      </c>
      <c r="J235" s="28">
        <v>1669.9582399999999</v>
      </c>
      <c r="K235" s="28">
        <v>1911.56</v>
      </c>
    </row>
    <row r="236" spans="1:11" ht="78.75" customHeight="1" x14ac:dyDescent="0.25">
      <c r="A236" s="117" t="s">
        <v>1784</v>
      </c>
      <c r="B236" s="94"/>
      <c r="C236" s="93" t="s">
        <v>873</v>
      </c>
      <c r="D236" s="235" t="s">
        <v>887</v>
      </c>
      <c r="E236" s="81" t="s">
        <v>180</v>
      </c>
      <c r="F236" s="81" t="s">
        <v>18</v>
      </c>
      <c r="G236" s="44">
        <v>24</v>
      </c>
      <c r="H236" s="44">
        <v>14</v>
      </c>
      <c r="I236" s="44">
        <v>14</v>
      </c>
      <c r="J236" s="44">
        <v>14</v>
      </c>
      <c r="K236" s="44">
        <v>14</v>
      </c>
    </row>
    <row r="237" spans="1:11" ht="65.25" customHeight="1" x14ac:dyDescent="0.25">
      <c r="A237" s="117"/>
      <c r="B237" s="94"/>
      <c r="C237" s="95"/>
      <c r="D237" s="235" t="s">
        <v>928</v>
      </c>
      <c r="E237" s="81" t="s">
        <v>22</v>
      </c>
      <c r="F237" s="81" t="s">
        <v>23</v>
      </c>
      <c r="G237" s="28">
        <v>2742.2</v>
      </c>
      <c r="H237" s="28">
        <v>2136.6839</v>
      </c>
      <c r="I237" s="28">
        <v>2908.19</v>
      </c>
      <c r="J237" s="28">
        <v>2544.7884300000001</v>
      </c>
      <c r="K237" s="28">
        <v>2908.19</v>
      </c>
    </row>
    <row r="238" spans="1:11" s="2" customFormat="1" ht="82.5" customHeight="1" x14ac:dyDescent="0.25">
      <c r="A238" s="93" t="s">
        <v>1785</v>
      </c>
      <c r="B238" s="94"/>
      <c r="C238" s="93" t="s">
        <v>1690</v>
      </c>
      <c r="D238" s="235" t="s">
        <v>1691</v>
      </c>
      <c r="E238" s="81" t="s">
        <v>180</v>
      </c>
      <c r="F238" s="81" t="s">
        <v>18</v>
      </c>
      <c r="G238" s="28" t="s">
        <v>306</v>
      </c>
      <c r="H238" s="44">
        <v>63</v>
      </c>
      <c r="I238" s="44">
        <v>63</v>
      </c>
      <c r="J238" s="44">
        <v>63</v>
      </c>
      <c r="K238" s="44">
        <v>63</v>
      </c>
    </row>
    <row r="239" spans="1:11" s="2" customFormat="1" ht="65.25" customHeight="1" x14ac:dyDescent="0.25">
      <c r="A239" s="95"/>
      <c r="B239" s="94"/>
      <c r="C239" s="95"/>
      <c r="D239" s="235" t="s">
        <v>1850</v>
      </c>
      <c r="E239" s="81" t="s">
        <v>22</v>
      </c>
      <c r="F239" s="81" t="s">
        <v>23</v>
      </c>
      <c r="G239" s="28">
        <v>0</v>
      </c>
      <c r="H239" s="28">
        <v>1998.57</v>
      </c>
      <c r="I239" s="28">
        <v>2686.08</v>
      </c>
      <c r="J239" s="28">
        <v>2686.08</v>
      </c>
      <c r="K239" s="28">
        <v>2686.08</v>
      </c>
    </row>
    <row r="240" spans="1:11" ht="78.75" x14ac:dyDescent="0.25">
      <c r="A240" s="117" t="s">
        <v>1786</v>
      </c>
      <c r="B240" s="94"/>
      <c r="C240" s="93" t="s">
        <v>1692</v>
      </c>
      <c r="D240" s="238" t="s">
        <v>1576</v>
      </c>
      <c r="E240" s="81" t="s">
        <v>180</v>
      </c>
      <c r="F240" s="81" t="s">
        <v>18</v>
      </c>
      <c r="G240" s="44">
        <v>24</v>
      </c>
      <c r="H240" s="44" t="s">
        <v>306</v>
      </c>
      <c r="I240" s="44" t="s">
        <v>306</v>
      </c>
      <c r="J240" s="44" t="s">
        <v>306</v>
      </c>
      <c r="K240" s="44" t="s">
        <v>306</v>
      </c>
    </row>
    <row r="241" spans="1:11" ht="63" x14ac:dyDescent="0.25">
      <c r="A241" s="117"/>
      <c r="B241" s="94"/>
      <c r="C241" s="95"/>
      <c r="D241" s="235" t="s">
        <v>928</v>
      </c>
      <c r="E241" s="81" t="s">
        <v>22</v>
      </c>
      <c r="F241" s="81" t="s">
        <v>23</v>
      </c>
      <c r="G241" s="28">
        <v>1822.2</v>
      </c>
      <c r="H241" s="28">
        <v>0</v>
      </c>
      <c r="I241" s="28">
        <v>0</v>
      </c>
      <c r="J241" s="28">
        <v>0</v>
      </c>
      <c r="K241" s="28">
        <v>0</v>
      </c>
    </row>
    <row r="242" spans="1:11" s="2" customFormat="1" ht="81.75" customHeight="1" x14ac:dyDescent="0.25">
      <c r="A242" s="93" t="s">
        <v>1787</v>
      </c>
      <c r="B242" s="94"/>
      <c r="C242" s="93" t="s">
        <v>1693</v>
      </c>
      <c r="D242" s="235" t="s">
        <v>1694</v>
      </c>
      <c r="E242" s="81" t="s">
        <v>180</v>
      </c>
      <c r="F242" s="81" t="s">
        <v>18</v>
      </c>
      <c r="G242" s="28" t="s">
        <v>306</v>
      </c>
      <c r="H242" s="44">
        <v>24</v>
      </c>
      <c r="I242" s="44">
        <v>24</v>
      </c>
      <c r="J242" s="44">
        <v>24</v>
      </c>
      <c r="K242" s="44">
        <v>24</v>
      </c>
    </row>
    <row r="243" spans="1:11" s="2" customFormat="1" ht="67.5" customHeight="1" x14ac:dyDescent="0.25">
      <c r="A243" s="95"/>
      <c r="B243" s="94"/>
      <c r="C243" s="95"/>
      <c r="D243" s="235" t="s">
        <v>1850</v>
      </c>
      <c r="E243" s="81" t="s">
        <v>22</v>
      </c>
      <c r="F243" s="81" t="s">
        <v>23</v>
      </c>
      <c r="G243" s="28">
        <v>0</v>
      </c>
      <c r="H243" s="28">
        <v>3121.57</v>
      </c>
      <c r="I243" s="28">
        <v>3633.49865</v>
      </c>
      <c r="J243" s="28">
        <v>3633.49865</v>
      </c>
      <c r="K243" s="28">
        <v>3633.49865</v>
      </c>
    </row>
    <row r="244" spans="1:11" ht="78.75" x14ac:dyDescent="0.25">
      <c r="A244" s="117" t="s">
        <v>1788</v>
      </c>
      <c r="B244" s="94"/>
      <c r="C244" s="93" t="s">
        <v>1695</v>
      </c>
      <c r="D244" s="238" t="s">
        <v>1577</v>
      </c>
      <c r="E244" s="81" t="s">
        <v>180</v>
      </c>
      <c r="F244" s="81" t="s">
        <v>18</v>
      </c>
      <c r="G244" s="44">
        <v>23</v>
      </c>
      <c r="H244" s="44" t="s">
        <v>306</v>
      </c>
      <c r="I244" s="44" t="s">
        <v>306</v>
      </c>
      <c r="J244" s="44" t="s">
        <v>306</v>
      </c>
      <c r="K244" s="44" t="s">
        <v>306</v>
      </c>
    </row>
    <row r="245" spans="1:11" ht="63" x14ac:dyDescent="0.25">
      <c r="A245" s="117"/>
      <c r="B245" s="94"/>
      <c r="C245" s="95"/>
      <c r="D245" s="235" t="s">
        <v>928</v>
      </c>
      <c r="E245" s="81" t="s">
        <v>22</v>
      </c>
      <c r="F245" s="81" t="s">
        <v>23</v>
      </c>
      <c r="G245" s="28">
        <v>8113.8</v>
      </c>
      <c r="H245" s="28">
        <v>0</v>
      </c>
      <c r="I245" s="28">
        <v>0</v>
      </c>
      <c r="J245" s="28">
        <v>0</v>
      </c>
      <c r="K245" s="28">
        <v>0</v>
      </c>
    </row>
    <row r="246" spans="1:11" s="2" customFormat="1" ht="78.75" x14ac:dyDescent="0.25">
      <c r="A246" s="93" t="s">
        <v>1789</v>
      </c>
      <c r="B246" s="94"/>
      <c r="C246" s="93" t="s">
        <v>1696</v>
      </c>
      <c r="D246" s="235" t="s">
        <v>1697</v>
      </c>
      <c r="E246" s="81" t="s">
        <v>180</v>
      </c>
      <c r="F246" s="81" t="s">
        <v>18</v>
      </c>
      <c r="G246" s="28" t="s">
        <v>306</v>
      </c>
      <c r="H246" s="44">
        <v>23</v>
      </c>
      <c r="I246" s="44">
        <v>23</v>
      </c>
      <c r="J246" s="44">
        <v>23</v>
      </c>
      <c r="K246" s="44">
        <v>23</v>
      </c>
    </row>
    <row r="247" spans="1:11" s="2" customFormat="1" ht="70.5" customHeight="1" x14ac:dyDescent="0.25">
      <c r="A247" s="95"/>
      <c r="B247" s="94"/>
      <c r="C247" s="95"/>
      <c r="D247" s="235" t="s">
        <v>1850</v>
      </c>
      <c r="E247" s="81" t="s">
        <v>22</v>
      </c>
      <c r="F247" s="81" t="s">
        <v>23</v>
      </c>
      <c r="G247" s="28">
        <v>0</v>
      </c>
      <c r="H247" s="28">
        <v>3426.12</v>
      </c>
      <c r="I247" s="28">
        <v>5611.2853400000004</v>
      </c>
      <c r="J247" s="28">
        <v>5611.2853400000004</v>
      </c>
      <c r="K247" s="28">
        <v>5611.2853400000004</v>
      </c>
    </row>
    <row r="248" spans="1:11" ht="78.75" x14ac:dyDescent="0.25">
      <c r="A248" s="117" t="s">
        <v>1790</v>
      </c>
      <c r="B248" s="94"/>
      <c r="C248" s="93" t="s">
        <v>1701</v>
      </c>
      <c r="D248" s="235" t="s">
        <v>1700</v>
      </c>
      <c r="E248" s="81" t="s">
        <v>180</v>
      </c>
      <c r="F248" s="81" t="s">
        <v>18</v>
      </c>
      <c r="G248" s="44">
        <v>24</v>
      </c>
      <c r="H248" s="44" t="s">
        <v>306</v>
      </c>
      <c r="I248" s="44" t="s">
        <v>306</v>
      </c>
      <c r="J248" s="44" t="s">
        <v>306</v>
      </c>
      <c r="K248" s="44" t="s">
        <v>306</v>
      </c>
    </row>
    <row r="249" spans="1:11" ht="63.75" customHeight="1" x14ac:dyDescent="0.25">
      <c r="A249" s="117"/>
      <c r="B249" s="94"/>
      <c r="C249" s="95"/>
      <c r="D249" s="235" t="s">
        <v>928</v>
      </c>
      <c r="E249" s="81" t="s">
        <v>22</v>
      </c>
      <c r="F249" s="81" t="s">
        <v>23</v>
      </c>
      <c r="G249" s="28">
        <v>2742.2</v>
      </c>
      <c r="H249" s="28">
        <v>0</v>
      </c>
      <c r="I249" s="28">
        <v>0</v>
      </c>
      <c r="J249" s="28">
        <v>0</v>
      </c>
      <c r="K249" s="28">
        <v>0</v>
      </c>
    </row>
    <row r="250" spans="1:11" s="2" customFormat="1" ht="84" customHeight="1" x14ac:dyDescent="0.25">
      <c r="A250" s="93" t="s">
        <v>1791</v>
      </c>
      <c r="B250" s="94"/>
      <c r="C250" s="93" t="s">
        <v>1698</v>
      </c>
      <c r="D250" s="235" t="s">
        <v>1699</v>
      </c>
      <c r="E250" s="81" t="s">
        <v>180</v>
      </c>
      <c r="F250" s="81" t="s">
        <v>18</v>
      </c>
      <c r="G250" s="28" t="s">
        <v>306</v>
      </c>
      <c r="H250" s="44">
        <v>27</v>
      </c>
      <c r="I250" s="44">
        <v>27</v>
      </c>
      <c r="J250" s="44">
        <v>27</v>
      </c>
      <c r="K250" s="44">
        <v>27</v>
      </c>
    </row>
    <row r="251" spans="1:11" s="2" customFormat="1" ht="63.75" customHeight="1" x14ac:dyDescent="0.25">
      <c r="A251" s="95"/>
      <c r="B251" s="94"/>
      <c r="C251" s="95"/>
      <c r="D251" s="235" t="s">
        <v>1850</v>
      </c>
      <c r="E251" s="81" t="s">
        <v>22</v>
      </c>
      <c r="F251" s="81" t="s">
        <v>23</v>
      </c>
      <c r="G251" s="28">
        <v>0</v>
      </c>
      <c r="H251" s="28">
        <v>3511.77</v>
      </c>
      <c r="I251" s="28">
        <v>3962.69</v>
      </c>
      <c r="J251" s="28">
        <v>3962.69</v>
      </c>
      <c r="K251" s="28">
        <v>3962.69</v>
      </c>
    </row>
    <row r="252" spans="1:11" ht="78.75" x14ac:dyDescent="0.25">
      <c r="A252" s="117" t="s">
        <v>1792</v>
      </c>
      <c r="B252" s="94"/>
      <c r="C252" s="93" t="s">
        <v>1703</v>
      </c>
      <c r="D252" s="235" t="s">
        <v>1702</v>
      </c>
      <c r="E252" s="81" t="s">
        <v>180</v>
      </c>
      <c r="F252" s="81" t="s">
        <v>18</v>
      </c>
      <c r="G252" s="44">
        <v>26</v>
      </c>
      <c r="H252" s="44" t="s">
        <v>306</v>
      </c>
      <c r="I252" s="44" t="s">
        <v>306</v>
      </c>
      <c r="J252" s="44" t="s">
        <v>306</v>
      </c>
      <c r="K252" s="44" t="s">
        <v>306</v>
      </c>
    </row>
    <row r="253" spans="1:11" ht="63.75" customHeight="1" x14ac:dyDescent="0.25">
      <c r="A253" s="117"/>
      <c r="B253" s="94"/>
      <c r="C253" s="95"/>
      <c r="D253" s="235" t="s">
        <v>928</v>
      </c>
      <c r="E253" s="81" t="s">
        <v>22</v>
      </c>
      <c r="F253" s="81" t="s">
        <v>23</v>
      </c>
      <c r="G253" s="28">
        <v>8205.5</v>
      </c>
      <c r="H253" s="28">
        <v>0</v>
      </c>
      <c r="I253" s="28">
        <v>0</v>
      </c>
      <c r="J253" s="28">
        <v>0</v>
      </c>
      <c r="K253" s="28">
        <v>0</v>
      </c>
    </row>
    <row r="254" spans="1:11" s="2" customFormat="1" ht="80.25" customHeight="1" x14ac:dyDescent="0.25">
      <c r="A254" s="93" t="s">
        <v>1793</v>
      </c>
      <c r="B254" s="94"/>
      <c r="C254" s="93" t="s">
        <v>1704</v>
      </c>
      <c r="D254" s="235" t="s">
        <v>1705</v>
      </c>
      <c r="E254" s="81" t="s">
        <v>180</v>
      </c>
      <c r="F254" s="81" t="s">
        <v>18</v>
      </c>
      <c r="G254" s="28" t="s">
        <v>306</v>
      </c>
      <c r="H254" s="44">
        <v>2</v>
      </c>
      <c r="I254" s="44">
        <v>4</v>
      </c>
      <c r="J254" s="44">
        <v>4</v>
      </c>
      <c r="K254" s="44">
        <v>4</v>
      </c>
    </row>
    <row r="255" spans="1:11" s="2" customFormat="1" ht="63.75" customHeight="1" x14ac:dyDescent="0.25">
      <c r="A255" s="95"/>
      <c r="B255" s="94"/>
      <c r="C255" s="95"/>
      <c r="D255" s="235" t="s">
        <v>1850</v>
      </c>
      <c r="E255" s="81" t="s">
        <v>22</v>
      </c>
      <c r="F255" s="81" t="s">
        <v>23</v>
      </c>
      <c r="G255" s="28">
        <v>0</v>
      </c>
      <c r="H255" s="28">
        <v>824.8</v>
      </c>
      <c r="I255" s="28">
        <v>1695.8</v>
      </c>
      <c r="J255" s="28">
        <v>1695.8</v>
      </c>
      <c r="K255" s="28">
        <v>1695.8</v>
      </c>
    </row>
    <row r="256" spans="1:11" ht="78.75" x14ac:dyDescent="0.25">
      <c r="A256" s="117" t="s">
        <v>1794</v>
      </c>
      <c r="B256" s="94"/>
      <c r="C256" s="93" t="s">
        <v>1706</v>
      </c>
      <c r="D256" s="238" t="s">
        <v>1581</v>
      </c>
      <c r="E256" s="81" t="s">
        <v>180</v>
      </c>
      <c r="F256" s="81" t="s">
        <v>18</v>
      </c>
      <c r="G256" s="44">
        <v>71</v>
      </c>
      <c r="H256" s="44" t="s">
        <v>306</v>
      </c>
      <c r="I256" s="44" t="s">
        <v>306</v>
      </c>
      <c r="J256" s="44" t="s">
        <v>306</v>
      </c>
      <c r="K256" s="44" t="s">
        <v>306</v>
      </c>
    </row>
    <row r="257" spans="1:11" ht="66.75" customHeight="1" x14ac:dyDescent="0.25">
      <c r="A257" s="117"/>
      <c r="B257" s="94"/>
      <c r="C257" s="95"/>
      <c r="D257" s="235" t="s">
        <v>928</v>
      </c>
      <c r="E257" s="81" t="s">
        <v>22</v>
      </c>
      <c r="F257" s="81" t="s">
        <v>23</v>
      </c>
      <c r="G257" s="28">
        <v>989.9</v>
      </c>
      <c r="H257" s="28">
        <v>0</v>
      </c>
      <c r="I257" s="28">
        <v>0</v>
      </c>
      <c r="J257" s="28">
        <v>0</v>
      </c>
      <c r="K257" s="28">
        <v>0</v>
      </c>
    </row>
    <row r="258" spans="1:11" s="2" customFormat="1" ht="81.75" customHeight="1" x14ac:dyDescent="0.25">
      <c r="A258" s="93" t="s">
        <v>1795</v>
      </c>
      <c r="B258" s="94"/>
      <c r="C258" s="93" t="s">
        <v>1707</v>
      </c>
      <c r="D258" s="235" t="s">
        <v>1581</v>
      </c>
      <c r="E258" s="81" t="s">
        <v>180</v>
      </c>
      <c r="F258" s="81" t="s">
        <v>18</v>
      </c>
      <c r="G258" s="28" t="s">
        <v>306</v>
      </c>
      <c r="H258" s="44">
        <v>75</v>
      </c>
      <c r="I258" s="44">
        <v>75</v>
      </c>
      <c r="J258" s="44">
        <v>75</v>
      </c>
      <c r="K258" s="44">
        <v>75</v>
      </c>
    </row>
    <row r="259" spans="1:11" s="2" customFormat="1" ht="66.75" customHeight="1" x14ac:dyDescent="0.25">
      <c r="A259" s="95"/>
      <c r="B259" s="94"/>
      <c r="C259" s="95"/>
      <c r="D259" s="235" t="s">
        <v>1850</v>
      </c>
      <c r="E259" s="81" t="s">
        <v>22</v>
      </c>
      <c r="F259" s="81" t="s">
        <v>23</v>
      </c>
      <c r="G259" s="28">
        <v>0</v>
      </c>
      <c r="H259" s="28">
        <v>1325.6</v>
      </c>
      <c r="I259" s="28">
        <v>1325.6</v>
      </c>
      <c r="J259" s="28">
        <v>1325.6</v>
      </c>
      <c r="K259" s="28">
        <v>1325.6</v>
      </c>
    </row>
    <row r="260" spans="1:11" ht="78.75" x14ac:dyDescent="0.25">
      <c r="A260" s="117" t="s">
        <v>1796</v>
      </c>
      <c r="B260" s="94"/>
      <c r="C260" s="93" t="s">
        <v>873</v>
      </c>
      <c r="D260" s="235" t="s">
        <v>888</v>
      </c>
      <c r="E260" s="81" t="s">
        <v>180</v>
      </c>
      <c r="F260" s="81" t="s">
        <v>18</v>
      </c>
      <c r="G260" s="44">
        <v>158</v>
      </c>
      <c r="H260" s="44" t="s">
        <v>306</v>
      </c>
      <c r="I260" s="44" t="s">
        <v>306</v>
      </c>
      <c r="J260" s="44" t="s">
        <v>306</v>
      </c>
      <c r="K260" s="44" t="s">
        <v>306</v>
      </c>
    </row>
    <row r="261" spans="1:11" ht="63" x14ac:dyDescent="0.25">
      <c r="A261" s="117"/>
      <c r="B261" s="94"/>
      <c r="C261" s="95"/>
      <c r="D261" s="235" t="s">
        <v>928</v>
      </c>
      <c r="E261" s="81" t="s">
        <v>22</v>
      </c>
      <c r="F261" s="81" t="s">
        <v>23</v>
      </c>
      <c r="G261" s="28">
        <v>19877.400000000001</v>
      </c>
      <c r="H261" s="28">
        <v>0</v>
      </c>
      <c r="I261" s="28">
        <v>0</v>
      </c>
      <c r="J261" s="28">
        <v>0</v>
      </c>
      <c r="K261" s="28">
        <v>0</v>
      </c>
    </row>
    <row r="262" spans="1:11" s="2" customFormat="1" ht="81" customHeight="1" x14ac:dyDescent="0.25">
      <c r="A262" s="93" t="s">
        <v>1797</v>
      </c>
      <c r="B262" s="94"/>
      <c r="C262" s="93" t="s">
        <v>1708</v>
      </c>
      <c r="D262" s="235" t="s">
        <v>1709</v>
      </c>
      <c r="E262" s="81" t="s">
        <v>180</v>
      </c>
      <c r="F262" s="81" t="s">
        <v>18</v>
      </c>
      <c r="G262" s="28" t="s">
        <v>306</v>
      </c>
      <c r="H262" s="44">
        <v>153</v>
      </c>
      <c r="I262" s="44">
        <v>153</v>
      </c>
      <c r="J262" s="44">
        <v>153</v>
      </c>
      <c r="K262" s="44">
        <v>153</v>
      </c>
    </row>
    <row r="263" spans="1:11" s="2" customFormat="1" ht="72" customHeight="1" x14ac:dyDescent="0.25">
      <c r="A263" s="95"/>
      <c r="B263" s="94"/>
      <c r="C263" s="95"/>
      <c r="D263" s="235" t="s">
        <v>1850</v>
      </c>
      <c r="E263" s="81" t="s">
        <v>22</v>
      </c>
      <c r="F263" s="81" t="s">
        <v>23</v>
      </c>
      <c r="G263" s="28">
        <v>0</v>
      </c>
      <c r="H263" s="28">
        <v>22279.27</v>
      </c>
      <c r="I263" s="28">
        <v>23795.75</v>
      </c>
      <c r="J263" s="28">
        <v>23795.79</v>
      </c>
      <c r="K263" s="28">
        <v>22007.48</v>
      </c>
    </row>
    <row r="264" spans="1:11" ht="78.75" x14ac:dyDescent="0.25">
      <c r="A264" s="117" t="s">
        <v>1798</v>
      </c>
      <c r="B264" s="94"/>
      <c r="C264" s="93" t="s">
        <v>1710</v>
      </c>
      <c r="D264" s="235" t="s">
        <v>889</v>
      </c>
      <c r="E264" s="81" t="s">
        <v>180</v>
      </c>
      <c r="F264" s="81" t="s">
        <v>18</v>
      </c>
      <c r="G264" s="44">
        <v>14</v>
      </c>
      <c r="H264" s="44" t="s">
        <v>306</v>
      </c>
      <c r="I264" s="44" t="s">
        <v>306</v>
      </c>
      <c r="J264" s="44" t="s">
        <v>306</v>
      </c>
      <c r="K264" s="44" t="s">
        <v>306</v>
      </c>
    </row>
    <row r="265" spans="1:11" ht="63" x14ac:dyDescent="0.25">
      <c r="A265" s="117"/>
      <c r="B265" s="94"/>
      <c r="C265" s="95"/>
      <c r="D265" s="235" t="s">
        <v>928</v>
      </c>
      <c r="E265" s="81" t="s">
        <v>22</v>
      </c>
      <c r="F265" s="81" t="s">
        <v>23</v>
      </c>
      <c r="G265" s="28">
        <v>187.5</v>
      </c>
      <c r="H265" s="28">
        <v>0</v>
      </c>
      <c r="I265" s="28">
        <v>0</v>
      </c>
      <c r="J265" s="28">
        <v>0</v>
      </c>
      <c r="K265" s="28">
        <v>0</v>
      </c>
    </row>
    <row r="266" spans="1:11" s="2" customFormat="1" ht="78.75" x14ac:dyDescent="0.25">
      <c r="A266" s="93" t="s">
        <v>1799</v>
      </c>
      <c r="B266" s="94"/>
      <c r="C266" s="93" t="s">
        <v>1711</v>
      </c>
      <c r="D266" s="235" t="s">
        <v>1712</v>
      </c>
      <c r="E266" s="81" t="s">
        <v>180</v>
      </c>
      <c r="F266" s="81" t="s">
        <v>18</v>
      </c>
      <c r="G266" s="28" t="s">
        <v>306</v>
      </c>
      <c r="H266" s="44">
        <v>14</v>
      </c>
      <c r="I266" s="44">
        <v>14</v>
      </c>
      <c r="J266" s="44">
        <v>14</v>
      </c>
      <c r="K266" s="44">
        <v>14</v>
      </c>
    </row>
    <row r="267" spans="1:11" s="2" customFormat="1" ht="80.25" customHeight="1" x14ac:dyDescent="0.25">
      <c r="A267" s="95"/>
      <c r="B267" s="94"/>
      <c r="C267" s="95"/>
      <c r="D267" s="235" t="s">
        <v>1850</v>
      </c>
      <c r="E267" s="81" t="s">
        <v>22</v>
      </c>
      <c r="F267" s="81" t="s">
        <v>23</v>
      </c>
      <c r="G267" s="28">
        <v>0</v>
      </c>
      <c r="H267" s="28">
        <v>470.2</v>
      </c>
      <c r="I267" s="28">
        <v>1396.68</v>
      </c>
      <c r="J267" s="28">
        <v>1396.68</v>
      </c>
      <c r="K267" s="28">
        <v>1396.68</v>
      </c>
    </row>
    <row r="268" spans="1:11" ht="78.75" x14ac:dyDescent="0.25">
      <c r="A268" s="117" t="s">
        <v>1800</v>
      </c>
      <c r="B268" s="94"/>
      <c r="C268" s="93" t="s">
        <v>1713</v>
      </c>
      <c r="D268" s="235" t="s">
        <v>92</v>
      </c>
      <c r="E268" s="81" t="s">
        <v>180</v>
      </c>
      <c r="F268" s="81" t="s">
        <v>18</v>
      </c>
      <c r="G268" s="44">
        <v>8</v>
      </c>
      <c r="H268" s="44" t="s">
        <v>306</v>
      </c>
      <c r="I268" s="44" t="s">
        <v>306</v>
      </c>
      <c r="J268" s="44" t="s">
        <v>306</v>
      </c>
      <c r="K268" s="44" t="s">
        <v>306</v>
      </c>
    </row>
    <row r="269" spans="1:11" ht="64.5" customHeight="1" x14ac:dyDescent="0.25">
      <c r="A269" s="117"/>
      <c r="B269" s="94"/>
      <c r="C269" s="95"/>
      <c r="D269" s="235" t="s">
        <v>928</v>
      </c>
      <c r="E269" s="81" t="s">
        <v>22</v>
      </c>
      <c r="F269" s="81" t="s">
        <v>23</v>
      </c>
      <c r="G269" s="28">
        <v>737.7</v>
      </c>
      <c r="H269" s="28">
        <v>0</v>
      </c>
      <c r="I269" s="28">
        <v>0</v>
      </c>
      <c r="J269" s="28">
        <v>0</v>
      </c>
      <c r="K269" s="28">
        <v>0</v>
      </c>
    </row>
    <row r="270" spans="1:11" s="2" customFormat="1" ht="76.5" customHeight="1" x14ac:dyDescent="0.25">
      <c r="A270" s="93" t="s">
        <v>1801</v>
      </c>
      <c r="B270" s="94"/>
      <c r="C270" s="93" t="s">
        <v>1714</v>
      </c>
      <c r="D270" s="235" t="s">
        <v>1715</v>
      </c>
      <c r="E270" s="81" t="s">
        <v>180</v>
      </c>
      <c r="F270" s="81" t="s">
        <v>18</v>
      </c>
      <c r="G270" s="28" t="s">
        <v>306</v>
      </c>
      <c r="H270" s="44">
        <v>8</v>
      </c>
      <c r="I270" s="44">
        <v>8</v>
      </c>
      <c r="J270" s="44">
        <v>8</v>
      </c>
      <c r="K270" s="44">
        <v>8</v>
      </c>
    </row>
    <row r="271" spans="1:11" s="2" customFormat="1" ht="64.5" customHeight="1" x14ac:dyDescent="0.25">
      <c r="A271" s="95"/>
      <c r="B271" s="94"/>
      <c r="C271" s="95"/>
      <c r="D271" s="235" t="s">
        <v>1850</v>
      </c>
      <c r="E271" s="81" t="s">
        <v>22</v>
      </c>
      <c r="F271" s="81" t="s">
        <v>23</v>
      </c>
      <c r="G271" s="28">
        <v>0</v>
      </c>
      <c r="H271" s="28">
        <v>1074.74</v>
      </c>
      <c r="I271" s="28">
        <v>1906.7</v>
      </c>
      <c r="J271" s="28">
        <v>1906.7</v>
      </c>
      <c r="K271" s="28">
        <v>1906.7</v>
      </c>
    </row>
    <row r="272" spans="1:11" ht="78.75" x14ac:dyDescent="0.25">
      <c r="A272" s="117" t="s">
        <v>1802</v>
      </c>
      <c r="B272" s="94"/>
      <c r="C272" s="93" t="s">
        <v>1716</v>
      </c>
      <c r="D272" s="235" t="s">
        <v>90</v>
      </c>
      <c r="E272" s="81" t="s">
        <v>180</v>
      </c>
      <c r="F272" s="81" t="s">
        <v>18</v>
      </c>
      <c r="G272" s="44">
        <v>54</v>
      </c>
      <c r="H272" s="44" t="s">
        <v>306</v>
      </c>
      <c r="I272" s="44" t="s">
        <v>306</v>
      </c>
      <c r="J272" s="44" t="s">
        <v>306</v>
      </c>
      <c r="K272" s="44" t="s">
        <v>306</v>
      </c>
    </row>
    <row r="273" spans="1:11" ht="63" customHeight="1" x14ac:dyDescent="0.25">
      <c r="A273" s="117"/>
      <c r="B273" s="94"/>
      <c r="C273" s="95"/>
      <c r="D273" s="235" t="s">
        <v>928</v>
      </c>
      <c r="E273" s="81" t="s">
        <v>22</v>
      </c>
      <c r="F273" s="81" t="s">
        <v>23</v>
      </c>
      <c r="G273" s="28">
        <v>1364</v>
      </c>
      <c r="H273" s="28">
        <v>0</v>
      </c>
      <c r="I273" s="28">
        <v>0</v>
      </c>
      <c r="J273" s="28">
        <v>0</v>
      </c>
      <c r="K273" s="28">
        <v>0</v>
      </c>
    </row>
    <row r="274" spans="1:11" s="2" customFormat="1" ht="78.75" customHeight="1" x14ac:dyDescent="0.25">
      <c r="A274" s="228" t="s">
        <v>1803</v>
      </c>
      <c r="B274" s="94"/>
      <c r="C274" s="93" t="s">
        <v>1717</v>
      </c>
      <c r="D274" s="235" t="s">
        <v>1718</v>
      </c>
      <c r="E274" s="81" t="s">
        <v>180</v>
      </c>
      <c r="F274" s="81" t="s">
        <v>18</v>
      </c>
      <c r="G274" s="28" t="s">
        <v>306</v>
      </c>
      <c r="H274" s="44">
        <v>54</v>
      </c>
      <c r="I274" s="44">
        <v>54</v>
      </c>
      <c r="J274" s="44">
        <v>54</v>
      </c>
      <c r="K274" s="44">
        <v>54</v>
      </c>
    </row>
    <row r="275" spans="1:11" s="2" customFormat="1" ht="63" customHeight="1" x14ac:dyDescent="0.25">
      <c r="A275" s="232"/>
      <c r="B275" s="94"/>
      <c r="C275" s="95"/>
      <c r="D275" s="235" t="s">
        <v>1850</v>
      </c>
      <c r="E275" s="81" t="s">
        <v>22</v>
      </c>
      <c r="F275" s="81" t="s">
        <v>23</v>
      </c>
      <c r="G275" s="28">
        <v>0</v>
      </c>
      <c r="H275" s="28">
        <v>1813.62</v>
      </c>
      <c r="I275" s="28">
        <v>2530.0522099999998</v>
      </c>
      <c r="J275" s="28">
        <v>2530.0522099999998</v>
      </c>
      <c r="K275" s="28">
        <v>2530.0522099999998</v>
      </c>
    </row>
    <row r="276" spans="1:11" ht="78.75" x14ac:dyDescent="0.25">
      <c r="A276" s="117" t="s">
        <v>1804</v>
      </c>
      <c r="B276" s="94"/>
      <c r="C276" s="93" t="s">
        <v>1719</v>
      </c>
      <c r="D276" s="235" t="s">
        <v>91</v>
      </c>
      <c r="E276" s="81" t="s">
        <v>180</v>
      </c>
      <c r="F276" s="81" t="s">
        <v>18</v>
      </c>
      <c r="G276" s="44">
        <v>19</v>
      </c>
      <c r="H276" s="44" t="s">
        <v>306</v>
      </c>
      <c r="I276" s="44" t="s">
        <v>306</v>
      </c>
      <c r="J276" s="44" t="s">
        <v>306</v>
      </c>
      <c r="K276" s="44" t="s">
        <v>306</v>
      </c>
    </row>
    <row r="277" spans="1:11" ht="66.75" customHeight="1" x14ac:dyDescent="0.25">
      <c r="A277" s="117"/>
      <c r="B277" s="94"/>
      <c r="C277" s="95"/>
      <c r="D277" s="235" t="s">
        <v>928</v>
      </c>
      <c r="E277" s="81" t="s">
        <v>22</v>
      </c>
      <c r="F277" s="81" t="s">
        <v>23</v>
      </c>
      <c r="G277" s="28">
        <v>2486.9</v>
      </c>
      <c r="H277" s="28">
        <v>0</v>
      </c>
      <c r="I277" s="28">
        <v>0</v>
      </c>
      <c r="J277" s="28">
        <v>0</v>
      </c>
      <c r="K277" s="28">
        <v>0</v>
      </c>
    </row>
    <row r="278" spans="1:11" s="2" customFormat="1" ht="78" customHeight="1" x14ac:dyDescent="0.25">
      <c r="A278" s="93" t="s">
        <v>1805</v>
      </c>
      <c r="B278" s="94"/>
      <c r="C278" s="93" t="s">
        <v>1720</v>
      </c>
      <c r="D278" s="235" t="s">
        <v>1721</v>
      </c>
      <c r="E278" s="81" t="s">
        <v>180</v>
      </c>
      <c r="F278" s="81" t="s">
        <v>18</v>
      </c>
      <c r="G278" s="28" t="s">
        <v>306</v>
      </c>
      <c r="H278" s="44">
        <v>19</v>
      </c>
      <c r="I278" s="44">
        <v>19</v>
      </c>
      <c r="J278" s="44">
        <v>19</v>
      </c>
      <c r="K278" s="44">
        <v>19</v>
      </c>
    </row>
    <row r="279" spans="1:11" s="2" customFormat="1" ht="66.75" customHeight="1" x14ac:dyDescent="0.25">
      <c r="A279" s="95"/>
      <c r="B279" s="94"/>
      <c r="C279" s="95"/>
      <c r="D279" s="235" t="s">
        <v>1850</v>
      </c>
      <c r="E279" s="81" t="s">
        <v>22</v>
      </c>
      <c r="F279" s="81" t="s">
        <v>23</v>
      </c>
      <c r="G279" s="28">
        <v>0</v>
      </c>
      <c r="H279" s="28">
        <v>2522.5</v>
      </c>
      <c r="I279" s="28">
        <v>3153.40681</v>
      </c>
      <c r="J279" s="28">
        <v>3153.40681</v>
      </c>
      <c r="K279" s="28">
        <v>3153.40681</v>
      </c>
    </row>
    <row r="280" spans="1:11" ht="78.75" x14ac:dyDescent="0.25">
      <c r="A280" s="117" t="s">
        <v>1806</v>
      </c>
      <c r="B280" s="94"/>
      <c r="C280" s="93" t="s">
        <v>1722</v>
      </c>
      <c r="D280" s="238" t="s">
        <v>1580</v>
      </c>
      <c r="E280" s="81" t="s">
        <v>180</v>
      </c>
      <c r="F280" s="81" t="s">
        <v>18</v>
      </c>
      <c r="G280" s="44">
        <v>281</v>
      </c>
      <c r="H280" s="44" t="s">
        <v>306</v>
      </c>
      <c r="I280" s="44" t="s">
        <v>306</v>
      </c>
      <c r="J280" s="44" t="s">
        <v>306</v>
      </c>
      <c r="K280" s="44" t="s">
        <v>306</v>
      </c>
    </row>
    <row r="281" spans="1:11" ht="66.75" customHeight="1" x14ac:dyDescent="0.25">
      <c r="A281" s="117"/>
      <c r="B281" s="94"/>
      <c r="C281" s="95"/>
      <c r="D281" s="235" t="s">
        <v>928</v>
      </c>
      <c r="E281" s="81" t="s">
        <v>22</v>
      </c>
      <c r="F281" s="81" t="s">
        <v>23</v>
      </c>
      <c r="G281" s="28">
        <v>1929.6</v>
      </c>
      <c r="H281" s="28">
        <v>0</v>
      </c>
      <c r="I281" s="28">
        <v>0</v>
      </c>
      <c r="J281" s="28">
        <v>0</v>
      </c>
      <c r="K281" s="28">
        <v>0</v>
      </c>
    </row>
    <row r="282" spans="1:11" s="2" customFormat="1" ht="81.75" customHeight="1" x14ac:dyDescent="0.25">
      <c r="A282" s="93" t="s">
        <v>1807</v>
      </c>
      <c r="B282" s="94"/>
      <c r="C282" s="93" t="s">
        <v>1723</v>
      </c>
      <c r="D282" s="235" t="s">
        <v>1580</v>
      </c>
      <c r="E282" s="81" t="s">
        <v>180</v>
      </c>
      <c r="F282" s="81" t="s">
        <v>18</v>
      </c>
      <c r="G282" s="28" t="s">
        <v>306</v>
      </c>
      <c r="H282" s="44">
        <v>258</v>
      </c>
      <c r="I282" s="44">
        <v>300</v>
      </c>
      <c r="J282" s="44">
        <v>300</v>
      </c>
      <c r="K282" s="44">
        <v>300</v>
      </c>
    </row>
    <row r="283" spans="1:11" s="2" customFormat="1" ht="66.75" customHeight="1" x14ac:dyDescent="0.25">
      <c r="A283" s="95"/>
      <c r="B283" s="94"/>
      <c r="C283" s="95"/>
      <c r="D283" s="235" t="s">
        <v>1850</v>
      </c>
      <c r="E283" s="81" t="s">
        <v>22</v>
      </c>
      <c r="F283" s="81" t="s">
        <v>23</v>
      </c>
      <c r="G283" s="28">
        <v>0</v>
      </c>
      <c r="H283" s="28">
        <v>5133.67</v>
      </c>
      <c r="I283" s="28">
        <v>5888.5</v>
      </c>
      <c r="J283" s="28">
        <v>5888.5</v>
      </c>
      <c r="K283" s="28">
        <v>5888.5</v>
      </c>
    </row>
    <row r="284" spans="1:11" ht="78.75" x14ac:dyDescent="0.25">
      <c r="A284" s="117" t="s">
        <v>1808</v>
      </c>
      <c r="B284" s="94"/>
      <c r="C284" s="93" t="s">
        <v>1727</v>
      </c>
      <c r="D284" s="238" t="s">
        <v>1726</v>
      </c>
      <c r="E284" s="81" t="s">
        <v>180</v>
      </c>
      <c r="F284" s="81" t="s">
        <v>18</v>
      </c>
      <c r="G284" s="44">
        <v>204</v>
      </c>
      <c r="H284" s="44" t="s">
        <v>306</v>
      </c>
      <c r="I284" s="44" t="s">
        <v>306</v>
      </c>
      <c r="J284" s="44" t="s">
        <v>306</v>
      </c>
      <c r="K284" s="44" t="s">
        <v>306</v>
      </c>
    </row>
    <row r="285" spans="1:11" ht="63" x14ac:dyDescent="0.25">
      <c r="A285" s="117"/>
      <c r="B285" s="94"/>
      <c r="C285" s="95"/>
      <c r="D285" s="235" t="s">
        <v>928</v>
      </c>
      <c r="E285" s="81" t="s">
        <v>22</v>
      </c>
      <c r="F285" s="81" t="s">
        <v>23</v>
      </c>
      <c r="G285" s="28">
        <v>21020.5</v>
      </c>
      <c r="H285" s="28">
        <v>0</v>
      </c>
      <c r="I285" s="28">
        <v>0</v>
      </c>
      <c r="J285" s="28">
        <v>0</v>
      </c>
      <c r="K285" s="28">
        <v>0</v>
      </c>
    </row>
    <row r="286" spans="1:11" s="2" customFormat="1" ht="78.75" x14ac:dyDescent="0.25">
      <c r="A286" s="93" t="s">
        <v>1809</v>
      </c>
      <c r="B286" s="94"/>
      <c r="C286" s="93" t="s">
        <v>1724</v>
      </c>
      <c r="D286" s="235" t="s">
        <v>1725</v>
      </c>
      <c r="E286" s="81" t="s">
        <v>180</v>
      </c>
      <c r="F286" s="81" t="s">
        <v>18</v>
      </c>
      <c r="G286" s="28" t="s">
        <v>306</v>
      </c>
      <c r="H286" s="44">
        <v>184</v>
      </c>
      <c r="I286" s="44">
        <v>195</v>
      </c>
      <c r="J286" s="44">
        <v>195</v>
      </c>
      <c r="K286" s="44">
        <v>195</v>
      </c>
    </row>
    <row r="287" spans="1:11" s="2" customFormat="1" ht="74.25" customHeight="1" x14ac:dyDescent="0.25">
      <c r="A287" s="95"/>
      <c r="B287" s="94"/>
      <c r="C287" s="95"/>
      <c r="D287" s="235" t="s">
        <v>1850</v>
      </c>
      <c r="E287" s="81" t="s">
        <v>22</v>
      </c>
      <c r="F287" s="81" t="s">
        <v>23</v>
      </c>
      <c r="G287" s="28">
        <v>0</v>
      </c>
      <c r="H287" s="28">
        <v>15011.01</v>
      </c>
      <c r="I287" s="28">
        <v>15550.670599999999</v>
      </c>
      <c r="J287" s="28">
        <v>15569.21789</v>
      </c>
      <c r="K287" s="28">
        <v>15569.21789</v>
      </c>
    </row>
    <row r="288" spans="1:11" ht="78.75" x14ac:dyDescent="0.25">
      <c r="A288" s="117" t="s">
        <v>1810</v>
      </c>
      <c r="B288" s="94"/>
      <c r="C288" s="90" t="s">
        <v>1775</v>
      </c>
      <c r="D288" s="239" t="s">
        <v>1774</v>
      </c>
      <c r="E288" s="84" t="s">
        <v>180</v>
      </c>
      <c r="F288" s="84" t="s">
        <v>18</v>
      </c>
      <c r="G288" s="55">
        <v>4</v>
      </c>
      <c r="H288" s="55" t="s">
        <v>306</v>
      </c>
      <c r="I288" s="55" t="s">
        <v>306</v>
      </c>
      <c r="J288" s="55" t="s">
        <v>306</v>
      </c>
      <c r="K288" s="55" t="s">
        <v>306</v>
      </c>
    </row>
    <row r="289" spans="1:11" ht="65.25" customHeight="1" x14ac:dyDescent="0.25">
      <c r="A289" s="117"/>
      <c r="B289" s="94"/>
      <c r="C289" s="92"/>
      <c r="D289" s="30" t="s">
        <v>928</v>
      </c>
      <c r="E289" s="84" t="s">
        <v>22</v>
      </c>
      <c r="F289" s="84" t="s">
        <v>23</v>
      </c>
      <c r="G289" s="31">
        <v>1441.5</v>
      </c>
      <c r="H289" s="31">
        <v>0</v>
      </c>
      <c r="I289" s="31">
        <v>0</v>
      </c>
      <c r="J289" s="31">
        <v>0</v>
      </c>
      <c r="K289" s="31">
        <v>0</v>
      </c>
    </row>
    <row r="290" spans="1:11" s="2" customFormat="1" ht="78.75" customHeight="1" x14ac:dyDescent="0.25">
      <c r="A290" s="93" t="s">
        <v>1811</v>
      </c>
      <c r="B290" s="94"/>
      <c r="C290" s="90" t="s">
        <v>1776</v>
      </c>
      <c r="D290" s="30" t="s">
        <v>1774</v>
      </c>
      <c r="E290" s="84" t="s">
        <v>180</v>
      </c>
      <c r="F290" s="84" t="s">
        <v>18</v>
      </c>
      <c r="G290" s="31" t="s">
        <v>306</v>
      </c>
      <c r="H290" s="55">
        <v>5</v>
      </c>
      <c r="I290" s="31" t="s">
        <v>306</v>
      </c>
      <c r="J290" s="31" t="s">
        <v>306</v>
      </c>
      <c r="K290" s="31" t="s">
        <v>306</v>
      </c>
    </row>
    <row r="291" spans="1:11" s="2" customFormat="1" ht="65.25" customHeight="1" x14ac:dyDescent="0.25">
      <c r="A291" s="95"/>
      <c r="B291" s="94"/>
      <c r="C291" s="92"/>
      <c r="D291" s="30" t="s">
        <v>928</v>
      </c>
      <c r="E291" s="84" t="s">
        <v>22</v>
      </c>
      <c r="F291" s="84" t="s">
        <v>23</v>
      </c>
      <c r="G291" s="31">
        <v>0</v>
      </c>
      <c r="H291" s="31">
        <v>447.7</v>
      </c>
      <c r="I291" s="31">
        <v>0</v>
      </c>
      <c r="J291" s="31">
        <v>0</v>
      </c>
      <c r="K291" s="31">
        <v>0</v>
      </c>
    </row>
    <row r="292" spans="1:11" ht="78.75" x14ac:dyDescent="0.25">
      <c r="A292" s="117" t="s">
        <v>1812</v>
      </c>
      <c r="B292" s="94"/>
      <c r="C292" s="93" t="s">
        <v>1728</v>
      </c>
      <c r="D292" s="235" t="s">
        <v>1580</v>
      </c>
      <c r="E292" s="81" t="s">
        <v>180</v>
      </c>
      <c r="F292" s="81" t="s">
        <v>18</v>
      </c>
      <c r="G292" s="44">
        <v>53</v>
      </c>
      <c r="H292" s="44" t="s">
        <v>306</v>
      </c>
      <c r="I292" s="44" t="s">
        <v>306</v>
      </c>
      <c r="J292" s="44" t="s">
        <v>306</v>
      </c>
      <c r="K292" s="44" t="s">
        <v>306</v>
      </c>
    </row>
    <row r="293" spans="1:11" ht="63" x14ac:dyDescent="0.25">
      <c r="A293" s="117"/>
      <c r="B293" s="94"/>
      <c r="C293" s="95"/>
      <c r="D293" s="235" t="s">
        <v>928</v>
      </c>
      <c r="E293" s="81" t="s">
        <v>22</v>
      </c>
      <c r="F293" s="81" t="s">
        <v>23</v>
      </c>
      <c r="G293" s="28">
        <v>288.89999999999998</v>
      </c>
      <c r="H293" s="28">
        <v>0</v>
      </c>
      <c r="I293" s="28">
        <v>0</v>
      </c>
      <c r="J293" s="28">
        <v>0</v>
      </c>
      <c r="K293" s="28">
        <v>0</v>
      </c>
    </row>
    <row r="294" spans="1:11" s="2" customFormat="1" ht="76.5" customHeight="1" x14ac:dyDescent="0.25">
      <c r="A294" s="93" t="s">
        <v>1813</v>
      </c>
      <c r="B294" s="94"/>
      <c r="C294" s="93" t="s">
        <v>1729</v>
      </c>
      <c r="D294" s="235" t="s">
        <v>1580</v>
      </c>
      <c r="E294" s="81" t="s">
        <v>180</v>
      </c>
      <c r="F294" s="81" t="s">
        <v>18</v>
      </c>
      <c r="G294" s="28" t="s">
        <v>306</v>
      </c>
      <c r="H294" s="44">
        <v>53</v>
      </c>
      <c r="I294" s="44">
        <v>55</v>
      </c>
      <c r="J294" s="44">
        <v>55</v>
      </c>
      <c r="K294" s="44">
        <v>55</v>
      </c>
    </row>
    <row r="295" spans="1:11" s="2" customFormat="1" ht="63" customHeight="1" x14ac:dyDescent="0.25">
      <c r="A295" s="95"/>
      <c r="B295" s="94"/>
      <c r="C295" s="95"/>
      <c r="D295" s="235" t="s">
        <v>1850</v>
      </c>
      <c r="E295" s="81" t="s">
        <v>22</v>
      </c>
      <c r="F295" s="81" t="s">
        <v>23</v>
      </c>
      <c r="G295" s="28">
        <v>0</v>
      </c>
      <c r="H295" s="28">
        <v>194.85</v>
      </c>
      <c r="I295" s="28">
        <v>1694.5358699999999</v>
      </c>
      <c r="J295" s="28">
        <v>1694.5358699999999</v>
      </c>
      <c r="K295" s="28">
        <v>1694.5358699999999</v>
      </c>
    </row>
    <row r="296" spans="1:11" ht="78.75" x14ac:dyDescent="0.25">
      <c r="A296" s="117" t="s">
        <v>1814</v>
      </c>
      <c r="B296" s="94"/>
      <c r="C296" s="93" t="s">
        <v>1730</v>
      </c>
      <c r="D296" s="235" t="s">
        <v>1578</v>
      </c>
      <c r="E296" s="81" t="s">
        <v>180</v>
      </c>
      <c r="F296" s="81" t="s">
        <v>18</v>
      </c>
      <c r="G296" s="44">
        <v>1</v>
      </c>
      <c r="H296" s="44" t="s">
        <v>306</v>
      </c>
      <c r="I296" s="44" t="s">
        <v>306</v>
      </c>
      <c r="J296" s="44" t="s">
        <v>306</v>
      </c>
      <c r="K296" s="44" t="s">
        <v>306</v>
      </c>
    </row>
    <row r="297" spans="1:11" ht="63.75" customHeight="1" x14ac:dyDescent="0.25">
      <c r="A297" s="117"/>
      <c r="B297" s="94"/>
      <c r="C297" s="95"/>
      <c r="D297" s="235" t="s">
        <v>1579</v>
      </c>
      <c r="E297" s="81" t="s">
        <v>7</v>
      </c>
      <c r="F297" s="81" t="s">
        <v>23</v>
      </c>
      <c r="G297" s="28">
        <v>184.5</v>
      </c>
      <c r="H297" s="28">
        <v>0</v>
      </c>
      <c r="I297" s="28">
        <v>0</v>
      </c>
      <c r="J297" s="28">
        <v>0</v>
      </c>
      <c r="K297" s="28">
        <v>0</v>
      </c>
    </row>
    <row r="298" spans="1:11" s="2" customFormat="1" ht="81" customHeight="1" x14ac:dyDescent="0.25">
      <c r="A298" s="93" t="s">
        <v>1815</v>
      </c>
      <c r="B298" s="94"/>
      <c r="C298" s="93" t="s">
        <v>1731</v>
      </c>
      <c r="D298" s="235" t="s">
        <v>1732</v>
      </c>
      <c r="E298" s="81" t="s">
        <v>180</v>
      </c>
      <c r="F298" s="81" t="s">
        <v>18</v>
      </c>
      <c r="G298" s="28" t="s">
        <v>306</v>
      </c>
      <c r="H298" s="28" t="s">
        <v>306</v>
      </c>
      <c r="I298" s="44">
        <v>1</v>
      </c>
      <c r="J298" s="44">
        <v>1</v>
      </c>
      <c r="K298" s="44">
        <v>1</v>
      </c>
    </row>
    <row r="299" spans="1:11" s="2" customFormat="1" ht="63.75" customHeight="1" x14ac:dyDescent="0.25">
      <c r="A299" s="95"/>
      <c r="B299" s="94"/>
      <c r="C299" s="95"/>
      <c r="D299" s="235" t="s">
        <v>1850</v>
      </c>
      <c r="E299" s="81" t="s">
        <v>7</v>
      </c>
      <c r="F299" s="81" t="s">
        <v>23</v>
      </c>
      <c r="G299" s="28">
        <v>0</v>
      </c>
      <c r="H299" s="28">
        <v>0</v>
      </c>
      <c r="I299" s="28">
        <v>186.98392000000001</v>
      </c>
      <c r="J299" s="28">
        <v>186.98392000000001</v>
      </c>
      <c r="K299" s="28">
        <v>186.98392000000001</v>
      </c>
    </row>
    <row r="300" spans="1:11" ht="78.75" x14ac:dyDescent="0.25">
      <c r="A300" s="93" t="s">
        <v>1816</v>
      </c>
      <c r="B300" s="94"/>
      <c r="C300" s="93" t="s">
        <v>1736</v>
      </c>
      <c r="D300" s="235" t="s">
        <v>1735</v>
      </c>
      <c r="E300" s="81" t="s">
        <v>180</v>
      </c>
      <c r="F300" s="81" t="s">
        <v>18</v>
      </c>
      <c r="G300" s="44">
        <v>13</v>
      </c>
      <c r="H300" s="44" t="s">
        <v>306</v>
      </c>
      <c r="I300" s="44" t="s">
        <v>306</v>
      </c>
      <c r="J300" s="44" t="s">
        <v>306</v>
      </c>
      <c r="K300" s="44" t="s">
        <v>306</v>
      </c>
    </row>
    <row r="301" spans="1:11" ht="64.5" customHeight="1" x14ac:dyDescent="0.25">
      <c r="A301" s="95"/>
      <c r="B301" s="94"/>
      <c r="C301" s="95"/>
      <c r="D301" s="235" t="s">
        <v>928</v>
      </c>
      <c r="E301" s="81" t="s">
        <v>22</v>
      </c>
      <c r="F301" s="81" t="s">
        <v>23</v>
      </c>
      <c r="G301" s="28">
        <v>558.79999999999995</v>
      </c>
      <c r="H301" s="28">
        <v>0</v>
      </c>
      <c r="I301" s="28">
        <v>0</v>
      </c>
      <c r="J301" s="28">
        <v>0</v>
      </c>
      <c r="K301" s="28">
        <v>0</v>
      </c>
    </row>
    <row r="302" spans="1:11" s="2" customFormat="1" ht="76.5" customHeight="1" x14ac:dyDescent="0.25">
      <c r="A302" s="93" t="s">
        <v>1817</v>
      </c>
      <c r="B302" s="94"/>
      <c r="C302" s="93" t="s">
        <v>1733</v>
      </c>
      <c r="D302" s="235" t="s">
        <v>1734</v>
      </c>
      <c r="E302" s="81" t="s">
        <v>180</v>
      </c>
      <c r="F302" s="81" t="s">
        <v>18</v>
      </c>
      <c r="G302" s="28" t="s">
        <v>306</v>
      </c>
      <c r="H302" s="44">
        <v>16</v>
      </c>
      <c r="I302" s="44">
        <v>14</v>
      </c>
      <c r="J302" s="44">
        <v>14</v>
      </c>
      <c r="K302" s="44">
        <v>14</v>
      </c>
    </row>
    <row r="303" spans="1:11" s="2" customFormat="1" ht="64.5" customHeight="1" x14ac:dyDescent="0.25">
      <c r="A303" s="95"/>
      <c r="B303" s="94"/>
      <c r="C303" s="95"/>
      <c r="D303" s="235" t="s">
        <v>1850</v>
      </c>
      <c r="E303" s="81" t="s">
        <v>22</v>
      </c>
      <c r="F303" s="81" t="s">
        <v>23</v>
      </c>
      <c r="G303" s="28">
        <v>0</v>
      </c>
      <c r="H303" s="28">
        <v>983.25</v>
      </c>
      <c r="I303" s="28">
        <v>1698.46721</v>
      </c>
      <c r="J303" s="28">
        <v>1698.46721</v>
      </c>
      <c r="K303" s="28">
        <v>1698.46721</v>
      </c>
    </row>
    <row r="304" spans="1:11" ht="79.5" customHeight="1" x14ac:dyDescent="0.25">
      <c r="A304" s="117" t="s">
        <v>1818</v>
      </c>
      <c r="B304" s="94"/>
      <c r="C304" s="93" t="s">
        <v>1737</v>
      </c>
      <c r="D304" s="235" t="s">
        <v>101</v>
      </c>
      <c r="E304" s="81" t="s">
        <v>180</v>
      </c>
      <c r="F304" s="81" t="s">
        <v>18</v>
      </c>
      <c r="G304" s="44">
        <v>14</v>
      </c>
      <c r="H304" s="44" t="s">
        <v>306</v>
      </c>
      <c r="I304" s="44" t="s">
        <v>306</v>
      </c>
      <c r="J304" s="44" t="s">
        <v>306</v>
      </c>
      <c r="K304" s="44" t="s">
        <v>306</v>
      </c>
    </row>
    <row r="305" spans="1:11" ht="63" customHeight="1" x14ac:dyDescent="0.25">
      <c r="A305" s="117"/>
      <c r="B305" s="94"/>
      <c r="C305" s="95"/>
      <c r="D305" s="235" t="s">
        <v>928</v>
      </c>
      <c r="E305" s="81" t="s">
        <v>22</v>
      </c>
      <c r="F305" s="81" t="s">
        <v>23</v>
      </c>
      <c r="G305" s="28">
        <v>324.39999999999998</v>
      </c>
      <c r="H305" s="28">
        <v>0</v>
      </c>
      <c r="I305" s="28">
        <v>0</v>
      </c>
      <c r="J305" s="28">
        <v>0</v>
      </c>
      <c r="K305" s="28">
        <v>0</v>
      </c>
    </row>
    <row r="306" spans="1:11" s="2" customFormat="1" ht="80.25" customHeight="1" x14ac:dyDescent="0.25">
      <c r="A306" s="93" t="s">
        <v>1819</v>
      </c>
      <c r="B306" s="94"/>
      <c r="C306" s="93" t="s">
        <v>1738</v>
      </c>
      <c r="D306" s="235" t="s">
        <v>1739</v>
      </c>
      <c r="E306" s="81" t="s">
        <v>180</v>
      </c>
      <c r="F306" s="81" t="s">
        <v>18</v>
      </c>
      <c r="G306" s="28" t="s">
        <v>306</v>
      </c>
      <c r="H306" s="28" t="s">
        <v>306</v>
      </c>
      <c r="I306" s="44">
        <v>50</v>
      </c>
      <c r="J306" s="44">
        <v>50</v>
      </c>
      <c r="K306" s="44">
        <v>50</v>
      </c>
    </row>
    <row r="307" spans="1:11" s="2" customFormat="1" ht="63" customHeight="1" x14ac:dyDescent="0.25">
      <c r="A307" s="95"/>
      <c r="B307" s="94"/>
      <c r="C307" s="95"/>
      <c r="D307" s="235" t="s">
        <v>1850</v>
      </c>
      <c r="E307" s="81" t="s">
        <v>22</v>
      </c>
      <c r="F307" s="81" t="s">
        <v>23</v>
      </c>
      <c r="G307" s="28">
        <v>0</v>
      </c>
      <c r="H307" s="28">
        <v>0</v>
      </c>
      <c r="I307" s="28">
        <v>1436.40491</v>
      </c>
      <c r="J307" s="28">
        <v>1436.40491</v>
      </c>
      <c r="K307" s="28">
        <v>1436.40491</v>
      </c>
    </row>
    <row r="308" spans="1:11" ht="78.75" x14ac:dyDescent="0.25">
      <c r="A308" s="117" t="s">
        <v>1820</v>
      </c>
      <c r="B308" s="94"/>
      <c r="C308" s="93" t="s">
        <v>1740</v>
      </c>
      <c r="D308" s="235" t="s">
        <v>102</v>
      </c>
      <c r="E308" s="81" t="s">
        <v>180</v>
      </c>
      <c r="F308" s="81" t="s">
        <v>18</v>
      </c>
      <c r="G308" s="44">
        <v>19</v>
      </c>
      <c r="H308" s="44" t="s">
        <v>306</v>
      </c>
      <c r="I308" s="44" t="s">
        <v>306</v>
      </c>
      <c r="J308" s="44" t="s">
        <v>306</v>
      </c>
      <c r="K308" s="44" t="s">
        <v>306</v>
      </c>
    </row>
    <row r="309" spans="1:11" ht="63" customHeight="1" x14ac:dyDescent="0.25">
      <c r="A309" s="117"/>
      <c r="B309" s="94"/>
      <c r="C309" s="95"/>
      <c r="D309" s="235" t="s">
        <v>928</v>
      </c>
      <c r="E309" s="81" t="s">
        <v>22</v>
      </c>
      <c r="F309" s="81" t="s">
        <v>23</v>
      </c>
      <c r="G309" s="28">
        <v>1581.2</v>
      </c>
      <c r="H309" s="28">
        <v>0</v>
      </c>
      <c r="I309" s="28">
        <v>0</v>
      </c>
      <c r="J309" s="28">
        <v>0</v>
      </c>
      <c r="K309" s="28">
        <v>0</v>
      </c>
    </row>
    <row r="310" spans="1:11" s="2" customFormat="1" ht="78.75" x14ac:dyDescent="0.25">
      <c r="A310" s="93" t="s">
        <v>1821</v>
      </c>
      <c r="B310" s="94"/>
      <c r="C310" s="93" t="s">
        <v>1741</v>
      </c>
      <c r="D310" s="235" t="s">
        <v>1742</v>
      </c>
      <c r="E310" s="81" t="s">
        <v>180</v>
      </c>
      <c r="F310" s="81" t="s">
        <v>18</v>
      </c>
      <c r="G310" s="28" t="s">
        <v>306</v>
      </c>
      <c r="H310" s="44">
        <v>29</v>
      </c>
      <c r="I310" s="44">
        <v>17</v>
      </c>
      <c r="J310" s="44">
        <v>17</v>
      </c>
      <c r="K310" s="44">
        <v>17</v>
      </c>
    </row>
    <row r="311" spans="1:11" s="2" customFormat="1" ht="63" customHeight="1" x14ac:dyDescent="0.25">
      <c r="A311" s="95"/>
      <c r="B311" s="94"/>
      <c r="C311" s="95"/>
      <c r="D311" s="235" t="s">
        <v>1850</v>
      </c>
      <c r="E311" s="81" t="s">
        <v>22</v>
      </c>
      <c r="F311" s="81" t="s">
        <v>23</v>
      </c>
      <c r="G311" s="28">
        <v>0</v>
      </c>
      <c r="H311" s="28">
        <v>4135.79</v>
      </c>
      <c r="I311" s="28">
        <v>3369.05521</v>
      </c>
      <c r="J311" s="28">
        <v>3369.05521</v>
      </c>
      <c r="K311" s="28">
        <v>3369.05521</v>
      </c>
    </row>
    <row r="312" spans="1:11" s="2" customFormat="1" ht="78" customHeight="1" x14ac:dyDescent="0.25">
      <c r="A312" s="93" t="s">
        <v>1822</v>
      </c>
      <c r="B312" s="94"/>
      <c r="C312" s="93" t="s">
        <v>1662</v>
      </c>
      <c r="D312" s="235" t="s">
        <v>1663</v>
      </c>
      <c r="E312" s="81" t="s">
        <v>180</v>
      </c>
      <c r="F312" s="81" t="s">
        <v>18</v>
      </c>
      <c r="G312" s="28" t="s">
        <v>306</v>
      </c>
      <c r="H312" s="44">
        <v>2</v>
      </c>
      <c r="I312" s="44">
        <v>4</v>
      </c>
      <c r="J312" s="44">
        <v>4</v>
      </c>
      <c r="K312" s="44">
        <v>4</v>
      </c>
    </row>
    <row r="313" spans="1:11" s="2" customFormat="1" ht="63" customHeight="1" x14ac:dyDescent="0.25">
      <c r="A313" s="95"/>
      <c r="B313" s="94"/>
      <c r="C313" s="95"/>
      <c r="D313" s="235" t="s">
        <v>1850</v>
      </c>
      <c r="E313" s="81" t="s">
        <v>22</v>
      </c>
      <c r="F313" s="81" t="s">
        <v>23</v>
      </c>
      <c r="G313" s="28">
        <v>0</v>
      </c>
      <c r="H313" s="28">
        <v>320.88</v>
      </c>
      <c r="I313" s="28">
        <v>1561.09</v>
      </c>
      <c r="J313" s="28">
        <v>1561.09</v>
      </c>
      <c r="K313" s="28">
        <v>1561.09</v>
      </c>
    </row>
    <row r="314" spans="1:11" s="2" customFormat="1" ht="78.75" customHeight="1" x14ac:dyDescent="0.25">
      <c r="A314" s="93" t="s">
        <v>1823</v>
      </c>
      <c r="B314" s="94"/>
      <c r="C314" s="93" t="s">
        <v>1743</v>
      </c>
      <c r="D314" s="235" t="s">
        <v>1744</v>
      </c>
      <c r="E314" s="81" t="s">
        <v>109</v>
      </c>
      <c r="F314" s="81" t="s">
        <v>21</v>
      </c>
      <c r="G314" s="28" t="s">
        <v>306</v>
      </c>
      <c r="H314" s="44">
        <v>2</v>
      </c>
      <c r="I314" s="44">
        <v>2</v>
      </c>
      <c r="J314" s="44">
        <v>2</v>
      </c>
      <c r="K314" s="44">
        <v>2</v>
      </c>
    </row>
    <row r="315" spans="1:11" s="2" customFormat="1" ht="63" customHeight="1" x14ac:dyDescent="0.25">
      <c r="A315" s="95"/>
      <c r="B315" s="94"/>
      <c r="C315" s="95"/>
      <c r="D315" s="235" t="s">
        <v>1850</v>
      </c>
      <c r="E315" s="81" t="s">
        <v>22</v>
      </c>
      <c r="F315" s="81" t="s">
        <v>23</v>
      </c>
      <c r="G315" s="28">
        <v>0</v>
      </c>
      <c r="H315" s="28">
        <v>26.26</v>
      </c>
      <c r="I315" s="28">
        <v>126.25920000000001</v>
      </c>
      <c r="J315" s="28">
        <v>126.25920000000001</v>
      </c>
      <c r="K315" s="28">
        <v>126.25920000000001</v>
      </c>
    </row>
    <row r="316" spans="1:11" ht="78.75" x14ac:dyDescent="0.25">
      <c r="A316" s="117" t="s">
        <v>1824</v>
      </c>
      <c r="B316" s="94"/>
      <c r="C316" s="90" t="s">
        <v>881</v>
      </c>
      <c r="D316" s="235" t="s">
        <v>111</v>
      </c>
      <c r="E316" s="81" t="s">
        <v>112</v>
      </c>
      <c r="F316" s="81" t="s">
        <v>21</v>
      </c>
      <c r="G316" s="44">
        <v>22</v>
      </c>
      <c r="H316" s="156">
        <v>22</v>
      </c>
      <c r="I316" s="156">
        <v>22</v>
      </c>
      <c r="J316" s="156">
        <v>22</v>
      </c>
      <c r="K316" s="156">
        <v>22</v>
      </c>
    </row>
    <row r="317" spans="1:11" ht="63" x14ac:dyDescent="0.25">
      <c r="A317" s="117"/>
      <c r="B317" s="94"/>
      <c r="C317" s="92"/>
      <c r="D317" s="235" t="s">
        <v>1850</v>
      </c>
      <c r="E317" s="81" t="s">
        <v>22</v>
      </c>
      <c r="F317" s="81" t="s">
        <v>23</v>
      </c>
      <c r="G317" s="28">
        <v>1449.4</v>
      </c>
      <c r="H317" s="28">
        <v>1480.24855</v>
      </c>
      <c r="I317" s="28">
        <v>1480.24855</v>
      </c>
      <c r="J317" s="28">
        <v>1480.24855</v>
      </c>
      <c r="K317" s="28">
        <v>1480.24855</v>
      </c>
    </row>
    <row r="318" spans="1:11" ht="43.5" customHeight="1" x14ac:dyDescent="0.25">
      <c r="A318" s="117" t="s">
        <v>1825</v>
      </c>
      <c r="B318" s="94"/>
      <c r="C318" s="90" t="s">
        <v>882</v>
      </c>
      <c r="D318" s="93" t="s">
        <v>113</v>
      </c>
      <c r="E318" s="81" t="s">
        <v>932</v>
      </c>
      <c r="F318" s="81" t="s">
        <v>21</v>
      </c>
      <c r="G318" s="44">
        <v>2786</v>
      </c>
      <c r="H318" s="156">
        <v>2786</v>
      </c>
      <c r="I318" s="156">
        <v>2786</v>
      </c>
      <c r="J318" s="156">
        <v>2786</v>
      </c>
      <c r="K318" s="156">
        <v>2786</v>
      </c>
    </row>
    <row r="319" spans="1:11" ht="33.75" customHeight="1" x14ac:dyDescent="0.25">
      <c r="A319" s="117"/>
      <c r="B319" s="94"/>
      <c r="C319" s="91"/>
      <c r="D319" s="95"/>
      <c r="E319" s="78" t="s">
        <v>931</v>
      </c>
      <c r="F319" s="81" t="s">
        <v>21</v>
      </c>
      <c r="G319" s="44">
        <v>10</v>
      </c>
      <c r="H319" s="156">
        <v>10</v>
      </c>
      <c r="I319" s="156">
        <v>10</v>
      </c>
      <c r="J319" s="156">
        <v>10</v>
      </c>
      <c r="K319" s="156">
        <v>10</v>
      </c>
    </row>
    <row r="320" spans="1:11" ht="63" x14ac:dyDescent="0.25">
      <c r="A320" s="117"/>
      <c r="B320" s="94"/>
      <c r="C320" s="240"/>
      <c r="D320" s="235" t="s">
        <v>1850</v>
      </c>
      <c r="E320" s="81" t="s">
        <v>22</v>
      </c>
      <c r="F320" s="81" t="s">
        <v>23</v>
      </c>
      <c r="G320" s="28">
        <v>4209</v>
      </c>
      <c r="H320" s="28">
        <v>4298.5261600000003</v>
      </c>
      <c r="I320" s="28">
        <v>4298.5261600000003</v>
      </c>
      <c r="J320" s="28">
        <v>4298.5261600000003</v>
      </c>
      <c r="K320" s="28">
        <v>4298.5261600000003</v>
      </c>
    </row>
    <row r="321" spans="1:11" ht="78.75" x14ac:dyDescent="0.25">
      <c r="A321" s="93" t="s">
        <v>1826</v>
      </c>
      <c r="B321" s="94"/>
      <c r="C321" s="93" t="s">
        <v>1745</v>
      </c>
      <c r="D321" s="235" t="s">
        <v>1400</v>
      </c>
      <c r="E321" s="81" t="s">
        <v>180</v>
      </c>
      <c r="F321" s="81" t="s">
        <v>18</v>
      </c>
      <c r="G321" s="44">
        <v>233</v>
      </c>
      <c r="H321" s="156" t="s">
        <v>306</v>
      </c>
      <c r="I321" s="156" t="s">
        <v>306</v>
      </c>
      <c r="J321" s="156" t="s">
        <v>306</v>
      </c>
      <c r="K321" s="156" t="s">
        <v>306</v>
      </c>
    </row>
    <row r="322" spans="1:11" ht="63" x14ac:dyDescent="0.25">
      <c r="A322" s="95"/>
      <c r="B322" s="94"/>
      <c r="C322" s="95"/>
      <c r="D322" s="235" t="s">
        <v>928</v>
      </c>
      <c r="E322" s="81" t="s">
        <v>22</v>
      </c>
      <c r="F322" s="81" t="s">
        <v>23</v>
      </c>
      <c r="G322" s="28">
        <v>5900.5</v>
      </c>
      <c r="H322" s="28">
        <v>0</v>
      </c>
      <c r="I322" s="28">
        <v>0</v>
      </c>
      <c r="J322" s="28">
        <v>0</v>
      </c>
      <c r="K322" s="28">
        <v>0</v>
      </c>
    </row>
    <row r="323" spans="1:11" s="2" customFormat="1" ht="78.75" x14ac:dyDescent="0.25">
      <c r="A323" s="93" t="s">
        <v>1827</v>
      </c>
      <c r="B323" s="94"/>
      <c r="C323" s="93" t="s">
        <v>1746</v>
      </c>
      <c r="D323" s="235" t="s">
        <v>1392</v>
      </c>
      <c r="E323" s="81" t="s">
        <v>180</v>
      </c>
      <c r="F323" s="81" t="s">
        <v>18</v>
      </c>
      <c r="G323" s="28" t="s">
        <v>306</v>
      </c>
      <c r="H323" s="44">
        <v>280</v>
      </c>
      <c r="I323" s="44">
        <v>280</v>
      </c>
      <c r="J323" s="44">
        <v>280</v>
      </c>
      <c r="K323" s="44">
        <v>280</v>
      </c>
    </row>
    <row r="324" spans="1:11" s="2" customFormat="1" ht="66" customHeight="1" x14ac:dyDescent="0.25">
      <c r="A324" s="95"/>
      <c r="B324" s="94"/>
      <c r="C324" s="95"/>
      <c r="D324" s="235" t="s">
        <v>1850</v>
      </c>
      <c r="E324" s="81" t="s">
        <v>22</v>
      </c>
      <c r="F324" s="81" t="s">
        <v>23</v>
      </c>
      <c r="G324" s="28">
        <v>0</v>
      </c>
      <c r="H324" s="28">
        <v>7195.68</v>
      </c>
      <c r="I324" s="28">
        <v>8195.6790299999993</v>
      </c>
      <c r="J324" s="28">
        <v>8195.6790299999993</v>
      </c>
      <c r="K324" s="28">
        <v>8195.6790299999993</v>
      </c>
    </row>
    <row r="325" spans="1:11" ht="81.75" customHeight="1" x14ac:dyDescent="0.25">
      <c r="A325" s="93" t="s">
        <v>1828</v>
      </c>
      <c r="B325" s="94"/>
      <c r="C325" s="93" t="s">
        <v>1748</v>
      </c>
      <c r="D325" s="235" t="s">
        <v>231</v>
      </c>
      <c r="E325" s="81" t="s">
        <v>180</v>
      </c>
      <c r="F325" s="81" t="s">
        <v>18</v>
      </c>
      <c r="G325" s="44">
        <v>128</v>
      </c>
      <c r="H325" s="156" t="s">
        <v>306</v>
      </c>
      <c r="I325" s="156" t="s">
        <v>306</v>
      </c>
      <c r="J325" s="156" t="s">
        <v>306</v>
      </c>
      <c r="K325" s="156" t="s">
        <v>306</v>
      </c>
    </row>
    <row r="326" spans="1:11" ht="63" x14ac:dyDescent="0.25">
      <c r="A326" s="95"/>
      <c r="B326" s="94"/>
      <c r="C326" s="95"/>
      <c r="D326" s="235" t="s">
        <v>928</v>
      </c>
      <c r="E326" s="81" t="s">
        <v>22</v>
      </c>
      <c r="F326" s="81" t="s">
        <v>23</v>
      </c>
      <c r="G326" s="28">
        <v>10933.5</v>
      </c>
      <c r="H326" s="28">
        <v>0</v>
      </c>
      <c r="I326" s="28">
        <v>0</v>
      </c>
      <c r="J326" s="28">
        <v>0</v>
      </c>
      <c r="K326" s="28">
        <v>0</v>
      </c>
    </row>
    <row r="327" spans="1:11" s="2" customFormat="1" ht="78.75" x14ac:dyDescent="0.25">
      <c r="A327" s="93" t="s">
        <v>1829</v>
      </c>
      <c r="B327" s="94"/>
      <c r="C327" s="93" t="s">
        <v>1747</v>
      </c>
      <c r="D327" s="235" t="s">
        <v>1749</v>
      </c>
      <c r="E327" s="81" t="s">
        <v>180</v>
      </c>
      <c r="F327" s="81" t="s">
        <v>18</v>
      </c>
      <c r="G327" s="28" t="s">
        <v>306</v>
      </c>
      <c r="H327" s="44">
        <v>128</v>
      </c>
      <c r="I327" s="44">
        <v>128</v>
      </c>
      <c r="J327" s="44">
        <v>128</v>
      </c>
      <c r="K327" s="44">
        <v>128</v>
      </c>
    </row>
    <row r="328" spans="1:11" s="2" customFormat="1" ht="63" customHeight="1" x14ac:dyDescent="0.25">
      <c r="A328" s="95"/>
      <c r="B328" s="94"/>
      <c r="C328" s="95"/>
      <c r="D328" s="235" t="s">
        <v>1850</v>
      </c>
      <c r="E328" s="81" t="s">
        <v>22</v>
      </c>
      <c r="F328" s="81" t="s">
        <v>23</v>
      </c>
      <c r="G328" s="28">
        <v>0</v>
      </c>
      <c r="H328" s="28">
        <v>13486.76</v>
      </c>
      <c r="I328" s="28">
        <v>14486.75841</v>
      </c>
      <c r="J328" s="28">
        <v>14486.75841</v>
      </c>
      <c r="K328" s="28">
        <v>14486.75841</v>
      </c>
    </row>
    <row r="329" spans="1:11" ht="80.25" customHeight="1" x14ac:dyDescent="0.25">
      <c r="A329" s="93" t="s">
        <v>1830</v>
      </c>
      <c r="B329" s="94"/>
      <c r="C329" s="93" t="s">
        <v>1752</v>
      </c>
      <c r="D329" s="235" t="s">
        <v>1753</v>
      </c>
      <c r="E329" s="81" t="s">
        <v>180</v>
      </c>
      <c r="F329" s="81" t="s">
        <v>18</v>
      </c>
      <c r="G329" s="44">
        <v>12</v>
      </c>
      <c r="H329" s="156" t="s">
        <v>306</v>
      </c>
      <c r="I329" s="156" t="s">
        <v>306</v>
      </c>
      <c r="J329" s="156" t="s">
        <v>306</v>
      </c>
      <c r="K329" s="156" t="s">
        <v>306</v>
      </c>
    </row>
    <row r="330" spans="1:11" ht="63" x14ac:dyDescent="0.25">
      <c r="A330" s="95"/>
      <c r="B330" s="94"/>
      <c r="C330" s="95"/>
      <c r="D330" s="235" t="s">
        <v>928</v>
      </c>
      <c r="E330" s="81" t="s">
        <v>22</v>
      </c>
      <c r="F330" s="81" t="s">
        <v>23</v>
      </c>
      <c r="G330" s="28">
        <v>6822.5</v>
      </c>
      <c r="H330" s="28">
        <v>0</v>
      </c>
      <c r="I330" s="28">
        <v>0</v>
      </c>
      <c r="J330" s="28">
        <v>0</v>
      </c>
      <c r="K330" s="28">
        <v>0</v>
      </c>
    </row>
    <row r="331" spans="1:11" s="2" customFormat="1" ht="78.75" x14ac:dyDescent="0.25">
      <c r="A331" s="93" t="s">
        <v>1831</v>
      </c>
      <c r="B331" s="94"/>
      <c r="C331" s="93" t="s">
        <v>1750</v>
      </c>
      <c r="D331" s="235" t="s">
        <v>1751</v>
      </c>
      <c r="E331" s="81" t="s">
        <v>180</v>
      </c>
      <c r="F331" s="81" t="s">
        <v>18</v>
      </c>
      <c r="G331" s="28" t="s">
        <v>306</v>
      </c>
      <c r="H331" s="44">
        <v>12</v>
      </c>
      <c r="I331" s="44">
        <v>12</v>
      </c>
      <c r="J331" s="44">
        <v>12</v>
      </c>
      <c r="K331" s="44">
        <v>12</v>
      </c>
    </row>
    <row r="332" spans="1:11" s="2" customFormat="1" ht="63.75" customHeight="1" x14ac:dyDescent="0.25">
      <c r="A332" s="95"/>
      <c r="B332" s="94"/>
      <c r="C332" s="95"/>
      <c r="D332" s="235" t="s">
        <v>1850</v>
      </c>
      <c r="E332" s="81" t="s">
        <v>22</v>
      </c>
      <c r="F332" s="81" t="s">
        <v>23</v>
      </c>
      <c r="G332" s="28">
        <v>0</v>
      </c>
      <c r="H332" s="28">
        <v>1387.7</v>
      </c>
      <c r="I332" s="28">
        <v>2387.7381</v>
      </c>
      <c r="J332" s="28">
        <v>2387.7381</v>
      </c>
      <c r="K332" s="28">
        <v>2387.7381</v>
      </c>
    </row>
    <row r="333" spans="1:11" ht="80.25" customHeight="1" x14ac:dyDescent="0.25">
      <c r="A333" s="93" t="s">
        <v>1832</v>
      </c>
      <c r="B333" s="94"/>
      <c r="C333" s="93" t="s">
        <v>1756</v>
      </c>
      <c r="D333" s="235" t="s">
        <v>1757</v>
      </c>
      <c r="E333" s="81" t="s">
        <v>180</v>
      </c>
      <c r="F333" s="81" t="s">
        <v>18</v>
      </c>
      <c r="G333" s="44">
        <v>4</v>
      </c>
      <c r="H333" s="156" t="s">
        <v>306</v>
      </c>
      <c r="I333" s="156" t="s">
        <v>306</v>
      </c>
      <c r="J333" s="156" t="s">
        <v>306</v>
      </c>
      <c r="K333" s="156" t="s">
        <v>306</v>
      </c>
    </row>
    <row r="334" spans="1:11" ht="63" x14ac:dyDescent="0.25">
      <c r="A334" s="95"/>
      <c r="B334" s="94"/>
      <c r="C334" s="95"/>
      <c r="D334" s="235" t="s">
        <v>928</v>
      </c>
      <c r="E334" s="81" t="s">
        <v>22</v>
      </c>
      <c r="F334" s="81" t="s">
        <v>23</v>
      </c>
      <c r="G334" s="28">
        <v>2368.4</v>
      </c>
      <c r="H334" s="28">
        <v>0</v>
      </c>
      <c r="I334" s="28">
        <v>0</v>
      </c>
      <c r="J334" s="28">
        <v>0</v>
      </c>
      <c r="K334" s="28">
        <v>0</v>
      </c>
    </row>
    <row r="335" spans="1:11" s="2" customFormat="1" ht="78.75" x14ac:dyDescent="0.25">
      <c r="A335" s="93" t="s">
        <v>1833</v>
      </c>
      <c r="B335" s="94"/>
      <c r="C335" s="93" t="s">
        <v>1754</v>
      </c>
      <c r="D335" s="235" t="s">
        <v>1755</v>
      </c>
      <c r="E335" s="81" t="s">
        <v>180</v>
      </c>
      <c r="F335" s="81" t="s">
        <v>18</v>
      </c>
      <c r="G335" s="28" t="s">
        <v>306</v>
      </c>
      <c r="H335" s="44">
        <v>5</v>
      </c>
      <c r="I335" s="44">
        <v>5</v>
      </c>
      <c r="J335" s="44">
        <v>5</v>
      </c>
      <c r="K335" s="44">
        <v>5</v>
      </c>
    </row>
    <row r="336" spans="1:11" s="2" customFormat="1" ht="102.75" customHeight="1" x14ac:dyDescent="0.25">
      <c r="A336" s="95"/>
      <c r="B336" s="94"/>
      <c r="C336" s="95"/>
      <c r="D336" s="235" t="s">
        <v>1850</v>
      </c>
      <c r="E336" s="81" t="s">
        <v>22</v>
      </c>
      <c r="F336" s="81" t="s">
        <v>23</v>
      </c>
      <c r="G336" s="28">
        <v>0</v>
      </c>
      <c r="H336" s="28">
        <v>642.47</v>
      </c>
      <c r="I336" s="28">
        <v>1642.4713400000001</v>
      </c>
      <c r="J336" s="28">
        <v>1642.4713400000001</v>
      </c>
      <c r="K336" s="28">
        <v>1642.4713400000001</v>
      </c>
    </row>
    <row r="337" spans="1:17" ht="78" customHeight="1" x14ac:dyDescent="0.25">
      <c r="A337" s="93" t="s">
        <v>1834</v>
      </c>
      <c r="B337" s="94"/>
      <c r="C337" s="93" t="s">
        <v>883</v>
      </c>
      <c r="D337" s="235" t="s">
        <v>106</v>
      </c>
      <c r="E337" s="81" t="s">
        <v>107</v>
      </c>
      <c r="F337" s="81" t="s">
        <v>18</v>
      </c>
      <c r="G337" s="44">
        <v>42</v>
      </c>
      <c r="H337" s="156" t="s">
        <v>306</v>
      </c>
      <c r="I337" s="156" t="s">
        <v>306</v>
      </c>
      <c r="J337" s="156" t="s">
        <v>306</v>
      </c>
      <c r="K337" s="156" t="s">
        <v>306</v>
      </c>
      <c r="O337" s="54"/>
    </row>
    <row r="338" spans="1:17" ht="63" x14ac:dyDescent="0.25">
      <c r="A338" s="95"/>
      <c r="B338" s="94"/>
      <c r="C338" s="95"/>
      <c r="D338" s="235" t="s">
        <v>1846</v>
      </c>
      <c r="E338" s="81" t="s">
        <v>22</v>
      </c>
      <c r="F338" s="81" t="s">
        <v>23</v>
      </c>
      <c r="G338" s="28">
        <v>1080.8</v>
      </c>
      <c r="H338" s="28">
        <v>0</v>
      </c>
      <c r="I338" s="28">
        <v>0</v>
      </c>
      <c r="J338" s="28">
        <v>0</v>
      </c>
      <c r="K338" s="28">
        <v>0</v>
      </c>
      <c r="N338" s="54"/>
      <c r="O338" s="54"/>
      <c r="P338" s="54"/>
      <c r="Q338" s="54"/>
    </row>
    <row r="339" spans="1:17" ht="81.75" customHeight="1" x14ac:dyDescent="0.25">
      <c r="A339" s="93" t="s">
        <v>1835</v>
      </c>
      <c r="B339" s="94"/>
      <c r="C339" s="93" t="s">
        <v>884</v>
      </c>
      <c r="D339" s="235" t="s">
        <v>116</v>
      </c>
      <c r="E339" s="81" t="s">
        <v>885</v>
      </c>
      <c r="F339" s="81" t="s">
        <v>21</v>
      </c>
      <c r="G339" s="44">
        <v>42</v>
      </c>
      <c r="H339" s="156">
        <v>42</v>
      </c>
      <c r="I339" s="156">
        <v>42</v>
      </c>
      <c r="J339" s="156">
        <v>42</v>
      </c>
      <c r="K339" s="156">
        <v>42</v>
      </c>
      <c r="O339" s="54"/>
    </row>
    <row r="340" spans="1:17" ht="63" x14ac:dyDescent="0.25">
      <c r="A340" s="95"/>
      <c r="B340" s="94"/>
      <c r="C340" s="95"/>
      <c r="D340" s="235" t="s">
        <v>1847</v>
      </c>
      <c r="E340" s="81" t="s">
        <v>22</v>
      </c>
      <c r="F340" s="81" t="s">
        <v>23</v>
      </c>
      <c r="G340" s="28">
        <v>946.7</v>
      </c>
      <c r="H340" s="28">
        <v>1470</v>
      </c>
      <c r="I340" s="28">
        <v>1470</v>
      </c>
      <c r="J340" s="28">
        <v>1470</v>
      </c>
      <c r="K340" s="28">
        <v>1470</v>
      </c>
      <c r="O340" s="54"/>
    </row>
    <row r="341" spans="1:17" s="2" customFormat="1" ht="78.75" x14ac:dyDescent="0.25">
      <c r="A341" s="93" t="s">
        <v>1836</v>
      </c>
      <c r="B341" s="94"/>
      <c r="C341" s="93" t="s">
        <v>713</v>
      </c>
      <c r="D341" s="235" t="s">
        <v>1109</v>
      </c>
      <c r="E341" s="81" t="s">
        <v>1778</v>
      </c>
      <c r="F341" s="81" t="s">
        <v>269</v>
      </c>
      <c r="G341" s="28" t="s">
        <v>306</v>
      </c>
      <c r="H341" s="44">
        <v>9828</v>
      </c>
      <c r="I341" s="44">
        <v>9828</v>
      </c>
      <c r="J341" s="44">
        <v>9828</v>
      </c>
      <c r="K341" s="44">
        <v>9828</v>
      </c>
    </row>
    <row r="342" spans="1:17" s="2" customFormat="1" ht="63" x14ac:dyDescent="0.25">
      <c r="A342" s="95"/>
      <c r="B342" s="94"/>
      <c r="C342" s="95"/>
      <c r="D342" s="235" t="s">
        <v>1777</v>
      </c>
      <c r="E342" s="81" t="s">
        <v>22</v>
      </c>
      <c r="F342" s="81" t="s">
        <v>23</v>
      </c>
      <c r="G342" s="28">
        <v>0</v>
      </c>
      <c r="H342" s="28">
        <v>1759.89996</v>
      </c>
      <c r="I342" s="28">
        <v>1759.89996</v>
      </c>
      <c r="J342" s="28">
        <v>1759.89996</v>
      </c>
      <c r="K342" s="28">
        <v>1759.89996</v>
      </c>
    </row>
    <row r="343" spans="1:17" ht="77.25" customHeight="1" x14ac:dyDescent="0.25">
      <c r="A343" s="93" t="s">
        <v>1837</v>
      </c>
      <c r="B343" s="94"/>
      <c r="C343" s="93" t="s">
        <v>1760</v>
      </c>
      <c r="D343" s="235" t="s">
        <v>1761</v>
      </c>
      <c r="E343" s="81" t="s">
        <v>180</v>
      </c>
      <c r="F343" s="81" t="s">
        <v>18</v>
      </c>
      <c r="G343" s="44">
        <v>84</v>
      </c>
      <c r="H343" s="156" t="s">
        <v>306</v>
      </c>
      <c r="I343" s="156" t="s">
        <v>306</v>
      </c>
      <c r="J343" s="156" t="s">
        <v>306</v>
      </c>
      <c r="K343" s="156" t="s">
        <v>306</v>
      </c>
    </row>
    <row r="344" spans="1:17" ht="63" x14ac:dyDescent="0.25">
      <c r="A344" s="95"/>
      <c r="B344" s="94"/>
      <c r="C344" s="95"/>
      <c r="D344" s="235" t="s">
        <v>1846</v>
      </c>
      <c r="E344" s="81" t="s">
        <v>22</v>
      </c>
      <c r="F344" s="81" t="s">
        <v>23</v>
      </c>
      <c r="G344" s="28">
        <v>1535.9</v>
      </c>
      <c r="H344" s="28">
        <v>0</v>
      </c>
      <c r="I344" s="28">
        <v>0</v>
      </c>
      <c r="J344" s="28">
        <v>0</v>
      </c>
      <c r="K344" s="28">
        <v>0</v>
      </c>
    </row>
    <row r="345" spans="1:17" s="2" customFormat="1" ht="78.75" x14ac:dyDescent="0.25">
      <c r="A345" s="93" t="s">
        <v>1838</v>
      </c>
      <c r="B345" s="94"/>
      <c r="C345" s="93" t="s">
        <v>1842</v>
      </c>
      <c r="D345" s="235" t="s">
        <v>1761</v>
      </c>
      <c r="E345" s="81" t="s">
        <v>1845</v>
      </c>
      <c r="F345" s="81" t="s">
        <v>18</v>
      </c>
      <c r="G345" s="28" t="s">
        <v>306</v>
      </c>
      <c r="H345" s="44">
        <v>287</v>
      </c>
      <c r="I345" s="44">
        <v>287</v>
      </c>
      <c r="J345" s="44">
        <v>287</v>
      </c>
      <c r="K345" s="44">
        <v>287</v>
      </c>
    </row>
    <row r="346" spans="1:17" s="2" customFormat="1" ht="63.75" customHeight="1" x14ac:dyDescent="0.25">
      <c r="A346" s="95"/>
      <c r="B346" s="94"/>
      <c r="C346" s="95"/>
      <c r="D346" s="235" t="s">
        <v>1847</v>
      </c>
      <c r="E346" s="81" t="s">
        <v>22</v>
      </c>
      <c r="F346" s="81" t="s">
        <v>23</v>
      </c>
      <c r="G346" s="28">
        <v>0</v>
      </c>
      <c r="H346" s="28">
        <v>138.05000000000001</v>
      </c>
      <c r="I346" s="28">
        <v>138.05000000000001</v>
      </c>
      <c r="J346" s="28">
        <v>138.05000000000001</v>
      </c>
      <c r="K346" s="28">
        <v>138.05000000000001</v>
      </c>
    </row>
    <row r="347" spans="1:17" s="2" customFormat="1" ht="78.75" x14ac:dyDescent="0.25">
      <c r="A347" s="93" t="s">
        <v>1839</v>
      </c>
      <c r="B347" s="94"/>
      <c r="C347" s="93" t="s">
        <v>1758</v>
      </c>
      <c r="D347" s="235" t="s">
        <v>1759</v>
      </c>
      <c r="E347" s="81" t="s">
        <v>180</v>
      </c>
      <c r="F347" s="81" t="s">
        <v>18</v>
      </c>
      <c r="G347" s="28" t="s">
        <v>306</v>
      </c>
      <c r="H347" s="44">
        <v>84</v>
      </c>
      <c r="I347" s="44">
        <v>84</v>
      </c>
      <c r="J347" s="44">
        <v>84</v>
      </c>
      <c r="K347" s="44">
        <v>84</v>
      </c>
    </row>
    <row r="348" spans="1:17" s="2" customFormat="1" ht="63" x14ac:dyDescent="0.25">
      <c r="A348" s="95"/>
      <c r="B348" s="94"/>
      <c r="C348" s="95"/>
      <c r="D348" s="235" t="s">
        <v>1847</v>
      </c>
      <c r="E348" s="81" t="s">
        <v>22</v>
      </c>
      <c r="F348" s="81" t="s">
        <v>23</v>
      </c>
      <c r="G348" s="28">
        <v>0</v>
      </c>
      <c r="H348" s="28">
        <v>4409.59</v>
      </c>
      <c r="I348" s="28">
        <v>4409.59</v>
      </c>
      <c r="J348" s="28">
        <v>4409.59</v>
      </c>
      <c r="K348" s="28">
        <v>4409.59</v>
      </c>
    </row>
    <row r="349" spans="1:17" ht="81" customHeight="1" x14ac:dyDescent="0.25">
      <c r="A349" s="93" t="s">
        <v>1840</v>
      </c>
      <c r="B349" s="94"/>
      <c r="C349" s="93" t="s">
        <v>1764</v>
      </c>
      <c r="D349" s="235" t="s">
        <v>1765</v>
      </c>
      <c r="E349" s="81" t="s">
        <v>180</v>
      </c>
      <c r="F349" s="81" t="s">
        <v>18</v>
      </c>
      <c r="G349" s="44">
        <v>134</v>
      </c>
      <c r="H349" s="175" t="s">
        <v>306</v>
      </c>
      <c r="I349" s="156" t="s">
        <v>306</v>
      </c>
      <c r="J349" s="156" t="s">
        <v>306</v>
      </c>
      <c r="K349" s="156" t="s">
        <v>306</v>
      </c>
    </row>
    <row r="350" spans="1:17" ht="63" x14ac:dyDescent="0.25">
      <c r="A350" s="95"/>
      <c r="B350" s="94"/>
      <c r="C350" s="95"/>
      <c r="D350" s="235" t="s">
        <v>1846</v>
      </c>
      <c r="E350" s="81" t="s">
        <v>22</v>
      </c>
      <c r="F350" s="81" t="s">
        <v>23</v>
      </c>
      <c r="G350" s="28">
        <v>22455</v>
      </c>
      <c r="H350" s="28">
        <v>0</v>
      </c>
      <c r="I350" s="28">
        <v>0</v>
      </c>
      <c r="J350" s="28">
        <v>0</v>
      </c>
      <c r="K350" s="28">
        <v>0</v>
      </c>
    </row>
    <row r="351" spans="1:17" s="2" customFormat="1" ht="78.75" x14ac:dyDescent="0.25">
      <c r="A351" s="93" t="s">
        <v>1848</v>
      </c>
      <c r="B351" s="94"/>
      <c r="C351" s="93" t="s">
        <v>1762</v>
      </c>
      <c r="D351" s="235" t="s">
        <v>1763</v>
      </c>
      <c r="E351" s="81" t="s">
        <v>180</v>
      </c>
      <c r="F351" s="81" t="s">
        <v>18</v>
      </c>
      <c r="G351" s="28" t="s">
        <v>306</v>
      </c>
      <c r="H351" s="44">
        <v>134</v>
      </c>
      <c r="I351" s="44">
        <v>134</v>
      </c>
      <c r="J351" s="44">
        <v>134</v>
      </c>
      <c r="K351" s="44">
        <v>134</v>
      </c>
    </row>
    <row r="352" spans="1:17" s="2" customFormat="1" ht="72" customHeight="1" x14ac:dyDescent="0.25">
      <c r="A352" s="95"/>
      <c r="B352" s="94"/>
      <c r="C352" s="95"/>
      <c r="D352" s="235" t="s">
        <v>1847</v>
      </c>
      <c r="E352" s="81" t="s">
        <v>22</v>
      </c>
      <c r="F352" s="81" t="s">
        <v>23</v>
      </c>
      <c r="G352" s="28">
        <v>0</v>
      </c>
      <c r="H352" s="28">
        <v>28840.796160000002</v>
      </c>
      <c r="I352" s="28">
        <v>28840.796160000002</v>
      </c>
      <c r="J352" s="28">
        <v>28840.796160000002</v>
      </c>
      <c r="K352" s="28">
        <v>28840.796160000002</v>
      </c>
    </row>
    <row r="353" spans="1:15" ht="78.75" x14ac:dyDescent="0.25">
      <c r="A353" s="93" t="s">
        <v>1849</v>
      </c>
      <c r="B353" s="94"/>
      <c r="C353" s="93" t="s">
        <v>1769</v>
      </c>
      <c r="D353" s="235" t="s">
        <v>1768</v>
      </c>
      <c r="E353" s="81" t="s">
        <v>180</v>
      </c>
      <c r="F353" s="81" t="s">
        <v>18</v>
      </c>
      <c r="G353" s="44">
        <v>18</v>
      </c>
      <c r="H353" s="156" t="s">
        <v>306</v>
      </c>
      <c r="I353" s="156" t="s">
        <v>306</v>
      </c>
      <c r="J353" s="156" t="s">
        <v>306</v>
      </c>
      <c r="K353" s="156" t="s">
        <v>306</v>
      </c>
    </row>
    <row r="354" spans="1:15" ht="63" x14ac:dyDescent="0.25">
      <c r="A354" s="95"/>
      <c r="B354" s="94"/>
      <c r="C354" s="95"/>
      <c r="D354" s="235" t="s">
        <v>1846</v>
      </c>
      <c r="E354" s="81" t="s">
        <v>22</v>
      </c>
      <c r="F354" s="81" t="s">
        <v>23</v>
      </c>
      <c r="G354" s="28">
        <v>7953.8</v>
      </c>
      <c r="H354" s="28">
        <v>0</v>
      </c>
      <c r="I354" s="28">
        <v>0</v>
      </c>
      <c r="J354" s="28">
        <v>0</v>
      </c>
      <c r="K354" s="28">
        <v>0</v>
      </c>
    </row>
    <row r="355" spans="1:15" s="2" customFormat="1" ht="78.75" customHeight="1" x14ac:dyDescent="0.25">
      <c r="A355" s="93" t="s">
        <v>1949</v>
      </c>
      <c r="B355" s="94"/>
      <c r="C355" s="93" t="s">
        <v>1766</v>
      </c>
      <c r="D355" s="235" t="s">
        <v>1767</v>
      </c>
      <c r="E355" s="81" t="s">
        <v>180</v>
      </c>
      <c r="F355" s="81" t="s">
        <v>18</v>
      </c>
      <c r="G355" s="28" t="s">
        <v>306</v>
      </c>
      <c r="H355" s="44">
        <v>18</v>
      </c>
      <c r="I355" s="44">
        <v>18</v>
      </c>
      <c r="J355" s="44">
        <v>18</v>
      </c>
      <c r="K355" s="44">
        <v>18</v>
      </c>
    </row>
    <row r="356" spans="1:15" s="2" customFormat="1" ht="84" customHeight="1" x14ac:dyDescent="0.25">
      <c r="A356" s="95"/>
      <c r="B356" s="94"/>
      <c r="C356" s="95"/>
      <c r="D356" s="235" t="s">
        <v>1847</v>
      </c>
      <c r="E356" s="81" t="s">
        <v>22</v>
      </c>
      <c r="F356" s="81" t="s">
        <v>23</v>
      </c>
      <c r="G356" s="28">
        <v>0</v>
      </c>
      <c r="H356" s="28">
        <v>4252.1013599999997</v>
      </c>
      <c r="I356" s="28">
        <v>4252.1013599999997</v>
      </c>
      <c r="J356" s="28">
        <v>4252.1013599999997</v>
      </c>
      <c r="K356" s="28">
        <v>4252.1013599999997</v>
      </c>
    </row>
    <row r="357" spans="1:15" ht="78.75" x14ac:dyDescent="0.25">
      <c r="A357" s="93" t="s">
        <v>1950</v>
      </c>
      <c r="B357" s="94"/>
      <c r="C357" s="93" t="s">
        <v>1771</v>
      </c>
      <c r="D357" s="235" t="s">
        <v>1770</v>
      </c>
      <c r="E357" s="81" t="s">
        <v>180</v>
      </c>
      <c r="F357" s="81" t="s">
        <v>18</v>
      </c>
      <c r="G357" s="44">
        <v>9</v>
      </c>
      <c r="H357" s="156" t="s">
        <v>306</v>
      </c>
      <c r="I357" s="156" t="s">
        <v>306</v>
      </c>
      <c r="J357" s="156" t="s">
        <v>306</v>
      </c>
      <c r="K357" s="156" t="s">
        <v>306</v>
      </c>
    </row>
    <row r="358" spans="1:15" ht="63" x14ac:dyDescent="0.25">
      <c r="A358" s="95"/>
      <c r="B358" s="94"/>
      <c r="C358" s="95"/>
      <c r="D358" s="235" t="s">
        <v>1846</v>
      </c>
      <c r="E358" s="81" t="s">
        <v>22</v>
      </c>
      <c r="F358" s="81" t="s">
        <v>23</v>
      </c>
      <c r="G358" s="28">
        <v>4768.8999999999996</v>
      </c>
      <c r="H358" s="28">
        <v>0</v>
      </c>
      <c r="I358" s="28">
        <v>0</v>
      </c>
      <c r="J358" s="28">
        <v>0</v>
      </c>
      <c r="K358" s="28">
        <v>0</v>
      </c>
    </row>
    <row r="359" spans="1:15" s="2" customFormat="1" ht="78.75" x14ac:dyDescent="0.25">
      <c r="A359" s="93" t="s">
        <v>1951</v>
      </c>
      <c r="B359" s="94"/>
      <c r="C359" s="93" t="s">
        <v>1772</v>
      </c>
      <c r="D359" s="235" t="s">
        <v>1773</v>
      </c>
      <c r="E359" s="77" t="s">
        <v>180</v>
      </c>
      <c r="F359" s="77" t="s">
        <v>18</v>
      </c>
      <c r="G359" s="28" t="s">
        <v>306</v>
      </c>
      <c r="H359" s="44">
        <v>9</v>
      </c>
      <c r="I359" s="44">
        <v>9</v>
      </c>
      <c r="J359" s="44">
        <v>9</v>
      </c>
      <c r="K359" s="44">
        <v>9</v>
      </c>
      <c r="O359" s="54"/>
    </row>
    <row r="360" spans="1:15" s="2" customFormat="1" ht="96.75" customHeight="1" x14ac:dyDescent="0.25">
      <c r="A360" s="95"/>
      <c r="B360" s="95"/>
      <c r="C360" s="95"/>
      <c r="D360" s="235" t="s">
        <v>1847</v>
      </c>
      <c r="E360" s="77" t="s">
        <v>22</v>
      </c>
      <c r="F360" s="77" t="s">
        <v>23</v>
      </c>
      <c r="G360" s="28">
        <v>0</v>
      </c>
      <c r="H360" s="28">
        <v>2362.2785399999998</v>
      </c>
      <c r="I360" s="28">
        <v>4597.57</v>
      </c>
      <c r="J360" s="28">
        <v>3071.67</v>
      </c>
      <c r="K360" s="28">
        <v>2462.4699999999998</v>
      </c>
      <c r="N360" s="54"/>
    </row>
    <row r="361" spans="1:15" ht="33.75" customHeight="1" x14ac:dyDescent="0.25">
      <c r="A361" s="128" t="s">
        <v>933</v>
      </c>
      <c r="B361" s="129"/>
      <c r="C361" s="129"/>
      <c r="D361" s="130"/>
      <c r="E361" s="126" t="s">
        <v>7</v>
      </c>
      <c r="F361" s="126" t="s">
        <v>19</v>
      </c>
      <c r="G361" s="155">
        <f>SUM(G358,G354,G350,G344,G340,G338,G334,G330,G326,G322,G320,G317,G309,G305,G301,G297,G293,G289,G285,G281,G277,G273,G269,G265,G261,G257,G253,G249,G245,G241,G231,G227,G223,G219,G215,G211,G207,G203,G199,G195,G191,G187,G183,G179,G175,G173,G169,G167,G165,G163,G161,G159,G155,G153,G149,G145,G141,G137,G133,G129,G125,G121,G117,G113,G109,G105,G101,G97,G93,G89,G87,G83,G79,G75,G71,G67,G65)</f>
        <v>347284.00000000006</v>
      </c>
      <c r="H361" s="155">
        <v>352025.5</v>
      </c>
      <c r="I361" s="155">
        <v>439449.5</v>
      </c>
      <c r="J361" s="155">
        <v>419196.2</v>
      </c>
      <c r="K361" s="155">
        <v>412024.1</v>
      </c>
    </row>
    <row r="362" spans="1:15" ht="39" customHeight="1" x14ac:dyDescent="0.25">
      <c r="A362" s="106" t="s">
        <v>117</v>
      </c>
      <c r="B362" s="107"/>
      <c r="C362" s="107"/>
      <c r="D362" s="108"/>
      <c r="E362" s="127"/>
      <c r="F362" s="127"/>
      <c r="G362" s="157">
        <v>347284</v>
      </c>
      <c r="H362" s="157">
        <f>H361</f>
        <v>352025.5</v>
      </c>
      <c r="I362" s="157">
        <f>I361</f>
        <v>439449.5</v>
      </c>
      <c r="J362" s="157">
        <f>J361</f>
        <v>419196.2</v>
      </c>
      <c r="K362" s="157">
        <f>K361</f>
        <v>412024.1</v>
      </c>
    </row>
    <row r="363" spans="1:15" ht="15.75" customHeight="1" x14ac:dyDescent="0.25">
      <c r="A363" s="121" t="s">
        <v>126</v>
      </c>
      <c r="B363" s="122"/>
      <c r="C363" s="122"/>
      <c r="D363" s="122"/>
      <c r="E363" s="122"/>
      <c r="F363" s="122"/>
      <c r="G363" s="122"/>
      <c r="H363" s="122"/>
      <c r="I363" s="122"/>
      <c r="J363" s="122"/>
      <c r="K363" s="123"/>
    </row>
    <row r="364" spans="1:15" ht="80.25" customHeight="1" x14ac:dyDescent="0.25">
      <c r="A364" s="93" t="s">
        <v>426</v>
      </c>
      <c r="B364" s="93" t="s">
        <v>123</v>
      </c>
      <c r="C364" s="93" t="s">
        <v>124</v>
      </c>
      <c r="D364" s="81" t="s">
        <v>851</v>
      </c>
      <c r="E364" s="81" t="s">
        <v>125</v>
      </c>
      <c r="F364" s="81" t="s">
        <v>21</v>
      </c>
      <c r="G364" s="44">
        <v>856481</v>
      </c>
      <c r="H364" s="44">
        <v>824471</v>
      </c>
      <c r="I364" s="44">
        <v>883429</v>
      </c>
      <c r="J364" s="44">
        <v>917811</v>
      </c>
      <c r="K364" s="44">
        <v>884301</v>
      </c>
    </row>
    <row r="365" spans="1:15" ht="65.25" customHeight="1" x14ac:dyDescent="0.25">
      <c r="A365" s="95"/>
      <c r="B365" s="95"/>
      <c r="C365" s="95"/>
      <c r="D365" s="81" t="s">
        <v>1250</v>
      </c>
      <c r="E365" s="81" t="s">
        <v>22</v>
      </c>
      <c r="F365" s="81" t="s">
        <v>23</v>
      </c>
      <c r="G365" s="28">
        <v>302077.3</v>
      </c>
      <c r="H365" s="28">
        <v>386808.6</v>
      </c>
      <c r="I365" s="28">
        <v>414469.6</v>
      </c>
      <c r="J365" s="28">
        <v>430600</v>
      </c>
      <c r="K365" s="28">
        <v>414878.5</v>
      </c>
    </row>
    <row r="366" spans="1:15" ht="24" customHeight="1" x14ac:dyDescent="0.25">
      <c r="A366" s="128" t="s">
        <v>934</v>
      </c>
      <c r="B366" s="129"/>
      <c r="C366" s="129"/>
      <c r="D366" s="130"/>
      <c r="E366" s="126" t="s">
        <v>7</v>
      </c>
      <c r="F366" s="126" t="s">
        <v>6</v>
      </c>
      <c r="G366" s="163">
        <f>G365</f>
        <v>302077.3</v>
      </c>
      <c r="H366" s="162">
        <f t="shared" ref="H366:K367" si="0">H365</f>
        <v>386808.6</v>
      </c>
      <c r="I366" s="163">
        <f t="shared" si="0"/>
        <v>414469.6</v>
      </c>
      <c r="J366" s="163">
        <f t="shared" si="0"/>
        <v>430600</v>
      </c>
      <c r="K366" s="163">
        <f t="shared" si="0"/>
        <v>414878.5</v>
      </c>
    </row>
    <row r="367" spans="1:15" ht="42" customHeight="1" x14ac:dyDescent="0.25">
      <c r="A367" s="128" t="s">
        <v>935</v>
      </c>
      <c r="B367" s="129"/>
      <c r="C367" s="129"/>
      <c r="D367" s="130"/>
      <c r="E367" s="127"/>
      <c r="F367" s="127"/>
      <c r="G367" s="163">
        <f>G366</f>
        <v>302077.3</v>
      </c>
      <c r="H367" s="162">
        <f t="shared" si="0"/>
        <v>386808.6</v>
      </c>
      <c r="I367" s="163">
        <f t="shared" si="0"/>
        <v>414469.6</v>
      </c>
      <c r="J367" s="163">
        <f t="shared" si="0"/>
        <v>430600</v>
      </c>
      <c r="K367" s="163">
        <f t="shared" si="0"/>
        <v>414878.5</v>
      </c>
    </row>
    <row r="368" spans="1:15" x14ac:dyDescent="0.25">
      <c r="A368" s="119" t="s">
        <v>130</v>
      </c>
      <c r="B368" s="119"/>
      <c r="C368" s="119"/>
      <c r="D368" s="119"/>
      <c r="E368" s="119"/>
      <c r="F368" s="119"/>
      <c r="G368" s="119"/>
      <c r="H368" s="119"/>
      <c r="I368" s="119"/>
      <c r="J368" s="119"/>
      <c r="K368" s="120"/>
    </row>
    <row r="369" spans="1:11" ht="78.75" x14ac:dyDescent="0.25">
      <c r="A369" s="93" t="s">
        <v>427</v>
      </c>
      <c r="B369" s="93" t="s">
        <v>127</v>
      </c>
      <c r="C369" s="93" t="s">
        <v>128</v>
      </c>
      <c r="D369" s="81" t="s">
        <v>202</v>
      </c>
      <c r="E369" s="156" t="s">
        <v>129</v>
      </c>
      <c r="F369" s="81" t="s">
        <v>21</v>
      </c>
      <c r="G369" s="156">
        <v>169</v>
      </c>
      <c r="H369" s="156">
        <v>123</v>
      </c>
      <c r="I369" s="156">
        <v>132</v>
      </c>
      <c r="J369" s="156">
        <v>129</v>
      </c>
      <c r="K369" s="156">
        <v>127</v>
      </c>
    </row>
    <row r="370" spans="1:11" ht="68.25" customHeight="1" x14ac:dyDescent="0.25">
      <c r="A370" s="95"/>
      <c r="B370" s="95"/>
      <c r="C370" s="95"/>
      <c r="D370" s="81" t="s">
        <v>1311</v>
      </c>
      <c r="E370" s="81" t="s">
        <v>22</v>
      </c>
      <c r="F370" s="81" t="s">
        <v>23</v>
      </c>
      <c r="G370" s="28">
        <v>5398.8</v>
      </c>
      <c r="H370" s="28">
        <v>5594</v>
      </c>
      <c r="I370" s="28">
        <v>6040.7</v>
      </c>
      <c r="J370" s="28">
        <v>5905.4</v>
      </c>
      <c r="K370" s="28">
        <v>5804.4</v>
      </c>
    </row>
    <row r="371" spans="1:11" ht="36.75" customHeight="1" x14ac:dyDescent="0.25">
      <c r="A371" s="241" t="s">
        <v>936</v>
      </c>
      <c r="B371" s="242"/>
      <c r="C371" s="242"/>
      <c r="D371" s="243"/>
      <c r="E371" s="219" t="s">
        <v>7</v>
      </c>
      <c r="F371" s="219" t="s">
        <v>6</v>
      </c>
      <c r="G371" s="164">
        <f>G370</f>
        <v>5398.8</v>
      </c>
      <c r="H371" s="164">
        <f>H370</f>
        <v>5594</v>
      </c>
      <c r="I371" s="164">
        <f>I370</f>
        <v>6040.7</v>
      </c>
      <c r="J371" s="164">
        <f>J370</f>
        <v>5905.4</v>
      </c>
      <c r="K371" s="164">
        <f>K370</f>
        <v>5804.4</v>
      </c>
    </row>
    <row r="372" spans="1:11" ht="33" customHeight="1" x14ac:dyDescent="0.25">
      <c r="A372" s="241" t="s">
        <v>937</v>
      </c>
      <c r="B372" s="242"/>
      <c r="C372" s="242"/>
      <c r="D372" s="243"/>
      <c r="E372" s="220"/>
      <c r="F372" s="220"/>
      <c r="G372" s="164">
        <f>G371</f>
        <v>5398.8</v>
      </c>
      <c r="H372" s="164">
        <f>H370</f>
        <v>5594</v>
      </c>
      <c r="I372" s="164">
        <f>I370</f>
        <v>6040.7</v>
      </c>
      <c r="J372" s="164">
        <f>J370</f>
        <v>5905.4</v>
      </c>
      <c r="K372" s="164">
        <f>K370</f>
        <v>5804.4</v>
      </c>
    </row>
    <row r="373" spans="1:11" x14ac:dyDescent="0.25">
      <c r="A373" s="119" t="s">
        <v>201</v>
      </c>
      <c r="B373" s="119"/>
      <c r="C373" s="119"/>
      <c r="D373" s="119"/>
      <c r="E373" s="119"/>
      <c r="F373" s="119"/>
      <c r="G373" s="119"/>
      <c r="H373" s="119"/>
      <c r="I373" s="119"/>
      <c r="J373" s="119"/>
      <c r="K373" s="120"/>
    </row>
    <row r="374" spans="1:11" ht="81.75" customHeight="1" x14ac:dyDescent="0.25">
      <c r="A374" s="93" t="s">
        <v>428</v>
      </c>
      <c r="B374" s="93" t="s">
        <v>131</v>
      </c>
      <c r="C374" s="93" t="s">
        <v>132</v>
      </c>
      <c r="D374" s="81" t="s">
        <v>938</v>
      </c>
      <c r="E374" s="244" t="s">
        <v>133</v>
      </c>
      <c r="F374" s="81" t="s">
        <v>21</v>
      </c>
      <c r="G374" s="44">
        <v>8640</v>
      </c>
      <c r="H374" s="44">
        <v>8640</v>
      </c>
      <c r="I374" s="44">
        <v>8640</v>
      </c>
      <c r="J374" s="44">
        <v>8640</v>
      </c>
      <c r="K374" s="44">
        <v>8640</v>
      </c>
    </row>
    <row r="375" spans="1:11" ht="63" x14ac:dyDescent="0.25">
      <c r="A375" s="95"/>
      <c r="B375" s="94"/>
      <c r="C375" s="95"/>
      <c r="D375" s="81" t="s">
        <v>1378</v>
      </c>
      <c r="E375" s="81" t="s">
        <v>22</v>
      </c>
      <c r="F375" s="81" t="s">
        <v>23</v>
      </c>
      <c r="G375" s="28">
        <v>4223.8</v>
      </c>
      <c r="H375" s="28">
        <v>4166.2</v>
      </c>
      <c r="I375" s="28">
        <v>4529.2</v>
      </c>
      <c r="J375" s="28">
        <v>4505.2</v>
      </c>
      <c r="K375" s="28">
        <v>4475.2</v>
      </c>
    </row>
    <row r="376" spans="1:11" ht="78.75" x14ac:dyDescent="0.25">
      <c r="A376" s="93" t="s">
        <v>429</v>
      </c>
      <c r="B376" s="94"/>
      <c r="C376" s="90" t="s">
        <v>134</v>
      </c>
      <c r="D376" s="51" t="s">
        <v>203</v>
      </c>
      <c r="E376" s="81" t="s">
        <v>135</v>
      </c>
      <c r="F376" s="81" t="s">
        <v>136</v>
      </c>
      <c r="G376" s="28">
        <v>3642.7</v>
      </c>
      <c r="H376" s="28">
        <v>3717.2</v>
      </c>
      <c r="I376" s="28">
        <v>3717.2</v>
      </c>
      <c r="J376" s="28">
        <v>3717.2</v>
      </c>
      <c r="K376" s="28">
        <v>3717.2</v>
      </c>
    </row>
    <row r="377" spans="1:11" ht="66" customHeight="1" x14ac:dyDescent="0.25">
      <c r="A377" s="94"/>
      <c r="B377" s="94"/>
      <c r="C377" s="91"/>
      <c r="D377" s="81" t="s">
        <v>1378</v>
      </c>
      <c r="E377" s="77" t="s">
        <v>22</v>
      </c>
      <c r="F377" s="77" t="s">
        <v>23</v>
      </c>
      <c r="G377" s="45">
        <v>15660.65</v>
      </c>
      <c r="H377" s="45">
        <v>18418.3</v>
      </c>
      <c r="I377" s="45">
        <v>18967.599999999999</v>
      </c>
      <c r="J377" s="45">
        <v>17818.8</v>
      </c>
      <c r="K377" s="45">
        <v>17079.099999999999</v>
      </c>
    </row>
    <row r="378" spans="1:11" ht="59.25" customHeight="1" x14ac:dyDescent="0.25">
      <c r="A378" s="93" t="s">
        <v>430</v>
      </c>
      <c r="B378" s="94"/>
      <c r="C378" s="93" t="s">
        <v>137</v>
      </c>
      <c r="D378" s="93" t="s">
        <v>204</v>
      </c>
      <c r="E378" s="81" t="s">
        <v>112</v>
      </c>
      <c r="F378" s="93" t="s">
        <v>21</v>
      </c>
      <c r="G378" s="165">
        <v>27</v>
      </c>
      <c r="H378" s="165">
        <v>27</v>
      </c>
      <c r="I378" s="165">
        <v>27</v>
      </c>
      <c r="J378" s="165">
        <v>27</v>
      </c>
      <c r="K378" s="165">
        <v>27</v>
      </c>
    </row>
    <row r="379" spans="1:11" s="2" customFormat="1" ht="19.5" customHeight="1" x14ac:dyDescent="0.25">
      <c r="A379" s="94"/>
      <c r="B379" s="94"/>
      <c r="C379" s="94"/>
      <c r="D379" s="95"/>
      <c r="E379" s="81" t="s">
        <v>931</v>
      </c>
      <c r="F379" s="95"/>
      <c r="G379" s="165">
        <v>2</v>
      </c>
      <c r="H379" s="169">
        <v>2</v>
      </c>
      <c r="I379" s="169">
        <v>2</v>
      </c>
      <c r="J379" s="169">
        <v>2</v>
      </c>
      <c r="K379" s="169">
        <v>2</v>
      </c>
    </row>
    <row r="380" spans="1:11" ht="63" x14ac:dyDescent="0.25">
      <c r="A380" s="95"/>
      <c r="B380" s="94"/>
      <c r="C380" s="95"/>
      <c r="D380" s="81" t="s">
        <v>1379</v>
      </c>
      <c r="E380" s="81" t="s">
        <v>22</v>
      </c>
      <c r="F380" s="81" t="s">
        <v>23</v>
      </c>
      <c r="G380" s="166">
        <v>751.5</v>
      </c>
      <c r="H380" s="45">
        <v>1139.8</v>
      </c>
      <c r="I380" s="45">
        <v>1247.0999999999999</v>
      </c>
      <c r="J380" s="45">
        <v>1130</v>
      </c>
      <c r="K380" s="45">
        <v>1128</v>
      </c>
    </row>
    <row r="381" spans="1:11" ht="78.75" x14ac:dyDescent="0.25">
      <c r="A381" s="93" t="s">
        <v>431</v>
      </c>
      <c r="B381" s="94"/>
      <c r="C381" s="90" t="s">
        <v>138</v>
      </c>
      <c r="D381" s="245" t="s">
        <v>234</v>
      </c>
      <c r="E381" s="84" t="s">
        <v>139</v>
      </c>
      <c r="F381" s="84" t="s">
        <v>21</v>
      </c>
      <c r="G381" s="44">
        <v>3000</v>
      </c>
      <c r="H381" s="44">
        <v>2500</v>
      </c>
      <c r="I381" s="55">
        <v>2500</v>
      </c>
      <c r="J381" s="55">
        <v>2500</v>
      </c>
      <c r="K381" s="55">
        <v>2500</v>
      </c>
    </row>
    <row r="382" spans="1:11" ht="63" x14ac:dyDescent="0.25">
      <c r="A382" s="95"/>
      <c r="B382" s="94"/>
      <c r="C382" s="92"/>
      <c r="D382" s="84" t="s">
        <v>1380</v>
      </c>
      <c r="E382" s="84" t="s">
        <v>22</v>
      </c>
      <c r="F382" s="84" t="s">
        <v>23</v>
      </c>
      <c r="G382" s="45">
        <v>8440.1</v>
      </c>
      <c r="H382" s="45">
        <v>8700.7000000000007</v>
      </c>
      <c r="I382" s="45">
        <v>10250.6</v>
      </c>
      <c r="J382" s="45">
        <v>9899.7999999999993</v>
      </c>
      <c r="K382" s="45">
        <v>9871</v>
      </c>
    </row>
    <row r="383" spans="1:11" ht="78.75" x14ac:dyDescent="0.25">
      <c r="A383" s="93" t="s">
        <v>432</v>
      </c>
      <c r="B383" s="94"/>
      <c r="C383" s="93" t="s">
        <v>138</v>
      </c>
      <c r="D383" s="29" t="s">
        <v>205</v>
      </c>
      <c r="E383" s="84" t="s">
        <v>140</v>
      </c>
      <c r="F383" s="84" t="s">
        <v>21</v>
      </c>
      <c r="G383" s="44">
        <v>2100</v>
      </c>
      <c r="H383" s="44">
        <v>1900</v>
      </c>
      <c r="I383" s="44">
        <v>1900</v>
      </c>
      <c r="J383" s="44">
        <v>1900</v>
      </c>
      <c r="K383" s="44">
        <v>1900</v>
      </c>
    </row>
    <row r="384" spans="1:11" ht="63" x14ac:dyDescent="0.25">
      <c r="A384" s="95"/>
      <c r="B384" s="95"/>
      <c r="C384" s="95"/>
      <c r="D384" s="81" t="s">
        <v>1381</v>
      </c>
      <c r="E384" s="81" t="s">
        <v>22</v>
      </c>
      <c r="F384" s="81" t="s">
        <v>23</v>
      </c>
      <c r="G384" s="45">
        <v>8148.4</v>
      </c>
      <c r="H384" s="45">
        <v>8239</v>
      </c>
      <c r="I384" s="45">
        <v>10154.9</v>
      </c>
      <c r="J384" s="45">
        <v>9829</v>
      </c>
      <c r="K384" s="45">
        <v>9798</v>
      </c>
    </row>
    <row r="385" spans="1:11" ht="63" customHeight="1" x14ac:dyDescent="0.25">
      <c r="A385" s="241" t="s">
        <v>939</v>
      </c>
      <c r="B385" s="242"/>
      <c r="C385" s="242"/>
      <c r="D385" s="243"/>
      <c r="E385" s="246" t="s">
        <v>7</v>
      </c>
      <c r="F385" s="246" t="s">
        <v>6</v>
      </c>
      <c r="G385" s="164">
        <f>SUM(G375,G377,G380,G382,G384)</f>
        <v>37224.450000000004</v>
      </c>
      <c r="H385" s="164">
        <f>SUM(H375,H377,H380,H382,H384)</f>
        <v>40664</v>
      </c>
      <c r="I385" s="164">
        <f>SUM(I375,I377,I380,I382,I384)</f>
        <v>45149.4</v>
      </c>
      <c r="J385" s="164">
        <f>SUM(J375,J377,J380,J382,J384)</f>
        <v>43182.8</v>
      </c>
      <c r="K385" s="164">
        <f>SUM(K375,K377,K380,K382,K384)</f>
        <v>42351.3</v>
      </c>
    </row>
    <row r="386" spans="1:11" ht="78.75" x14ac:dyDescent="0.25">
      <c r="A386" s="93" t="s">
        <v>433</v>
      </c>
      <c r="B386" s="93" t="s">
        <v>141</v>
      </c>
      <c r="C386" s="93" t="s">
        <v>17</v>
      </c>
      <c r="D386" s="29" t="s">
        <v>206</v>
      </c>
      <c r="E386" s="81" t="s">
        <v>142</v>
      </c>
      <c r="F386" s="81" t="s">
        <v>143</v>
      </c>
      <c r="G386" s="44">
        <v>48483</v>
      </c>
      <c r="H386" s="44">
        <v>48480</v>
      </c>
      <c r="I386" s="44">
        <v>48480</v>
      </c>
      <c r="J386" s="44">
        <v>48480</v>
      </c>
      <c r="K386" s="44">
        <v>48480</v>
      </c>
    </row>
    <row r="387" spans="1:11" ht="63" x14ac:dyDescent="0.25">
      <c r="A387" s="95"/>
      <c r="B387" s="94"/>
      <c r="C387" s="95"/>
      <c r="D387" s="235" t="s">
        <v>1382</v>
      </c>
      <c r="E387" s="81" t="s">
        <v>22</v>
      </c>
      <c r="F387" s="81" t="s">
        <v>23</v>
      </c>
      <c r="G387" s="28">
        <v>8994.2000000000007</v>
      </c>
      <c r="H387" s="28">
        <v>9843</v>
      </c>
      <c r="I387" s="28">
        <v>11025.2</v>
      </c>
      <c r="J387" s="28">
        <v>10530.9</v>
      </c>
      <c r="K387" s="28">
        <v>10248.5</v>
      </c>
    </row>
    <row r="388" spans="1:11" ht="78.75" customHeight="1" x14ac:dyDescent="0.25">
      <c r="A388" s="93" t="s">
        <v>434</v>
      </c>
      <c r="B388" s="94"/>
      <c r="C388" s="93" t="s">
        <v>144</v>
      </c>
      <c r="D388" s="29" t="s">
        <v>207</v>
      </c>
      <c r="E388" s="81" t="s">
        <v>142</v>
      </c>
      <c r="F388" s="81" t="s">
        <v>143</v>
      </c>
      <c r="G388" s="44">
        <v>8567</v>
      </c>
      <c r="H388" s="44">
        <v>8560</v>
      </c>
      <c r="I388" s="44">
        <v>8560</v>
      </c>
      <c r="J388" s="44">
        <v>8560</v>
      </c>
      <c r="K388" s="44">
        <v>8560</v>
      </c>
    </row>
    <row r="389" spans="1:11" ht="63" x14ac:dyDescent="0.25">
      <c r="A389" s="95"/>
      <c r="B389" s="94"/>
      <c r="C389" s="95"/>
      <c r="D389" s="235" t="s">
        <v>1382</v>
      </c>
      <c r="E389" s="81" t="s">
        <v>22</v>
      </c>
      <c r="F389" s="81" t="s">
        <v>23</v>
      </c>
      <c r="G389" s="28">
        <v>1588.1</v>
      </c>
      <c r="H389" s="28">
        <v>1865.1</v>
      </c>
      <c r="I389" s="28">
        <v>1956.2</v>
      </c>
      <c r="J389" s="28">
        <v>1865.1</v>
      </c>
      <c r="K389" s="28">
        <v>1865.1</v>
      </c>
    </row>
    <row r="390" spans="1:11" ht="78.75" x14ac:dyDescent="0.25">
      <c r="A390" s="93" t="s">
        <v>435</v>
      </c>
      <c r="B390" s="94"/>
      <c r="C390" s="93" t="s">
        <v>145</v>
      </c>
      <c r="D390" s="245" t="s">
        <v>208</v>
      </c>
      <c r="E390" s="81" t="s">
        <v>109</v>
      </c>
      <c r="F390" s="81" t="s">
        <v>21</v>
      </c>
      <c r="G390" s="165">
        <v>100</v>
      </c>
      <c r="H390" s="156">
        <v>100</v>
      </c>
      <c r="I390" s="156">
        <v>100</v>
      </c>
      <c r="J390" s="156">
        <v>100</v>
      </c>
      <c r="K390" s="156">
        <v>100</v>
      </c>
    </row>
    <row r="391" spans="1:11" ht="63" x14ac:dyDescent="0.25">
      <c r="A391" s="95"/>
      <c r="B391" s="94"/>
      <c r="C391" s="95"/>
      <c r="D391" s="30" t="s">
        <v>1382</v>
      </c>
      <c r="E391" s="81" t="s">
        <v>22</v>
      </c>
      <c r="F391" s="81" t="s">
        <v>23</v>
      </c>
      <c r="G391" s="28">
        <v>563.9</v>
      </c>
      <c r="H391" s="28">
        <v>660.2</v>
      </c>
      <c r="I391" s="28">
        <v>695</v>
      </c>
      <c r="J391" s="28">
        <v>660.2</v>
      </c>
      <c r="K391" s="28">
        <v>660.2</v>
      </c>
    </row>
    <row r="392" spans="1:11" ht="78.75" x14ac:dyDescent="0.25">
      <c r="A392" s="93" t="s">
        <v>436</v>
      </c>
      <c r="B392" s="94"/>
      <c r="C392" s="93" t="s">
        <v>146</v>
      </c>
      <c r="D392" s="245" t="s">
        <v>209</v>
      </c>
      <c r="E392" s="81" t="s">
        <v>109</v>
      </c>
      <c r="F392" s="81" t="s">
        <v>21</v>
      </c>
      <c r="G392" s="165">
        <v>8</v>
      </c>
      <c r="H392" s="156">
        <v>8</v>
      </c>
      <c r="I392" s="156">
        <v>9</v>
      </c>
      <c r="J392" s="156">
        <v>8</v>
      </c>
      <c r="K392" s="156">
        <v>8</v>
      </c>
    </row>
    <row r="393" spans="1:11" ht="63" x14ac:dyDescent="0.25">
      <c r="A393" s="95"/>
      <c r="B393" s="94"/>
      <c r="C393" s="95"/>
      <c r="D393" s="30" t="s">
        <v>1382</v>
      </c>
      <c r="E393" s="81" t="s">
        <v>22</v>
      </c>
      <c r="F393" s="81" t="s">
        <v>23</v>
      </c>
      <c r="G393" s="28">
        <v>563.9</v>
      </c>
      <c r="H393" s="28">
        <v>660.2</v>
      </c>
      <c r="I393" s="28">
        <v>695</v>
      </c>
      <c r="J393" s="28">
        <v>660.2</v>
      </c>
      <c r="K393" s="28">
        <v>660.2</v>
      </c>
    </row>
    <row r="394" spans="1:11" ht="78.75" x14ac:dyDescent="0.25">
      <c r="A394" s="93" t="s">
        <v>437</v>
      </c>
      <c r="B394" s="94"/>
      <c r="C394" s="93" t="s">
        <v>147</v>
      </c>
      <c r="D394" s="245" t="s">
        <v>210</v>
      </c>
      <c r="E394" s="81" t="s">
        <v>109</v>
      </c>
      <c r="F394" s="81" t="s">
        <v>21</v>
      </c>
      <c r="G394" s="165">
        <v>800</v>
      </c>
      <c r="H394" s="156">
        <v>800</v>
      </c>
      <c r="I394" s="156">
        <v>800</v>
      </c>
      <c r="J394" s="156">
        <v>800</v>
      </c>
      <c r="K394" s="156">
        <v>800</v>
      </c>
    </row>
    <row r="395" spans="1:11" ht="63" x14ac:dyDescent="0.25">
      <c r="A395" s="95"/>
      <c r="B395" s="94"/>
      <c r="C395" s="95"/>
      <c r="D395" s="235" t="s">
        <v>1382</v>
      </c>
      <c r="E395" s="81" t="s">
        <v>22</v>
      </c>
      <c r="F395" s="81" t="s">
        <v>23</v>
      </c>
      <c r="G395" s="28">
        <v>563.9</v>
      </c>
      <c r="H395" s="28">
        <v>660.2</v>
      </c>
      <c r="I395" s="28">
        <v>695</v>
      </c>
      <c r="J395" s="28">
        <v>660.2</v>
      </c>
      <c r="K395" s="28">
        <v>660.2</v>
      </c>
    </row>
    <row r="396" spans="1:11" ht="78.75" customHeight="1" x14ac:dyDescent="0.25">
      <c r="A396" s="93" t="s">
        <v>438</v>
      </c>
      <c r="B396" s="94"/>
      <c r="C396" s="93" t="s">
        <v>148</v>
      </c>
      <c r="D396" s="29" t="s">
        <v>211</v>
      </c>
      <c r="E396" s="81" t="s">
        <v>142</v>
      </c>
      <c r="F396" s="81" t="s">
        <v>143</v>
      </c>
      <c r="G396" s="44">
        <v>3750</v>
      </c>
      <c r="H396" s="44">
        <v>3750</v>
      </c>
      <c r="I396" s="44">
        <v>3750</v>
      </c>
      <c r="J396" s="44">
        <v>3750</v>
      </c>
      <c r="K396" s="44">
        <v>3750</v>
      </c>
    </row>
    <row r="397" spans="1:11" ht="63" x14ac:dyDescent="0.25">
      <c r="A397" s="95"/>
      <c r="B397" s="94"/>
      <c r="C397" s="95"/>
      <c r="D397" s="235" t="s">
        <v>1382</v>
      </c>
      <c r="E397" s="81" t="s">
        <v>22</v>
      </c>
      <c r="F397" s="81" t="s">
        <v>23</v>
      </c>
      <c r="G397" s="167">
        <v>695.7</v>
      </c>
      <c r="H397" s="167">
        <v>808.7</v>
      </c>
      <c r="I397" s="167">
        <v>847.8</v>
      </c>
      <c r="J397" s="167">
        <v>808.7</v>
      </c>
      <c r="K397" s="167">
        <v>808.7</v>
      </c>
    </row>
    <row r="398" spans="1:11" ht="78.75" x14ac:dyDescent="0.25">
      <c r="A398" s="93" t="s">
        <v>439</v>
      </c>
      <c r="B398" s="94"/>
      <c r="C398" s="93" t="s">
        <v>149</v>
      </c>
      <c r="D398" s="245" t="s">
        <v>212</v>
      </c>
      <c r="E398" s="84" t="s">
        <v>150</v>
      </c>
      <c r="F398" s="81" t="s">
        <v>214</v>
      </c>
      <c r="G398" s="165">
        <v>100</v>
      </c>
      <c r="H398" s="165">
        <v>100</v>
      </c>
      <c r="I398" s="165">
        <v>100</v>
      </c>
      <c r="J398" s="165">
        <v>100</v>
      </c>
      <c r="K398" s="165">
        <v>100</v>
      </c>
    </row>
    <row r="399" spans="1:11" ht="63" x14ac:dyDescent="0.25">
      <c r="A399" s="95"/>
      <c r="B399" s="94"/>
      <c r="C399" s="95"/>
      <c r="D399" s="30" t="s">
        <v>1382</v>
      </c>
      <c r="E399" s="84" t="s">
        <v>22</v>
      </c>
      <c r="F399" s="81" t="s">
        <v>23</v>
      </c>
      <c r="G399" s="167">
        <v>563.79999999999995</v>
      </c>
      <c r="H399" s="167">
        <v>660.2</v>
      </c>
      <c r="I399" s="167">
        <v>695</v>
      </c>
      <c r="J399" s="167">
        <v>660.2</v>
      </c>
      <c r="K399" s="167">
        <v>660.2</v>
      </c>
    </row>
    <row r="400" spans="1:11" ht="78.75" x14ac:dyDescent="0.25">
      <c r="A400" s="93" t="s">
        <v>440</v>
      </c>
      <c r="B400" s="94"/>
      <c r="C400" s="93" t="s">
        <v>151</v>
      </c>
      <c r="D400" s="245" t="s">
        <v>213</v>
      </c>
      <c r="E400" s="84" t="s">
        <v>150</v>
      </c>
      <c r="F400" s="81" t="s">
        <v>214</v>
      </c>
      <c r="G400" s="165">
        <v>770</v>
      </c>
      <c r="H400" s="165">
        <v>770</v>
      </c>
      <c r="I400" s="165">
        <v>770</v>
      </c>
      <c r="J400" s="165">
        <v>770</v>
      </c>
      <c r="K400" s="165">
        <v>770</v>
      </c>
    </row>
    <row r="401" spans="1:11" ht="64.5" customHeight="1" x14ac:dyDescent="0.25">
      <c r="A401" s="95"/>
      <c r="B401" s="95"/>
      <c r="C401" s="95"/>
      <c r="D401" s="235" t="s">
        <v>1382</v>
      </c>
      <c r="E401" s="81" t="s">
        <v>22</v>
      </c>
      <c r="F401" s="81" t="s">
        <v>23</v>
      </c>
      <c r="G401" s="28">
        <v>564</v>
      </c>
      <c r="H401" s="28">
        <v>60.2</v>
      </c>
      <c r="I401" s="28">
        <v>694</v>
      </c>
      <c r="J401" s="28">
        <v>660.2</v>
      </c>
      <c r="K401" s="28">
        <v>660.2</v>
      </c>
    </row>
    <row r="402" spans="1:11" ht="63" customHeight="1" x14ac:dyDescent="0.25">
      <c r="A402" s="241" t="s">
        <v>940</v>
      </c>
      <c r="B402" s="242"/>
      <c r="C402" s="242"/>
      <c r="D402" s="243"/>
      <c r="E402" s="3" t="s">
        <v>7</v>
      </c>
      <c r="F402" s="246" t="s">
        <v>6</v>
      </c>
      <c r="G402" s="164">
        <f>SUM(G387,G389,G391,G393,G395,G397,G399,G401)</f>
        <v>14097.5</v>
      </c>
      <c r="H402" s="164">
        <f>SUM(H387,H389,H391,H393,H395,H397,H399,H401)</f>
        <v>15217.800000000005</v>
      </c>
      <c r="I402" s="164">
        <f>SUM(I387,I389,I391,I393,I395,I397,I399,I401)</f>
        <v>17303.2</v>
      </c>
      <c r="J402" s="164">
        <f>SUM(J387,J389,J391,J393,J395,J397,J399,J401)</f>
        <v>16505.700000000004</v>
      </c>
      <c r="K402" s="164">
        <f>SUM(K387,K389,K391,K393,K395,K397,K399,K401)</f>
        <v>16223.300000000005</v>
      </c>
    </row>
    <row r="403" spans="1:11" ht="78.75" x14ac:dyDescent="0.25">
      <c r="A403" s="93" t="s">
        <v>441</v>
      </c>
      <c r="B403" s="247" t="s">
        <v>152</v>
      </c>
      <c r="C403" s="248" t="s">
        <v>153</v>
      </c>
      <c r="D403" s="244" t="s">
        <v>215</v>
      </c>
      <c r="E403" s="244" t="s">
        <v>154</v>
      </c>
      <c r="F403" s="81" t="s">
        <v>21</v>
      </c>
      <c r="G403" s="55">
        <v>34700</v>
      </c>
      <c r="H403" s="44">
        <v>34700</v>
      </c>
      <c r="I403" s="44">
        <v>34700</v>
      </c>
      <c r="J403" s="44">
        <v>34700</v>
      </c>
      <c r="K403" s="44">
        <v>34700</v>
      </c>
    </row>
    <row r="404" spans="1:11" ht="63" x14ac:dyDescent="0.25">
      <c r="A404" s="95"/>
      <c r="B404" s="249"/>
      <c r="C404" s="250"/>
      <c r="D404" s="81" t="s">
        <v>1386</v>
      </c>
      <c r="E404" s="81" t="s">
        <v>22</v>
      </c>
      <c r="F404" s="81" t="s">
        <v>23</v>
      </c>
      <c r="G404" s="28">
        <v>10066.799999999999</v>
      </c>
      <c r="H404" s="28">
        <v>9687.2000000000007</v>
      </c>
      <c r="I404" s="28">
        <v>10293.4</v>
      </c>
      <c r="J404" s="28">
        <v>10113.969999999999</v>
      </c>
      <c r="K404" s="28">
        <v>10117.299999999999</v>
      </c>
    </row>
    <row r="405" spans="1:11" ht="78.75" x14ac:dyDescent="0.25">
      <c r="A405" s="93" t="s">
        <v>442</v>
      </c>
      <c r="B405" s="249"/>
      <c r="C405" s="248" t="s">
        <v>155</v>
      </c>
      <c r="D405" s="244" t="s">
        <v>216</v>
      </c>
      <c r="E405" s="81" t="s">
        <v>156</v>
      </c>
      <c r="F405" s="81" t="s">
        <v>21</v>
      </c>
      <c r="G405" s="168">
        <v>100</v>
      </c>
      <c r="H405" s="165">
        <v>95</v>
      </c>
      <c r="I405" s="165">
        <v>100</v>
      </c>
      <c r="J405" s="165" t="s">
        <v>38</v>
      </c>
      <c r="K405" s="165" t="s">
        <v>38</v>
      </c>
    </row>
    <row r="406" spans="1:11" ht="63" x14ac:dyDescent="0.25">
      <c r="A406" s="95"/>
      <c r="B406" s="249"/>
      <c r="C406" s="250"/>
      <c r="D406" s="81" t="s">
        <v>1386</v>
      </c>
      <c r="E406" s="81" t="s">
        <v>22</v>
      </c>
      <c r="F406" s="81" t="s">
        <v>23</v>
      </c>
      <c r="G406" s="53">
        <v>107.2</v>
      </c>
      <c r="H406" s="167">
        <v>106.9</v>
      </c>
      <c r="I406" s="167">
        <v>333.6</v>
      </c>
      <c r="J406" s="167">
        <v>154.16</v>
      </c>
      <c r="K406" s="167">
        <v>157.46</v>
      </c>
    </row>
    <row r="407" spans="1:11" ht="78.75" x14ac:dyDescent="0.25">
      <c r="A407" s="93" t="s">
        <v>443</v>
      </c>
      <c r="B407" s="249"/>
      <c r="C407" s="248" t="s">
        <v>157</v>
      </c>
      <c r="D407" s="244" t="s">
        <v>217</v>
      </c>
      <c r="E407" s="81" t="s">
        <v>158</v>
      </c>
      <c r="F407" s="81" t="s">
        <v>21</v>
      </c>
      <c r="G407" s="55">
        <v>3000</v>
      </c>
      <c r="H407" s="44">
        <v>3000</v>
      </c>
      <c r="I407" s="44">
        <v>3000</v>
      </c>
      <c r="J407" s="44">
        <v>3000</v>
      </c>
      <c r="K407" s="44">
        <v>3000</v>
      </c>
    </row>
    <row r="408" spans="1:11" ht="63" x14ac:dyDescent="0.25">
      <c r="A408" s="95"/>
      <c r="B408" s="249"/>
      <c r="C408" s="250"/>
      <c r="D408" s="81" t="s">
        <v>1386</v>
      </c>
      <c r="E408" s="81" t="s">
        <v>22</v>
      </c>
      <c r="F408" s="81" t="s">
        <v>23</v>
      </c>
      <c r="G408" s="31">
        <v>1514.9</v>
      </c>
      <c r="H408" s="28">
        <v>1431.58</v>
      </c>
      <c r="I408" s="28">
        <v>1741.4</v>
      </c>
      <c r="J408" s="28">
        <v>1561.87</v>
      </c>
      <c r="K408" s="28">
        <v>1565.27</v>
      </c>
    </row>
    <row r="409" spans="1:11" ht="78.75" customHeight="1" x14ac:dyDescent="0.25">
      <c r="A409" s="93" t="s">
        <v>444</v>
      </c>
      <c r="B409" s="249"/>
      <c r="C409" s="90" t="s">
        <v>159</v>
      </c>
      <c r="D409" s="81" t="s">
        <v>218</v>
      </c>
      <c r="E409" s="77" t="s">
        <v>160</v>
      </c>
      <c r="F409" s="81" t="s">
        <v>21</v>
      </c>
      <c r="G409" s="89">
        <v>2</v>
      </c>
      <c r="H409" s="156">
        <v>2</v>
      </c>
      <c r="I409" s="156">
        <v>2</v>
      </c>
      <c r="J409" s="156">
        <v>2</v>
      </c>
      <c r="K409" s="156">
        <v>2</v>
      </c>
    </row>
    <row r="410" spans="1:11" ht="64.5" customHeight="1" x14ac:dyDescent="0.25">
      <c r="A410" s="95"/>
      <c r="B410" s="249"/>
      <c r="C410" s="92"/>
      <c r="D410" s="81" t="s">
        <v>1387</v>
      </c>
      <c r="E410" s="81" t="s">
        <v>22</v>
      </c>
      <c r="F410" s="81" t="s">
        <v>23</v>
      </c>
      <c r="G410" s="89">
        <v>469.1</v>
      </c>
      <c r="H410" s="167">
        <v>485.2</v>
      </c>
      <c r="I410" s="167">
        <v>495.35</v>
      </c>
      <c r="J410" s="167">
        <v>495.35</v>
      </c>
      <c r="K410" s="167">
        <v>495.35</v>
      </c>
    </row>
    <row r="411" spans="1:11" ht="78.75" x14ac:dyDescent="0.25">
      <c r="A411" s="93" t="s">
        <v>445</v>
      </c>
      <c r="B411" s="249"/>
      <c r="C411" s="90" t="s">
        <v>161</v>
      </c>
      <c r="D411" s="81" t="s">
        <v>219</v>
      </c>
      <c r="E411" s="81" t="s">
        <v>162</v>
      </c>
      <c r="F411" s="81" t="s">
        <v>21</v>
      </c>
      <c r="G411" s="165">
        <v>4</v>
      </c>
      <c r="H411" s="156">
        <v>4</v>
      </c>
      <c r="I411" s="156">
        <v>4</v>
      </c>
      <c r="J411" s="156">
        <v>4</v>
      </c>
      <c r="K411" s="156">
        <v>4</v>
      </c>
    </row>
    <row r="412" spans="1:11" ht="78.75" x14ac:dyDescent="0.25">
      <c r="A412" s="95"/>
      <c r="B412" s="249"/>
      <c r="C412" s="92"/>
      <c r="D412" s="81" t="s">
        <v>1387</v>
      </c>
      <c r="E412" s="81" t="s">
        <v>22</v>
      </c>
      <c r="F412" s="81" t="s">
        <v>23</v>
      </c>
      <c r="G412" s="167">
        <v>399.4</v>
      </c>
      <c r="H412" s="167">
        <v>415.35</v>
      </c>
      <c r="I412" s="167">
        <v>439.65</v>
      </c>
      <c r="J412" s="167">
        <v>439.7</v>
      </c>
      <c r="K412" s="167">
        <v>439.7</v>
      </c>
    </row>
    <row r="413" spans="1:11" ht="78.75" x14ac:dyDescent="0.25">
      <c r="A413" s="93" t="s">
        <v>446</v>
      </c>
      <c r="B413" s="249"/>
      <c r="C413" s="93" t="s">
        <v>163</v>
      </c>
      <c r="D413" s="81" t="s">
        <v>220</v>
      </c>
      <c r="E413" s="81" t="s">
        <v>109</v>
      </c>
      <c r="F413" s="81" t="s">
        <v>21</v>
      </c>
      <c r="G413" s="165">
        <v>12</v>
      </c>
      <c r="H413" s="156">
        <v>12</v>
      </c>
      <c r="I413" s="156">
        <v>12</v>
      </c>
      <c r="J413" s="156">
        <v>12</v>
      </c>
      <c r="K413" s="156">
        <v>12</v>
      </c>
    </row>
    <row r="414" spans="1:11" ht="78.75" x14ac:dyDescent="0.25">
      <c r="A414" s="95"/>
      <c r="B414" s="249"/>
      <c r="C414" s="95"/>
      <c r="D414" s="81" t="s">
        <v>1387</v>
      </c>
      <c r="E414" s="81" t="s">
        <v>22</v>
      </c>
      <c r="F414" s="81" t="s">
        <v>23</v>
      </c>
      <c r="G414" s="45">
        <v>3995.3</v>
      </c>
      <c r="H414" s="28">
        <v>3561.25</v>
      </c>
      <c r="I414" s="28">
        <v>4511.3</v>
      </c>
      <c r="J414" s="28">
        <v>4280.6000000000004</v>
      </c>
      <c r="K414" s="28">
        <v>4252.8999999999996</v>
      </c>
    </row>
    <row r="415" spans="1:11" ht="78.75" x14ac:dyDescent="0.25">
      <c r="A415" s="93" t="s">
        <v>447</v>
      </c>
      <c r="B415" s="249"/>
      <c r="C415" s="93" t="s">
        <v>155</v>
      </c>
      <c r="D415" s="81" t="s">
        <v>221</v>
      </c>
      <c r="E415" s="77" t="s">
        <v>156</v>
      </c>
      <c r="F415" s="81" t="s">
        <v>21</v>
      </c>
      <c r="G415" s="169">
        <v>34</v>
      </c>
      <c r="H415" s="156">
        <v>34</v>
      </c>
      <c r="I415" s="156">
        <v>34</v>
      </c>
      <c r="J415" s="156">
        <v>34</v>
      </c>
      <c r="K415" s="156">
        <v>34</v>
      </c>
    </row>
    <row r="416" spans="1:11" ht="63" x14ac:dyDescent="0.25">
      <c r="A416" s="95"/>
      <c r="B416" s="249"/>
      <c r="C416" s="95"/>
      <c r="D416" s="81" t="s">
        <v>1388</v>
      </c>
      <c r="E416" s="81" t="s">
        <v>22</v>
      </c>
      <c r="F416" s="81" t="s">
        <v>23</v>
      </c>
      <c r="G416" s="45">
        <v>3131.9</v>
      </c>
      <c r="H416" s="28">
        <v>3518.6</v>
      </c>
      <c r="I416" s="28">
        <v>4755.5</v>
      </c>
      <c r="J416" s="28">
        <v>4484.8999999999996</v>
      </c>
      <c r="K416" s="28">
        <v>4155.8999999999996</v>
      </c>
    </row>
    <row r="417" spans="1:11" ht="78.75" x14ac:dyDescent="0.25">
      <c r="A417" s="93" t="s">
        <v>448</v>
      </c>
      <c r="B417" s="249"/>
      <c r="C417" s="93" t="s">
        <v>164</v>
      </c>
      <c r="D417" s="81" t="s">
        <v>222</v>
      </c>
      <c r="E417" s="84" t="s">
        <v>31</v>
      </c>
      <c r="F417" s="84" t="s">
        <v>18</v>
      </c>
      <c r="G417" s="44">
        <v>7500</v>
      </c>
      <c r="H417" s="44">
        <v>7200</v>
      </c>
      <c r="I417" s="44">
        <v>7500</v>
      </c>
      <c r="J417" s="44">
        <v>7500</v>
      </c>
      <c r="K417" s="44">
        <v>7500</v>
      </c>
    </row>
    <row r="418" spans="1:11" ht="63" x14ac:dyDescent="0.25">
      <c r="A418" s="95"/>
      <c r="B418" s="249"/>
      <c r="C418" s="95"/>
      <c r="D418" s="81" t="s">
        <v>1389</v>
      </c>
      <c r="E418" s="81" t="s">
        <v>22</v>
      </c>
      <c r="F418" s="81" t="s">
        <v>23</v>
      </c>
      <c r="G418" s="45">
        <v>8685.6</v>
      </c>
      <c r="H418" s="45">
        <v>7816.38</v>
      </c>
      <c r="I418" s="45">
        <v>8228.36</v>
      </c>
      <c r="J418" s="45">
        <v>7987.76</v>
      </c>
      <c r="K418" s="45">
        <v>7901.25</v>
      </c>
    </row>
    <row r="419" spans="1:11" ht="78.75" customHeight="1" x14ac:dyDescent="0.25">
      <c r="A419" s="93" t="s">
        <v>449</v>
      </c>
      <c r="B419" s="249"/>
      <c r="C419" s="93" t="s">
        <v>165</v>
      </c>
      <c r="D419" s="81" t="s">
        <v>223</v>
      </c>
      <c r="E419" s="81" t="s">
        <v>166</v>
      </c>
      <c r="F419" s="81" t="s">
        <v>21</v>
      </c>
      <c r="G419" s="44">
        <v>2193</v>
      </c>
      <c r="H419" s="44">
        <v>2105</v>
      </c>
      <c r="I419" s="44">
        <v>2193</v>
      </c>
      <c r="J419" s="44">
        <v>2193</v>
      </c>
      <c r="K419" s="44">
        <v>2193</v>
      </c>
    </row>
    <row r="420" spans="1:11" ht="63" x14ac:dyDescent="0.25">
      <c r="A420" s="95"/>
      <c r="B420" s="249"/>
      <c r="C420" s="95"/>
      <c r="D420" s="81" t="s">
        <v>1389</v>
      </c>
      <c r="E420" s="81" t="s">
        <v>22</v>
      </c>
      <c r="F420" s="81" t="s">
        <v>23</v>
      </c>
      <c r="G420" s="28">
        <v>2354.1999999999998</v>
      </c>
      <c r="H420" s="28">
        <v>2908.9</v>
      </c>
      <c r="I420" s="28">
        <v>3440.2</v>
      </c>
      <c r="J420" s="28">
        <v>3199.7</v>
      </c>
      <c r="K420" s="28">
        <v>3113.1</v>
      </c>
    </row>
    <row r="421" spans="1:11" ht="78.75" x14ac:dyDescent="0.25">
      <c r="A421" s="93" t="s">
        <v>450</v>
      </c>
      <c r="B421" s="249"/>
      <c r="C421" s="93" t="s">
        <v>167</v>
      </c>
      <c r="D421" s="81" t="s">
        <v>224</v>
      </c>
      <c r="E421" s="81" t="s">
        <v>168</v>
      </c>
      <c r="F421" s="81" t="s">
        <v>21</v>
      </c>
      <c r="G421" s="165">
        <v>18</v>
      </c>
      <c r="H421" s="156">
        <v>18</v>
      </c>
      <c r="I421" s="165">
        <v>18.059999999999999</v>
      </c>
      <c r="J421" s="165">
        <v>18</v>
      </c>
      <c r="K421" s="165">
        <v>18</v>
      </c>
    </row>
    <row r="422" spans="1:11" ht="63" x14ac:dyDescent="0.25">
      <c r="A422" s="95"/>
      <c r="B422" s="249"/>
      <c r="C422" s="95"/>
      <c r="D422" s="81" t="s">
        <v>1389</v>
      </c>
      <c r="E422" s="81" t="s">
        <v>22</v>
      </c>
      <c r="F422" s="81" t="s">
        <v>23</v>
      </c>
      <c r="G422" s="167">
        <v>144.19999999999999</v>
      </c>
      <c r="H422" s="167">
        <v>100.6</v>
      </c>
      <c r="I422" s="167">
        <v>289.3</v>
      </c>
      <c r="J422" s="167">
        <v>242.2</v>
      </c>
      <c r="K422" s="167">
        <v>155.6</v>
      </c>
    </row>
    <row r="423" spans="1:11" ht="78.75" x14ac:dyDescent="0.25">
      <c r="A423" s="93" t="s">
        <v>451</v>
      </c>
      <c r="B423" s="249"/>
      <c r="C423" s="93" t="s">
        <v>169</v>
      </c>
      <c r="D423" s="81" t="s">
        <v>225</v>
      </c>
      <c r="E423" s="81" t="s">
        <v>170</v>
      </c>
      <c r="F423" s="81" t="s">
        <v>18</v>
      </c>
      <c r="G423" s="165">
        <v>1800</v>
      </c>
      <c r="H423" s="156">
        <v>2650</v>
      </c>
      <c r="I423" s="156">
        <v>2500</v>
      </c>
      <c r="J423" s="156">
        <v>2500</v>
      </c>
      <c r="K423" s="156">
        <v>2500</v>
      </c>
    </row>
    <row r="424" spans="1:11" ht="63" x14ac:dyDescent="0.25">
      <c r="A424" s="95"/>
      <c r="B424" s="249"/>
      <c r="C424" s="95"/>
      <c r="D424" s="81" t="s">
        <v>1390</v>
      </c>
      <c r="E424" s="81" t="s">
        <v>22</v>
      </c>
      <c r="F424" s="81" t="s">
        <v>23</v>
      </c>
      <c r="G424" s="28">
        <v>175.1</v>
      </c>
      <c r="H424" s="28">
        <v>800.86</v>
      </c>
      <c r="I424" s="28">
        <v>1088.29</v>
      </c>
      <c r="J424" s="28">
        <v>1016</v>
      </c>
      <c r="K424" s="28">
        <v>979.3</v>
      </c>
    </row>
    <row r="425" spans="1:11" ht="78.75" x14ac:dyDescent="0.25">
      <c r="A425" s="93" t="s">
        <v>452</v>
      </c>
      <c r="B425" s="249"/>
      <c r="C425" s="93" t="s">
        <v>171</v>
      </c>
      <c r="D425" s="81" t="s">
        <v>226</v>
      </c>
      <c r="E425" s="81" t="s">
        <v>170</v>
      </c>
      <c r="F425" s="81" t="s">
        <v>18</v>
      </c>
      <c r="G425" s="165">
        <v>1000</v>
      </c>
      <c r="H425" s="156">
        <v>2000</v>
      </c>
      <c r="I425" s="165">
        <v>2000</v>
      </c>
      <c r="J425" s="165">
        <v>2000</v>
      </c>
      <c r="K425" s="165">
        <v>2000</v>
      </c>
    </row>
    <row r="426" spans="1:11" ht="63" x14ac:dyDescent="0.25">
      <c r="A426" s="95"/>
      <c r="B426" s="249"/>
      <c r="C426" s="95"/>
      <c r="D426" s="81" t="s">
        <v>1390</v>
      </c>
      <c r="E426" s="81" t="s">
        <v>22</v>
      </c>
      <c r="F426" s="81" t="s">
        <v>23</v>
      </c>
      <c r="G426" s="28">
        <v>491</v>
      </c>
      <c r="H426" s="28">
        <v>939.8</v>
      </c>
      <c r="I426" s="28">
        <v>1288.4000000000001</v>
      </c>
      <c r="J426" s="28">
        <v>1259.0999999999999</v>
      </c>
      <c r="K426" s="28">
        <v>1145.4000000000001</v>
      </c>
    </row>
    <row r="427" spans="1:11" ht="78.75" x14ac:dyDescent="0.25">
      <c r="A427" s="93" t="s">
        <v>453</v>
      </c>
      <c r="B427" s="249"/>
      <c r="C427" s="93" t="s">
        <v>172</v>
      </c>
      <c r="D427" s="81" t="s">
        <v>227</v>
      </c>
      <c r="E427" s="81" t="s">
        <v>170</v>
      </c>
      <c r="F427" s="81" t="s">
        <v>18</v>
      </c>
      <c r="G427" s="165">
        <v>550</v>
      </c>
      <c r="H427" s="156">
        <v>550</v>
      </c>
      <c r="I427" s="165">
        <v>550</v>
      </c>
      <c r="J427" s="165">
        <v>550</v>
      </c>
      <c r="K427" s="165">
        <v>550</v>
      </c>
    </row>
    <row r="428" spans="1:11" ht="63" x14ac:dyDescent="0.25">
      <c r="A428" s="95"/>
      <c r="B428" s="249"/>
      <c r="C428" s="95"/>
      <c r="D428" s="81" t="s">
        <v>1390</v>
      </c>
      <c r="E428" s="81" t="s">
        <v>22</v>
      </c>
      <c r="F428" s="81" t="s">
        <v>23</v>
      </c>
      <c r="G428" s="167">
        <v>125.6</v>
      </c>
      <c r="H428" s="156">
        <v>130.66999999999999</v>
      </c>
      <c r="I428" s="156">
        <v>146.6</v>
      </c>
      <c r="J428" s="156">
        <v>168.7</v>
      </c>
      <c r="K428" s="156">
        <v>161.1</v>
      </c>
    </row>
    <row r="429" spans="1:11" ht="78.75" x14ac:dyDescent="0.25">
      <c r="A429" s="93" t="s">
        <v>454</v>
      </c>
      <c r="B429" s="249"/>
      <c r="C429" s="93" t="s">
        <v>173</v>
      </c>
      <c r="D429" s="81" t="s">
        <v>228</v>
      </c>
      <c r="E429" s="81" t="s">
        <v>174</v>
      </c>
      <c r="F429" s="81" t="s">
        <v>21</v>
      </c>
      <c r="G429" s="165">
        <v>7</v>
      </c>
      <c r="H429" s="156">
        <v>4</v>
      </c>
      <c r="I429" s="156">
        <v>4</v>
      </c>
      <c r="J429" s="156">
        <v>4</v>
      </c>
      <c r="K429" s="156">
        <v>4</v>
      </c>
    </row>
    <row r="430" spans="1:11" ht="63" x14ac:dyDescent="0.25">
      <c r="A430" s="95"/>
      <c r="B430" s="249"/>
      <c r="C430" s="95"/>
      <c r="D430" s="81" t="s">
        <v>1390</v>
      </c>
      <c r="E430" s="81" t="s">
        <v>22</v>
      </c>
      <c r="F430" s="81" t="s">
        <v>23</v>
      </c>
      <c r="G430" s="167">
        <v>551.9</v>
      </c>
      <c r="H430" s="167">
        <v>460.1</v>
      </c>
      <c r="I430" s="167">
        <v>218</v>
      </c>
      <c r="J430" s="167">
        <v>245.2</v>
      </c>
      <c r="K430" s="167">
        <v>240.4</v>
      </c>
    </row>
    <row r="431" spans="1:11" ht="78.75" x14ac:dyDescent="0.25">
      <c r="A431" s="93" t="s">
        <v>455</v>
      </c>
      <c r="B431" s="249"/>
      <c r="C431" s="93" t="s">
        <v>175</v>
      </c>
      <c r="D431" s="81" t="s">
        <v>229</v>
      </c>
      <c r="E431" s="81" t="s">
        <v>176</v>
      </c>
      <c r="F431" s="81" t="s">
        <v>21</v>
      </c>
      <c r="G431" s="165">
        <v>2</v>
      </c>
      <c r="H431" s="156">
        <v>1</v>
      </c>
      <c r="I431" s="156">
        <v>1</v>
      </c>
      <c r="J431" s="156">
        <v>1</v>
      </c>
      <c r="K431" s="156">
        <v>1</v>
      </c>
    </row>
    <row r="432" spans="1:11" ht="63" x14ac:dyDescent="0.25">
      <c r="A432" s="95"/>
      <c r="B432" s="249"/>
      <c r="C432" s="95"/>
      <c r="D432" s="81" t="s">
        <v>1390</v>
      </c>
      <c r="E432" s="81" t="s">
        <v>22</v>
      </c>
      <c r="F432" s="81" t="s">
        <v>23</v>
      </c>
      <c r="G432" s="28">
        <v>26492.400000000001</v>
      </c>
      <c r="H432" s="28">
        <v>7577.65</v>
      </c>
      <c r="I432" s="28">
        <v>8871.35</v>
      </c>
      <c r="J432" s="28">
        <v>8769</v>
      </c>
      <c r="K432" s="28">
        <v>8649</v>
      </c>
    </row>
    <row r="433" spans="1:13" s="2" customFormat="1" ht="78.75" x14ac:dyDescent="0.25">
      <c r="A433" s="93" t="s">
        <v>456</v>
      </c>
      <c r="B433" s="249"/>
      <c r="C433" s="93" t="s">
        <v>177</v>
      </c>
      <c r="D433" s="81" t="s">
        <v>230</v>
      </c>
      <c r="E433" s="81" t="s">
        <v>176</v>
      </c>
      <c r="F433" s="81" t="s">
        <v>21</v>
      </c>
      <c r="G433" s="165">
        <v>1</v>
      </c>
      <c r="H433" s="156">
        <v>3</v>
      </c>
      <c r="I433" s="156">
        <v>3</v>
      </c>
      <c r="J433" s="156">
        <v>3</v>
      </c>
      <c r="K433" s="156">
        <v>3</v>
      </c>
    </row>
    <row r="434" spans="1:13" s="2" customFormat="1" ht="63" x14ac:dyDescent="0.25">
      <c r="A434" s="95"/>
      <c r="B434" s="249"/>
      <c r="C434" s="95"/>
      <c r="D434" s="81" t="s">
        <v>1390</v>
      </c>
      <c r="E434" s="81" t="s">
        <v>22</v>
      </c>
      <c r="F434" s="81" t="s">
        <v>23</v>
      </c>
      <c r="G434" s="28">
        <v>10227.700000000001</v>
      </c>
      <c r="H434" s="28">
        <v>27282.79</v>
      </c>
      <c r="I434" s="28">
        <v>32327.82</v>
      </c>
      <c r="J434" s="28">
        <v>31038.1</v>
      </c>
      <c r="K434" s="28">
        <v>30417.599999999999</v>
      </c>
    </row>
    <row r="435" spans="1:13" s="2" customFormat="1" ht="78.75" x14ac:dyDescent="0.25">
      <c r="A435" s="93" t="s">
        <v>854</v>
      </c>
      <c r="B435" s="249"/>
      <c r="C435" s="93" t="s">
        <v>134</v>
      </c>
      <c r="D435" s="81" t="s">
        <v>852</v>
      </c>
      <c r="E435" s="81" t="s">
        <v>135</v>
      </c>
      <c r="F435" s="81" t="s">
        <v>853</v>
      </c>
      <c r="G435" s="165">
        <v>3358.9</v>
      </c>
      <c r="H435" s="165">
        <v>3358.9</v>
      </c>
      <c r="I435" s="165">
        <v>3358.9</v>
      </c>
      <c r="J435" s="165">
        <v>3358.9</v>
      </c>
      <c r="K435" s="165">
        <v>3358.9</v>
      </c>
    </row>
    <row r="436" spans="1:13" s="2" customFormat="1" ht="63" customHeight="1" x14ac:dyDescent="0.25">
      <c r="A436" s="95"/>
      <c r="B436" s="249"/>
      <c r="C436" s="95"/>
      <c r="D436" s="81" t="s">
        <v>1384</v>
      </c>
      <c r="E436" s="81" t="s">
        <v>22</v>
      </c>
      <c r="F436" s="81" t="s">
        <v>23</v>
      </c>
      <c r="G436" s="28">
        <v>8740.6</v>
      </c>
      <c r="H436" s="28">
        <v>7630.94</v>
      </c>
      <c r="I436" s="28">
        <v>10245.700000000001</v>
      </c>
      <c r="J436" s="28">
        <v>8994.6</v>
      </c>
      <c r="K436" s="28">
        <v>8994.6</v>
      </c>
    </row>
    <row r="437" spans="1:13" ht="78.75" x14ac:dyDescent="0.25">
      <c r="A437" s="93" t="s">
        <v>855</v>
      </c>
      <c r="B437" s="249"/>
      <c r="C437" s="93" t="s">
        <v>137</v>
      </c>
      <c r="D437" s="81" t="s">
        <v>111</v>
      </c>
      <c r="E437" s="81" t="s">
        <v>176</v>
      </c>
      <c r="F437" s="81" t="s">
        <v>21</v>
      </c>
      <c r="G437" s="165">
        <v>27</v>
      </c>
      <c r="H437" s="165">
        <v>27</v>
      </c>
      <c r="I437" s="165">
        <v>27</v>
      </c>
      <c r="J437" s="165">
        <v>27</v>
      </c>
      <c r="K437" s="165">
        <v>27</v>
      </c>
    </row>
    <row r="438" spans="1:13" ht="63" x14ac:dyDescent="0.25">
      <c r="A438" s="95"/>
      <c r="B438" s="249"/>
      <c r="C438" s="95"/>
      <c r="D438" s="81" t="s">
        <v>1384</v>
      </c>
      <c r="E438" s="81" t="s">
        <v>22</v>
      </c>
      <c r="F438" s="81" t="s">
        <v>23</v>
      </c>
      <c r="G438" s="28">
        <v>1706.1</v>
      </c>
      <c r="H438" s="28">
        <v>1395.9</v>
      </c>
      <c r="I438" s="28">
        <v>1953</v>
      </c>
      <c r="J438" s="28">
        <v>1953</v>
      </c>
      <c r="K438" s="28">
        <v>1953</v>
      </c>
    </row>
    <row r="439" spans="1:13" s="2" customFormat="1" ht="62.25" customHeight="1" x14ac:dyDescent="0.25">
      <c r="A439" s="117" t="s">
        <v>1465</v>
      </c>
      <c r="B439" s="249"/>
      <c r="C439" s="117" t="s">
        <v>1391</v>
      </c>
      <c r="D439" s="81" t="s">
        <v>1383</v>
      </c>
      <c r="E439" s="81" t="s">
        <v>1385</v>
      </c>
      <c r="F439" s="81" t="s">
        <v>21</v>
      </c>
      <c r="G439" s="44">
        <v>3</v>
      </c>
      <c r="H439" s="44">
        <v>3</v>
      </c>
      <c r="I439" s="44">
        <v>3</v>
      </c>
      <c r="J439" s="44">
        <v>3</v>
      </c>
      <c r="K439" s="44">
        <v>3</v>
      </c>
      <c r="M439" s="50"/>
    </row>
    <row r="440" spans="1:13" s="2" customFormat="1" ht="95.25" customHeight="1" x14ac:dyDescent="0.25">
      <c r="A440" s="117"/>
      <c r="B440" s="251"/>
      <c r="C440" s="117"/>
      <c r="D440" s="252" t="s">
        <v>1384</v>
      </c>
      <c r="E440" s="81" t="s">
        <v>22</v>
      </c>
      <c r="F440" s="81" t="s">
        <v>23</v>
      </c>
      <c r="G440" s="28">
        <v>1203.8</v>
      </c>
      <c r="H440" s="28">
        <v>1360.9</v>
      </c>
      <c r="I440" s="28">
        <v>1836.7</v>
      </c>
      <c r="J440" s="28">
        <v>1836.7</v>
      </c>
      <c r="K440" s="28">
        <v>1836.7</v>
      </c>
    </row>
    <row r="441" spans="1:13" ht="63" customHeight="1" x14ac:dyDescent="0.25">
      <c r="A441" s="253" t="s">
        <v>178</v>
      </c>
      <c r="B441" s="254"/>
      <c r="C441" s="254"/>
      <c r="D441" s="255"/>
      <c r="E441" s="246" t="s">
        <v>7</v>
      </c>
      <c r="F441" s="246" t="s">
        <v>6</v>
      </c>
      <c r="G441" s="164">
        <f>SUM(G440,G438,G436,G434,G432,G430,G428,G426,G424,G422,G420,G418,G416,G414,G412,G410,G408,G406,G404)</f>
        <v>80582.799999999988</v>
      </c>
      <c r="H441" s="164">
        <f>SUM(H404,H406,H408,H410,H412,H414,H416,H418,H420,H422,H424,H426,H428,H430,H432,H434,H436,H438,H440)</f>
        <v>77611.569999999992</v>
      </c>
      <c r="I441" s="164">
        <f>SUM(I404,I406,I408,I410,I412,I414,I416,I418,I420,I422,I424,I426,I428,I430,I432,I434,I436,I438,I440)</f>
        <v>92503.92</v>
      </c>
      <c r="J441" s="164">
        <f>SUM(J404,J406,J408,J410,J412,J414,J416,J418,J420,J422,J424,J426,J428,J430,J432,J434,J436,J438,J440)</f>
        <v>88240.61</v>
      </c>
      <c r="K441" s="164">
        <f>SUM(K404,K406,K408,K410,K412,K414,K416,K418,K420,K422,K424,K426,K428,K430,K432,K434,K436,K438,K440)</f>
        <v>86730.930000000008</v>
      </c>
    </row>
    <row r="442" spans="1:13" ht="78.75" x14ac:dyDescent="0.25">
      <c r="A442" s="93" t="s">
        <v>457</v>
      </c>
      <c r="B442" s="109" t="s">
        <v>179</v>
      </c>
      <c r="C442" s="109" t="s">
        <v>1399</v>
      </c>
      <c r="D442" s="32" t="s">
        <v>1400</v>
      </c>
      <c r="E442" s="81" t="s">
        <v>180</v>
      </c>
      <c r="F442" s="81" t="s">
        <v>18</v>
      </c>
      <c r="G442" s="156">
        <v>12</v>
      </c>
      <c r="H442" s="156" t="s">
        <v>306</v>
      </c>
      <c r="I442" s="156" t="s">
        <v>306</v>
      </c>
      <c r="J442" s="156" t="s">
        <v>306</v>
      </c>
      <c r="K442" s="156" t="s">
        <v>306</v>
      </c>
    </row>
    <row r="443" spans="1:13" ht="50.25" customHeight="1" x14ac:dyDescent="0.25">
      <c r="A443" s="95"/>
      <c r="B443" s="132"/>
      <c r="C443" s="110"/>
      <c r="D443" s="81" t="s">
        <v>233</v>
      </c>
      <c r="E443" s="81" t="s">
        <v>22</v>
      </c>
      <c r="F443" s="81" t="s">
        <v>23</v>
      </c>
      <c r="G443" s="31">
        <v>1173.7</v>
      </c>
      <c r="H443" s="31">
        <v>0</v>
      </c>
      <c r="I443" s="31">
        <v>0</v>
      </c>
      <c r="J443" s="28">
        <v>0</v>
      </c>
      <c r="K443" s="28">
        <v>0</v>
      </c>
    </row>
    <row r="444" spans="1:13" s="2" customFormat="1" ht="63" customHeight="1" x14ac:dyDescent="0.25">
      <c r="A444" s="93" t="s">
        <v>458</v>
      </c>
      <c r="B444" s="132"/>
      <c r="C444" s="109" t="s">
        <v>1393</v>
      </c>
      <c r="D444" s="81" t="s">
        <v>1392</v>
      </c>
      <c r="E444" s="81" t="s">
        <v>180</v>
      </c>
      <c r="F444" s="81" t="s">
        <v>18</v>
      </c>
      <c r="G444" s="31" t="s">
        <v>306</v>
      </c>
      <c r="H444" s="55">
        <v>10</v>
      </c>
      <c r="I444" s="55">
        <v>10</v>
      </c>
      <c r="J444" s="44">
        <v>10</v>
      </c>
      <c r="K444" s="44">
        <v>10</v>
      </c>
    </row>
    <row r="445" spans="1:13" s="2" customFormat="1" ht="63" customHeight="1" x14ac:dyDescent="0.25">
      <c r="A445" s="95"/>
      <c r="B445" s="132"/>
      <c r="C445" s="110"/>
      <c r="D445" s="81" t="s">
        <v>1401</v>
      </c>
      <c r="E445" s="81" t="s">
        <v>22</v>
      </c>
      <c r="F445" s="81" t="s">
        <v>23</v>
      </c>
      <c r="G445" s="31" t="s">
        <v>306</v>
      </c>
      <c r="H445" s="31">
        <v>1142.0999999999999</v>
      </c>
      <c r="I445" s="31">
        <v>1277.8</v>
      </c>
      <c r="J445" s="28">
        <v>1214.8</v>
      </c>
      <c r="K445" s="28">
        <v>1185.7</v>
      </c>
    </row>
    <row r="446" spans="1:13" ht="78.75" x14ac:dyDescent="0.25">
      <c r="A446" s="93" t="s">
        <v>459</v>
      </c>
      <c r="B446" s="132"/>
      <c r="C446" s="93" t="s">
        <v>182</v>
      </c>
      <c r="D446" s="29" t="s">
        <v>231</v>
      </c>
      <c r="E446" s="81" t="s">
        <v>180</v>
      </c>
      <c r="F446" s="81" t="s">
        <v>18</v>
      </c>
      <c r="G446" s="160">
        <v>12</v>
      </c>
      <c r="H446" s="160" t="s">
        <v>306</v>
      </c>
      <c r="I446" s="160" t="s">
        <v>306</v>
      </c>
      <c r="J446" s="156" t="s">
        <v>306</v>
      </c>
      <c r="K446" s="156" t="s">
        <v>306</v>
      </c>
    </row>
    <row r="447" spans="1:13" ht="63" x14ac:dyDescent="0.25">
      <c r="A447" s="95"/>
      <c r="B447" s="132"/>
      <c r="C447" s="95"/>
      <c r="D447" s="81" t="s">
        <v>233</v>
      </c>
      <c r="E447" s="81" t="s">
        <v>22</v>
      </c>
      <c r="F447" s="81" t="s">
        <v>23</v>
      </c>
      <c r="G447" s="31">
        <v>2216.1999999999998</v>
      </c>
      <c r="H447" s="31">
        <v>0</v>
      </c>
      <c r="I447" s="31">
        <v>0</v>
      </c>
      <c r="J447" s="28">
        <v>0</v>
      </c>
      <c r="K447" s="28">
        <v>0</v>
      </c>
    </row>
    <row r="448" spans="1:13" s="2" customFormat="1" ht="62.25" customHeight="1" x14ac:dyDescent="0.25">
      <c r="A448" s="93" t="s">
        <v>460</v>
      </c>
      <c r="B448" s="132"/>
      <c r="C448" s="93" t="s">
        <v>1402</v>
      </c>
      <c r="D448" s="81" t="s">
        <v>1403</v>
      </c>
      <c r="E448" s="81" t="s">
        <v>180</v>
      </c>
      <c r="F448" s="81" t="s">
        <v>18</v>
      </c>
      <c r="G448" s="31" t="s">
        <v>306</v>
      </c>
      <c r="H448" s="55">
        <v>11</v>
      </c>
      <c r="I448" s="55">
        <v>11</v>
      </c>
      <c r="J448" s="44">
        <v>11</v>
      </c>
      <c r="K448" s="44">
        <v>11</v>
      </c>
    </row>
    <row r="449" spans="1:11" s="2" customFormat="1" ht="64.5" customHeight="1" x14ac:dyDescent="0.25">
      <c r="A449" s="95"/>
      <c r="B449" s="132"/>
      <c r="C449" s="95"/>
      <c r="D449" s="81" t="s">
        <v>1401</v>
      </c>
      <c r="E449" s="81" t="s">
        <v>22</v>
      </c>
      <c r="F449" s="81" t="s">
        <v>23</v>
      </c>
      <c r="G449" s="31">
        <v>0</v>
      </c>
      <c r="H449" s="31">
        <v>226.6</v>
      </c>
      <c r="I449" s="31">
        <v>253.5</v>
      </c>
      <c r="J449" s="28">
        <v>241</v>
      </c>
      <c r="K449" s="28">
        <v>235.2</v>
      </c>
    </row>
    <row r="450" spans="1:11" ht="78.75" x14ac:dyDescent="0.25">
      <c r="A450" s="93" t="s">
        <v>461</v>
      </c>
      <c r="B450" s="132"/>
      <c r="C450" s="93" t="s">
        <v>183</v>
      </c>
      <c r="D450" s="29" t="s">
        <v>77</v>
      </c>
      <c r="E450" s="81" t="s">
        <v>180</v>
      </c>
      <c r="F450" s="81" t="s">
        <v>18</v>
      </c>
      <c r="G450" s="160">
        <v>21</v>
      </c>
      <c r="H450" s="160" t="s">
        <v>306</v>
      </c>
      <c r="I450" s="160" t="s">
        <v>306</v>
      </c>
      <c r="J450" s="156" t="s">
        <v>306</v>
      </c>
      <c r="K450" s="156" t="s">
        <v>306</v>
      </c>
    </row>
    <row r="451" spans="1:11" ht="63" x14ac:dyDescent="0.25">
      <c r="A451" s="95"/>
      <c r="B451" s="132"/>
      <c r="C451" s="95"/>
      <c r="D451" s="81" t="s">
        <v>233</v>
      </c>
      <c r="E451" s="81" t="s">
        <v>22</v>
      </c>
      <c r="F451" s="81" t="s">
        <v>23</v>
      </c>
      <c r="G451" s="31">
        <v>3439.8</v>
      </c>
      <c r="H451" s="31">
        <v>0</v>
      </c>
      <c r="I451" s="31">
        <v>0</v>
      </c>
      <c r="J451" s="28">
        <v>0</v>
      </c>
      <c r="K451" s="28">
        <v>0</v>
      </c>
    </row>
    <row r="452" spans="1:11" s="2" customFormat="1" ht="78.75" x14ac:dyDescent="0.25">
      <c r="A452" s="93" t="s">
        <v>462</v>
      </c>
      <c r="B452" s="132"/>
      <c r="C452" s="93" t="s">
        <v>1404</v>
      </c>
      <c r="D452" s="81" t="s">
        <v>1405</v>
      </c>
      <c r="E452" s="81" t="s">
        <v>180</v>
      </c>
      <c r="F452" s="81" t="s">
        <v>18</v>
      </c>
      <c r="G452" s="31" t="s">
        <v>306</v>
      </c>
      <c r="H452" s="55">
        <v>18</v>
      </c>
      <c r="I452" s="55">
        <v>18</v>
      </c>
      <c r="J452" s="44">
        <v>18</v>
      </c>
      <c r="K452" s="44">
        <v>18</v>
      </c>
    </row>
    <row r="453" spans="1:11" s="2" customFormat="1" ht="69" customHeight="1" x14ac:dyDescent="0.25">
      <c r="A453" s="95"/>
      <c r="B453" s="132"/>
      <c r="C453" s="95"/>
      <c r="D453" s="81" t="s">
        <v>1401</v>
      </c>
      <c r="E453" s="81" t="s">
        <v>22</v>
      </c>
      <c r="F453" s="81" t="s">
        <v>23</v>
      </c>
      <c r="G453" s="31">
        <v>0</v>
      </c>
      <c r="H453" s="31">
        <v>3442.7</v>
      </c>
      <c r="I453" s="31">
        <v>3851.7</v>
      </c>
      <c r="J453" s="28">
        <v>3661.9</v>
      </c>
      <c r="K453" s="28">
        <v>3574.1</v>
      </c>
    </row>
    <row r="454" spans="1:11" ht="63.75" customHeight="1" x14ac:dyDescent="0.25">
      <c r="A454" s="93" t="s">
        <v>463</v>
      </c>
      <c r="B454" s="132"/>
      <c r="C454" s="93" t="s">
        <v>184</v>
      </c>
      <c r="D454" s="29" t="s">
        <v>93</v>
      </c>
      <c r="E454" s="81" t="s">
        <v>180</v>
      </c>
      <c r="F454" s="81" t="s">
        <v>18</v>
      </c>
      <c r="G454" s="160">
        <v>53</v>
      </c>
      <c r="H454" s="160" t="s">
        <v>306</v>
      </c>
      <c r="I454" s="160" t="s">
        <v>306</v>
      </c>
      <c r="J454" s="156" t="s">
        <v>306</v>
      </c>
      <c r="K454" s="156" t="s">
        <v>306</v>
      </c>
    </row>
    <row r="455" spans="1:11" ht="63" x14ac:dyDescent="0.25">
      <c r="A455" s="95"/>
      <c r="B455" s="132"/>
      <c r="C455" s="95"/>
      <c r="D455" s="81" t="s">
        <v>233</v>
      </c>
      <c r="E455" s="81" t="s">
        <v>22</v>
      </c>
      <c r="F455" s="81" t="s">
        <v>23</v>
      </c>
      <c r="G455" s="31">
        <v>953.2</v>
      </c>
      <c r="H455" s="31">
        <v>0</v>
      </c>
      <c r="I455" s="31">
        <v>0</v>
      </c>
      <c r="J455" s="28">
        <v>0</v>
      </c>
      <c r="K455" s="28">
        <v>0</v>
      </c>
    </row>
    <row r="456" spans="1:11" s="2" customFormat="1" ht="62.25" customHeight="1" x14ac:dyDescent="0.25">
      <c r="A456" s="93" t="s">
        <v>464</v>
      </c>
      <c r="B456" s="132"/>
      <c r="C456" s="133" t="s">
        <v>1406</v>
      </c>
      <c r="D456" s="51" t="s">
        <v>1407</v>
      </c>
      <c r="E456" s="81" t="s">
        <v>180</v>
      </c>
      <c r="F456" s="81" t="s">
        <v>18</v>
      </c>
      <c r="G456" s="31" t="s">
        <v>306</v>
      </c>
      <c r="H456" s="55">
        <v>60</v>
      </c>
      <c r="I456" s="55">
        <v>60</v>
      </c>
      <c r="J456" s="44">
        <v>60</v>
      </c>
      <c r="K456" s="44">
        <v>60</v>
      </c>
    </row>
    <row r="457" spans="1:11" s="2" customFormat="1" ht="65.25" customHeight="1" x14ac:dyDescent="0.25">
      <c r="A457" s="95"/>
      <c r="B457" s="132"/>
      <c r="C457" s="134"/>
      <c r="D457" s="81" t="s">
        <v>1401</v>
      </c>
      <c r="E457" s="81" t="s">
        <v>22</v>
      </c>
      <c r="F457" s="81" t="s">
        <v>23</v>
      </c>
      <c r="G457" s="31">
        <v>0</v>
      </c>
      <c r="H457" s="31">
        <v>1260.0999999999999</v>
      </c>
      <c r="I457" s="31">
        <v>1409.8</v>
      </c>
      <c r="J457" s="28">
        <v>1340.3</v>
      </c>
      <c r="K457" s="28">
        <v>1308.0999999999999</v>
      </c>
    </row>
    <row r="458" spans="1:11" ht="61.5" customHeight="1" x14ac:dyDescent="0.25">
      <c r="A458" s="93" t="s">
        <v>465</v>
      </c>
      <c r="B458" s="132"/>
      <c r="C458" s="93" t="s">
        <v>185</v>
      </c>
      <c r="D458" s="29" t="s">
        <v>94</v>
      </c>
      <c r="E458" s="81" t="s">
        <v>180</v>
      </c>
      <c r="F458" s="81" t="s">
        <v>18</v>
      </c>
      <c r="G458" s="168">
        <v>24</v>
      </c>
      <c r="H458" s="156" t="s">
        <v>306</v>
      </c>
      <c r="I458" s="156" t="s">
        <v>306</v>
      </c>
      <c r="J458" s="156" t="s">
        <v>306</v>
      </c>
      <c r="K458" s="156" t="s">
        <v>306</v>
      </c>
    </row>
    <row r="459" spans="1:11" ht="63" x14ac:dyDescent="0.25">
      <c r="A459" s="95"/>
      <c r="B459" s="132"/>
      <c r="C459" s="95"/>
      <c r="D459" s="81" t="s">
        <v>233</v>
      </c>
      <c r="E459" s="81" t="s">
        <v>22</v>
      </c>
      <c r="F459" s="81" t="s">
        <v>23</v>
      </c>
      <c r="G459" s="31">
        <v>3956.7</v>
      </c>
      <c r="H459" s="28">
        <v>0</v>
      </c>
      <c r="I459" s="28">
        <v>0</v>
      </c>
      <c r="J459" s="28">
        <v>0</v>
      </c>
      <c r="K459" s="28">
        <v>0</v>
      </c>
    </row>
    <row r="460" spans="1:11" s="2" customFormat="1" ht="63.75" customHeight="1" x14ac:dyDescent="0.25">
      <c r="A460" s="93" t="s">
        <v>466</v>
      </c>
      <c r="B460" s="132"/>
      <c r="C460" s="93" t="s">
        <v>1408</v>
      </c>
      <c r="D460" s="51" t="s">
        <v>1409</v>
      </c>
      <c r="E460" s="81" t="s">
        <v>180</v>
      </c>
      <c r="F460" s="81" t="s">
        <v>18</v>
      </c>
      <c r="G460" s="31" t="s">
        <v>306</v>
      </c>
      <c r="H460" s="44">
        <v>16</v>
      </c>
      <c r="I460" s="44">
        <v>16</v>
      </c>
      <c r="J460" s="44">
        <v>16</v>
      </c>
      <c r="K460" s="44">
        <v>16</v>
      </c>
    </row>
    <row r="461" spans="1:11" s="2" customFormat="1" ht="63" customHeight="1" x14ac:dyDescent="0.25">
      <c r="A461" s="95"/>
      <c r="B461" s="132"/>
      <c r="C461" s="95"/>
      <c r="D461" s="81" t="s">
        <v>1401</v>
      </c>
      <c r="E461" s="81" t="s">
        <v>22</v>
      </c>
      <c r="F461" s="81" t="s">
        <v>23</v>
      </c>
      <c r="G461" s="31">
        <v>0</v>
      </c>
      <c r="H461" s="31">
        <v>3080.1</v>
      </c>
      <c r="I461" s="31">
        <v>3446</v>
      </c>
      <c r="J461" s="28">
        <v>3276.1</v>
      </c>
      <c r="K461" s="28">
        <v>3197.6</v>
      </c>
    </row>
    <row r="462" spans="1:11" ht="64.5" customHeight="1" x14ac:dyDescent="0.25">
      <c r="A462" s="93" t="s">
        <v>467</v>
      </c>
      <c r="B462" s="132"/>
      <c r="C462" s="93" t="s">
        <v>186</v>
      </c>
      <c r="D462" s="29" t="s">
        <v>95</v>
      </c>
      <c r="E462" s="81" t="s">
        <v>180</v>
      </c>
      <c r="F462" s="81" t="s">
        <v>18</v>
      </c>
      <c r="G462" s="168">
        <v>4</v>
      </c>
      <c r="H462" s="156" t="s">
        <v>306</v>
      </c>
      <c r="I462" s="156" t="s">
        <v>306</v>
      </c>
      <c r="J462" s="156" t="s">
        <v>306</v>
      </c>
      <c r="K462" s="156" t="s">
        <v>306</v>
      </c>
    </row>
    <row r="463" spans="1:11" ht="63" x14ac:dyDescent="0.25">
      <c r="A463" s="95"/>
      <c r="B463" s="132"/>
      <c r="C463" s="95"/>
      <c r="D463" s="81" t="s">
        <v>233</v>
      </c>
      <c r="E463" s="81" t="s">
        <v>22</v>
      </c>
      <c r="F463" s="81" t="s">
        <v>23</v>
      </c>
      <c r="G463" s="31">
        <v>1256.8</v>
      </c>
      <c r="H463" s="28">
        <v>0</v>
      </c>
      <c r="I463" s="28">
        <v>0</v>
      </c>
      <c r="J463" s="28">
        <v>0</v>
      </c>
      <c r="K463" s="28">
        <v>0</v>
      </c>
    </row>
    <row r="464" spans="1:11" s="2" customFormat="1" ht="64.5" customHeight="1" x14ac:dyDescent="0.25">
      <c r="A464" s="93" t="s">
        <v>468</v>
      </c>
      <c r="B464" s="132"/>
      <c r="C464" s="93" t="s">
        <v>1410</v>
      </c>
      <c r="D464" s="51" t="s">
        <v>1411</v>
      </c>
      <c r="E464" s="81" t="s">
        <v>180</v>
      </c>
      <c r="F464" s="81" t="s">
        <v>18</v>
      </c>
      <c r="G464" s="31" t="s">
        <v>306</v>
      </c>
      <c r="H464" s="44">
        <v>4</v>
      </c>
      <c r="I464" s="44">
        <v>4</v>
      </c>
      <c r="J464" s="44">
        <v>4</v>
      </c>
      <c r="K464" s="44">
        <v>4</v>
      </c>
    </row>
    <row r="465" spans="1:11" s="2" customFormat="1" ht="63.75" customHeight="1" x14ac:dyDescent="0.25">
      <c r="A465" s="95"/>
      <c r="B465" s="132"/>
      <c r="C465" s="95"/>
      <c r="D465" s="81" t="s">
        <v>1401</v>
      </c>
      <c r="E465" s="81" t="s">
        <v>22</v>
      </c>
      <c r="F465" s="81" t="s">
        <v>23</v>
      </c>
      <c r="G465" s="31">
        <v>0</v>
      </c>
      <c r="H465" s="31">
        <v>1467.5</v>
      </c>
      <c r="I465" s="31">
        <v>1641.9</v>
      </c>
      <c r="J465" s="28">
        <v>1560.9</v>
      </c>
      <c r="K465" s="28">
        <v>1523.5</v>
      </c>
    </row>
    <row r="466" spans="1:11" ht="62.25" customHeight="1" x14ac:dyDescent="0.25">
      <c r="A466" s="93" t="s">
        <v>469</v>
      </c>
      <c r="B466" s="132"/>
      <c r="C466" s="93" t="s">
        <v>187</v>
      </c>
      <c r="D466" s="29" t="s">
        <v>96</v>
      </c>
      <c r="E466" s="81" t="s">
        <v>180</v>
      </c>
      <c r="F466" s="81" t="s">
        <v>18</v>
      </c>
      <c r="G466" s="168">
        <v>2</v>
      </c>
      <c r="H466" s="156" t="s">
        <v>306</v>
      </c>
      <c r="I466" s="156" t="s">
        <v>306</v>
      </c>
      <c r="J466" s="156" t="s">
        <v>306</v>
      </c>
      <c r="K466" s="156" t="s">
        <v>306</v>
      </c>
    </row>
    <row r="467" spans="1:11" ht="63" x14ac:dyDescent="0.25">
      <c r="A467" s="95"/>
      <c r="B467" s="132"/>
      <c r="C467" s="95"/>
      <c r="D467" s="81" t="s">
        <v>233</v>
      </c>
      <c r="E467" s="81" t="s">
        <v>22</v>
      </c>
      <c r="F467" s="81" t="s">
        <v>23</v>
      </c>
      <c r="G467" s="53">
        <v>340.3</v>
      </c>
      <c r="H467" s="156">
        <v>0</v>
      </c>
      <c r="I467" s="156">
        <v>0</v>
      </c>
      <c r="J467" s="156">
        <v>0</v>
      </c>
      <c r="K467" s="156">
        <v>0</v>
      </c>
    </row>
    <row r="468" spans="1:11" s="2" customFormat="1" ht="63.75" customHeight="1" x14ac:dyDescent="0.25">
      <c r="A468" s="93" t="s">
        <v>470</v>
      </c>
      <c r="B468" s="132"/>
      <c r="C468" s="133" t="s">
        <v>1412</v>
      </c>
      <c r="D468" s="51" t="s">
        <v>1413</v>
      </c>
      <c r="E468" s="81" t="s">
        <v>180</v>
      </c>
      <c r="F468" s="81" t="s">
        <v>18</v>
      </c>
      <c r="G468" s="53" t="s">
        <v>306</v>
      </c>
      <c r="H468" s="156">
        <v>2</v>
      </c>
      <c r="I468" s="156">
        <v>2</v>
      </c>
      <c r="J468" s="156">
        <v>2</v>
      </c>
      <c r="K468" s="156">
        <v>2</v>
      </c>
    </row>
    <row r="469" spans="1:11" s="2" customFormat="1" ht="63.75" customHeight="1" x14ac:dyDescent="0.25">
      <c r="A469" s="95"/>
      <c r="B469" s="132"/>
      <c r="C469" s="134"/>
      <c r="D469" s="81" t="s">
        <v>1401</v>
      </c>
      <c r="E469" s="81" t="s">
        <v>22</v>
      </c>
      <c r="F469" s="81" t="s">
        <v>23</v>
      </c>
      <c r="G469" s="53">
        <v>0</v>
      </c>
      <c r="H469" s="160">
        <v>397.4</v>
      </c>
      <c r="I469" s="160">
        <v>444.6</v>
      </c>
      <c r="J469" s="156">
        <v>422.6</v>
      </c>
      <c r="K469" s="156">
        <v>412.5</v>
      </c>
    </row>
    <row r="470" spans="1:11" ht="65.25" customHeight="1" x14ac:dyDescent="0.25">
      <c r="A470" s="93" t="s">
        <v>471</v>
      </c>
      <c r="B470" s="132"/>
      <c r="C470" s="93" t="s">
        <v>188</v>
      </c>
      <c r="D470" s="29" t="s">
        <v>78</v>
      </c>
      <c r="E470" s="81" t="s">
        <v>180</v>
      </c>
      <c r="F470" s="81" t="s">
        <v>18</v>
      </c>
      <c r="G470" s="160">
        <v>36</v>
      </c>
      <c r="H470" s="156" t="s">
        <v>306</v>
      </c>
      <c r="I470" s="156" t="s">
        <v>306</v>
      </c>
      <c r="J470" s="156" t="s">
        <v>306</v>
      </c>
      <c r="K470" s="156" t="s">
        <v>306</v>
      </c>
    </row>
    <row r="471" spans="1:11" ht="48.75" customHeight="1" x14ac:dyDescent="0.25">
      <c r="A471" s="95"/>
      <c r="B471" s="132"/>
      <c r="C471" s="95"/>
      <c r="D471" s="81" t="s">
        <v>233</v>
      </c>
      <c r="E471" s="81" t="s">
        <v>22</v>
      </c>
      <c r="F471" s="81" t="s">
        <v>23</v>
      </c>
      <c r="G471" s="160">
        <v>639.4</v>
      </c>
      <c r="H471" s="167">
        <v>0</v>
      </c>
      <c r="I471" s="167">
        <v>0</v>
      </c>
      <c r="J471" s="167">
        <v>0</v>
      </c>
      <c r="K471" s="167">
        <v>0</v>
      </c>
    </row>
    <row r="472" spans="1:11" s="2" customFormat="1" ht="79.5" customHeight="1" x14ac:dyDescent="0.25">
      <c r="A472" s="93" t="s">
        <v>472</v>
      </c>
      <c r="B472" s="132"/>
      <c r="C472" s="133" t="s">
        <v>1414</v>
      </c>
      <c r="D472" s="51" t="s">
        <v>1415</v>
      </c>
      <c r="E472" s="81" t="s">
        <v>180</v>
      </c>
      <c r="F472" s="81" t="s">
        <v>18</v>
      </c>
      <c r="G472" s="160" t="s">
        <v>306</v>
      </c>
      <c r="H472" s="165">
        <v>30</v>
      </c>
      <c r="I472" s="165">
        <v>30</v>
      </c>
      <c r="J472" s="165">
        <v>30</v>
      </c>
      <c r="K472" s="165">
        <v>30</v>
      </c>
    </row>
    <row r="473" spans="1:11" s="2" customFormat="1" ht="66" customHeight="1" x14ac:dyDescent="0.25">
      <c r="A473" s="95"/>
      <c r="B473" s="132"/>
      <c r="C473" s="134"/>
      <c r="D473" s="81" t="s">
        <v>1401</v>
      </c>
      <c r="E473" s="81" t="s">
        <v>22</v>
      </c>
      <c r="F473" s="81" t="s">
        <v>23</v>
      </c>
      <c r="G473" s="160">
        <v>0</v>
      </c>
      <c r="H473" s="53">
        <v>622.20000000000005</v>
      </c>
      <c r="I473" s="53">
        <v>696.1</v>
      </c>
      <c r="J473" s="167">
        <v>661.8</v>
      </c>
      <c r="K473" s="167">
        <v>645.9</v>
      </c>
    </row>
    <row r="474" spans="1:11" ht="63.75" customHeight="1" x14ac:dyDescent="0.25">
      <c r="A474" s="93" t="s">
        <v>473</v>
      </c>
      <c r="B474" s="132"/>
      <c r="C474" s="93" t="s">
        <v>189</v>
      </c>
      <c r="D474" s="29" t="s">
        <v>79</v>
      </c>
      <c r="E474" s="81" t="s">
        <v>180</v>
      </c>
      <c r="F474" s="81" t="s">
        <v>18</v>
      </c>
      <c r="G474" s="160">
        <v>25</v>
      </c>
      <c r="H474" s="156" t="s">
        <v>306</v>
      </c>
      <c r="I474" s="156" t="s">
        <v>306</v>
      </c>
      <c r="J474" s="156" t="s">
        <v>306</v>
      </c>
      <c r="K474" s="156" t="s">
        <v>306</v>
      </c>
    </row>
    <row r="475" spans="1:11" ht="63" x14ac:dyDescent="0.25">
      <c r="A475" s="95"/>
      <c r="B475" s="132"/>
      <c r="C475" s="95"/>
      <c r="D475" s="81" t="s">
        <v>233</v>
      </c>
      <c r="E475" s="81" t="s">
        <v>22</v>
      </c>
      <c r="F475" s="81" t="s">
        <v>23</v>
      </c>
      <c r="G475" s="31">
        <v>4210.6000000000004</v>
      </c>
      <c r="H475" s="28">
        <v>0</v>
      </c>
      <c r="I475" s="28">
        <v>0</v>
      </c>
      <c r="J475" s="28">
        <v>0</v>
      </c>
      <c r="K475" s="28">
        <v>0</v>
      </c>
    </row>
    <row r="476" spans="1:11" s="2" customFormat="1" ht="63.75" customHeight="1" x14ac:dyDescent="0.25">
      <c r="A476" s="93" t="s">
        <v>474</v>
      </c>
      <c r="B476" s="132"/>
      <c r="C476" s="93" t="s">
        <v>1416</v>
      </c>
      <c r="D476" s="51" t="s">
        <v>1417</v>
      </c>
      <c r="E476" s="81" t="s">
        <v>180</v>
      </c>
      <c r="F476" s="81" t="s">
        <v>18</v>
      </c>
      <c r="G476" s="31" t="s">
        <v>306</v>
      </c>
      <c r="H476" s="44">
        <v>16</v>
      </c>
      <c r="I476" s="44">
        <v>16</v>
      </c>
      <c r="J476" s="44">
        <v>16</v>
      </c>
      <c r="K476" s="44">
        <v>16</v>
      </c>
    </row>
    <row r="477" spans="1:11" s="2" customFormat="1" ht="63.75" customHeight="1" x14ac:dyDescent="0.25">
      <c r="A477" s="95"/>
      <c r="B477" s="132"/>
      <c r="C477" s="95"/>
      <c r="D477" s="81" t="s">
        <v>1401</v>
      </c>
      <c r="E477" s="81" t="s">
        <v>22</v>
      </c>
      <c r="F477" s="81" t="s">
        <v>23</v>
      </c>
      <c r="G477" s="31">
        <v>0</v>
      </c>
      <c r="H477" s="31">
        <v>3146.6</v>
      </c>
      <c r="I477" s="31">
        <v>4251.6000000000004</v>
      </c>
      <c r="J477" s="28">
        <v>4051.9</v>
      </c>
      <c r="K477" s="28">
        <v>3991.9</v>
      </c>
    </row>
    <row r="478" spans="1:11" ht="78.75" x14ac:dyDescent="0.25">
      <c r="A478" s="93" t="s">
        <v>475</v>
      </c>
      <c r="B478" s="132"/>
      <c r="C478" s="90" t="s">
        <v>190</v>
      </c>
      <c r="D478" s="29" t="s">
        <v>80</v>
      </c>
      <c r="E478" s="81" t="s">
        <v>180</v>
      </c>
      <c r="F478" s="81" t="s">
        <v>18</v>
      </c>
      <c r="G478" s="168">
        <v>8</v>
      </c>
      <c r="H478" s="156" t="s">
        <v>306</v>
      </c>
      <c r="I478" s="156" t="s">
        <v>306</v>
      </c>
      <c r="J478" s="156" t="s">
        <v>306</v>
      </c>
      <c r="K478" s="156" t="s">
        <v>306</v>
      </c>
    </row>
    <row r="479" spans="1:11" ht="63" x14ac:dyDescent="0.25">
      <c r="A479" s="95"/>
      <c r="B479" s="132"/>
      <c r="C479" s="92"/>
      <c r="D479" s="81" t="s">
        <v>233</v>
      </c>
      <c r="E479" s="81" t="s">
        <v>22</v>
      </c>
      <c r="F479" s="81" t="s">
        <v>23</v>
      </c>
      <c r="G479" s="31">
        <v>2643.7</v>
      </c>
      <c r="H479" s="28">
        <v>0</v>
      </c>
      <c r="I479" s="28">
        <v>0</v>
      </c>
      <c r="J479" s="28">
        <v>0</v>
      </c>
      <c r="K479" s="28">
        <v>0</v>
      </c>
    </row>
    <row r="480" spans="1:11" s="2" customFormat="1" ht="64.5" customHeight="1" x14ac:dyDescent="0.25">
      <c r="A480" s="93" t="s">
        <v>476</v>
      </c>
      <c r="B480" s="132"/>
      <c r="C480" s="90" t="s">
        <v>1418</v>
      </c>
      <c r="D480" s="51" t="s">
        <v>1419</v>
      </c>
      <c r="E480" s="81" t="s">
        <v>180</v>
      </c>
      <c r="F480" s="81" t="s">
        <v>18</v>
      </c>
      <c r="G480" s="31" t="s">
        <v>306</v>
      </c>
      <c r="H480" s="44">
        <v>16</v>
      </c>
      <c r="I480" s="44">
        <v>16</v>
      </c>
      <c r="J480" s="44">
        <v>16</v>
      </c>
      <c r="K480" s="44">
        <v>16</v>
      </c>
    </row>
    <row r="481" spans="1:11" s="2" customFormat="1" ht="66" customHeight="1" x14ac:dyDescent="0.25">
      <c r="A481" s="95"/>
      <c r="B481" s="132"/>
      <c r="C481" s="92"/>
      <c r="D481" s="81" t="s">
        <v>1401</v>
      </c>
      <c r="E481" s="81" t="s">
        <v>22</v>
      </c>
      <c r="F481" s="81" t="s">
        <v>23</v>
      </c>
      <c r="G481" s="31">
        <v>0</v>
      </c>
      <c r="H481" s="31">
        <v>6173.8</v>
      </c>
      <c r="I481" s="31">
        <v>6907.3</v>
      </c>
      <c r="J481" s="28">
        <v>6566.9</v>
      </c>
      <c r="K481" s="28">
        <v>6409.4</v>
      </c>
    </row>
    <row r="482" spans="1:11" s="2" customFormat="1" ht="78.75" x14ac:dyDescent="0.25">
      <c r="A482" s="93" t="s">
        <v>477</v>
      </c>
      <c r="B482" s="132"/>
      <c r="C482" s="93" t="s">
        <v>191</v>
      </c>
      <c r="D482" s="29" t="s">
        <v>81</v>
      </c>
      <c r="E482" s="81" t="s">
        <v>180</v>
      </c>
      <c r="F482" s="81" t="s">
        <v>18</v>
      </c>
      <c r="G482" s="160">
        <v>1</v>
      </c>
      <c r="H482" s="156" t="s">
        <v>306</v>
      </c>
      <c r="I482" s="156" t="s">
        <v>306</v>
      </c>
      <c r="J482" s="156" t="s">
        <v>306</v>
      </c>
      <c r="K482" s="156" t="s">
        <v>306</v>
      </c>
    </row>
    <row r="483" spans="1:11" s="2" customFormat="1" ht="69" customHeight="1" x14ac:dyDescent="0.25">
      <c r="A483" s="95"/>
      <c r="B483" s="132"/>
      <c r="C483" s="95"/>
      <c r="D483" s="81" t="s">
        <v>233</v>
      </c>
      <c r="E483" s="81" t="s">
        <v>22</v>
      </c>
      <c r="F483" s="81" t="s">
        <v>23</v>
      </c>
      <c r="G483" s="31">
        <v>351.8</v>
      </c>
      <c r="H483" s="28">
        <v>0</v>
      </c>
      <c r="I483" s="28">
        <v>0</v>
      </c>
      <c r="J483" s="28">
        <v>0</v>
      </c>
      <c r="K483" s="28">
        <v>0</v>
      </c>
    </row>
    <row r="484" spans="1:11" s="2" customFormat="1" ht="63" customHeight="1" x14ac:dyDescent="0.25">
      <c r="A484" s="93" t="s">
        <v>478</v>
      </c>
      <c r="B484" s="132"/>
      <c r="C484" s="93" t="s">
        <v>1420</v>
      </c>
      <c r="D484" s="51" t="s">
        <v>1421</v>
      </c>
      <c r="E484" s="81" t="s">
        <v>180</v>
      </c>
      <c r="F484" s="81" t="s">
        <v>18</v>
      </c>
      <c r="G484" s="31" t="s">
        <v>306</v>
      </c>
      <c r="H484" s="44">
        <v>2</v>
      </c>
      <c r="I484" s="44">
        <v>2</v>
      </c>
      <c r="J484" s="44">
        <v>2</v>
      </c>
      <c r="K484" s="44">
        <v>2</v>
      </c>
    </row>
    <row r="485" spans="1:11" s="2" customFormat="1" ht="65.25" customHeight="1" x14ac:dyDescent="0.25">
      <c r="A485" s="95"/>
      <c r="B485" s="132"/>
      <c r="C485" s="95"/>
      <c r="D485" s="81" t="s">
        <v>1401</v>
      </c>
      <c r="E485" s="81" t="s">
        <v>22</v>
      </c>
      <c r="F485" s="81" t="s">
        <v>23</v>
      </c>
      <c r="G485" s="31">
        <v>0</v>
      </c>
      <c r="H485" s="31">
        <v>821.5</v>
      </c>
      <c r="I485" s="31">
        <v>919.2</v>
      </c>
      <c r="J485" s="28">
        <v>873.8</v>
      </c>
      <c r="K485" s="28">
        <v>852.9</v>
      </c>
    </row>
    <row r="486" spans="1:11" ht="78.75" x14ac:dyDescent="0.25">
      <c r="A486" s="93" t="s">
        <v>479</v>
      </c>
      <c r="B486" s="132"/>
      <c r="C486" s="93" t="s">
        <v>192</v>
      </c>
      <c r="D486" s="29" t="s">
        <v>87</v>
      </c>
      <c r="E486" s="81" t="s">
        <v>180</v>
      </c>
      <c r="F486" s="81" t="s">
        <v>18</v>
      </c>
      <c r="G486" s="160">
        <v>1</v>
      </c>
      <c r="H486" s="156" t="s">
        <v>306</v>
      </c>
      <c r="I486" s="156" t="s">
        <v>306</v>
      </c>
      <c r="J486" s="156" t="s">
        <v>306</v>
      </c>
      <c r="K486" s="156" t="s">
        <v>306</v>
      </c>
    </row>
    <row r="487" spans="1:11" ht="63" x14ac:dyDescent="0.25">
      <c r="A487" s="95"/>
      <c r="B487" s="132"/>
      <c r="C487" s="95"/>
      <c r="D487" s="81" t="s">
        <v>233</v>
      </c>
      <c r="E487" s="81" t="s">
        <v>22</v>
      </c>
      <c r="F487" s="81" t="s">
        <v>23</v>
      </c>
      <c r="G487" s="160">
        <v>180.9</v>
      </c>
      <c r="H487" s="28">
        <v>0</v>
      </c>
      <c r="I487" s="28">
        <v>0</v>
      </c>
      <c r="J487" s="28">
        <v>0</v>
      </c>
      <c r="K487" s="28">
        <v>0</v>
      </c>
    </row>
    <row r="488" spans="1:11" s="2" customFormat="1" ht="60.75" customHeight="1" x14ac:dyDescent="0.25">
      <c r="A488" s="93" t="s">
        <v>480</v>
      </c>
      <c r="B488" s="132"/>
      <c r="C488" s="133" t="s">
        <v>1422</v>
      </c>
      <c r="D488" s="51" t="s">
        <v>1421</v>
      </c>
      <c r="E488" s="81" t="s">
        <v>180</v>
      </c>
      <c r="F488" s="81" t="s">
        <v>18</v>
      </c>
      <c r="G488" s="160" t="s">
        <v>306</v>
      </c>
      <c r="H488" s="44">
        <v>1</v>
      </c>
      <c r="I488" s="44">
        <v>1</v>
      </c>
      <c r="J488" s="44">
        <v>1</v>
      </c>
      <c r="K488" s="44">
        <v>1</v>
      </c>
    </row>
    <row r="489" spans="1:11" s="2" customFormat="1" ht="66" customHeight="1" x14ac:dyDescent="0.25">
      <c r="A489" s="95"/>
      <c r="B489" s="132"/>
      <c r="C489" s="134"/>
      <c r="D489" s="81" t="s">
        <v>1401</v>
      </c>
      <c r="E489" s="81" t="s">
        <v>22</v>
      </c>
      <c r="F489" s="81" t="s">
        <v>23</v>
      </c>
      <c r="G489" s="160">
        <v>0</v>
      </c>
      <c r="H489" s="31">
        <v>211.2</v>
      </c>
      <c r="I489" s="31">
        <v>236.3</v>
      </c>
      <c r="J489" s="28">
        <v>224.7</v>
      </c>
      <c r="K489" s="28">
        <v>219.3</v>
      </c>
    </row>
    <row r="490" spans="1:11" ht="64.5" customHeight="1" x14ac:dyDescent="0.25">
      <c r="A490" s="93" t="s">
        <v>481</v>
      </c>
      <c r="B490" s="132"/>
      <c r="C490" s="93" t="s">
        <v>856</v>
      </c>
      <c r="D490" s="29" t="s">
        <v>85</v>
      </c>
      <c r="E490" s="81" t="s">
        <v>180</v>
      </c>
      <c r="F490" s="81" t="s">
        <v>181</v>
      </c>
      <c r="G490" s="84" t="s">
        <v>1425</v>
      </c>
      <c r="H490" s="160" t="s">
        <v>306</v>
      </c>
      <c r="I490" s="160" t="s">
        <v>306</v>
      </c>
      <c r="J490" s="156" t="s">
        <v>306</v>
      </c>
      <c r="K490" s="156" t="s">
        <v>306</v>
      </c>
    </row>
    <row r="491" spans="1:11" ht="60.75" customHeight="1" x14ac:dyDescent="0.25">
      <c r="A491" s="95"/>
      <c r="B491" s="132"/>
      <c r="C491" s="95"/>
      <c r="D491" s="81" t="s">
        <v>233</v>
      </c>
      <c r="E491" s="81" t="s">
        <v>22</v>
      </c>
      <c r="F491" s="81" t="s">
        <v>23</v>
      </c>
      <c r="G491" s="84" t="s">
        <v>1426</v>
      </c>
      <c r="H491" s="53">
        <v>0</v>
      </c>
      <c r="I491" s="53">
        <v>0</v>
      </c>
      <c r="J491" s="167">
        <v>0</v>
      </c>
      <c r="K491" s="167">
        <v>0</v>
      </c>
    </row>
    <row r="492" spans="1:11" s="2" customFormat="1" ht="63.75" customHeight="1" x14ac:dyDescent="0.25">
      <c r="A492" s="93" t="s">
        <v>482</v>
      </c>
      <c r="B492" s="132"/>
      <c r="C492" s="133" t="s">
        <v>1423</v>
      </c>
      <c r="D492" s="81" t="s">
        <v>1424</v>
      </c>
      <c r="E492" s="81" t="s">
        <v>180</v>
      </c>
      <c r="F492" s="81" t="s">
        <v>18</v>
      </c>
      <c r="G492" s="84" t="s">
        <v>306</v>
      </c>
      <c r="H492" s="160">
        <v>24</v>
      </c>
      <c r="I492" s="160">
        <v>24</v>
      </c>
      <c r="J492" s="156">
        <v>24</v>
      </c>
      <c r="K492" s="156">
        <v>24</v>
      </c>
    </row>
    <row r="493" spans="1:11" s="2" customFormat="1" ht="66" customHeight="1" x14ac:dyDescent="0.25">
      <c r="A493" s="95"/>
      <c r="B493" s="132"/>
      <c r="C493" s="134"/>
      <c r="D493" s="81" t="s">
        <v>1401</v>
      </c>
      <c r="E493" s="81" t="s">
        <v>22</v>
      </c>
      <c r="F493" s="81" t="s">
        <v>23</v>
      </c>
      <c r="G493" s="84" t="s">
        <v>1427</v>
      </c>
      <c r="H493" s="160">
        <v>526.20000000000005</v>
      </c>
      <c r="I493" s="160">
        <v>588.70000000000005</v>
      </c>
      <c r="J493" s="156">
        <v>559.70000000000005</v>
      </c>
      <c r="K493" s="156">
        <v>546.29999999999995</v>
      </c>
    </row>
    <row r="494" spans="1:11" ht="78.75" customHeight="1" x14ac:dyDescent="0.25">
      <c r="A494" s="93" t="s">
        <v>483</v>
      </c>
      <c r="B494" s="132"/>
      <c r="C494" s="93" t="s">
        <v>120</v>
      </c>
      <c r="D494" s="84" t="s">
        <v>1428</v>
      </c>
      <c r="E494" s="81" t="s">
        <v>193</v>
      </c>
      <c r="F494" s="81" t="s">
        <v>18</v>
      </c>
      <c r="G494" s="160">
        <v>25</v>
      </c>
      <c r="H494" s="160">
        <v>25</v>
      </c>
      <c r="I494" s="160">
        <v>25</v>
      </c>
      <c r="J494" s="156">
        <v>25</v>
      </c>
      <c r="K494" s="156">
        <v>25</v>
      </c>
    </row>
    <row r="495" spans="1:11" ht="63" x14ac:dyDescent="0.25">
      <c r="A495" s="95"/>
      <c r="B495" s="132"/>
      <c r="C495" s="95"/>
      <c r="D495" s="84" t="s">
        <v>1401</v>
      </c>
      <c r="E495" s="81" t="s">
        <v>22</v>
      </c>
      <c r="F495" s="81" t="s">
        <v>23</v>
      </c>
      <c r="G495" s="31">
        <v>3975.5</v>
      </c>
      <c r="H495" s="31">
        <v>4642</v>
      </c>
      <c r="I495" s="31">
        <v>5193.5</v>
      </c>
      <c r="J495" s="28">
        <v>4937.5</v>
      </c>
      <c r="K495" s="28">
        <v>4819.1000000000004</v>
      </c>
    </row>
    <row r="496" spans="1:11" ht="76.5" customHeight="1" x14ac:dyDescent="0.25">
      <c r="A496" s="93" t="s">
        <v>484</v>
      </c>
      <c r="B496" s="132"/>
      <c r="C496" s="93" t="s">
        <v>121</v>
      </c>
      <c r="D496" s="84" t="s">
        <v>1429</v>
      </c>
      <c r="E496" s="81" t="s">
        <v>193</v>
      </c>
      <c r="F496" s="81" t="s">
        <v>18</v>
      </c>
      <c r="G496" s="160">
        <v>25</v>
      </c>
      <c r="H496" s="160">
        <v>25</v>
      </c>
      <c r="I496" s="160">
        <v>25</v>
      </c>
      <c r="J496" s="156">
        <v>25</v>
      </c>
      <c r="K496" s="156">
        <v>25</v>
      </c>
    </row>
    <row r="497" spans="1:11" ht="63" x14ac:dyDescent="0.25">
      <c r="A497" s="95"/>
      <c r="B497" s="132"/>
      <c r="C497" s="95"/>
      <c r="D497" s="84" t="s">
        <v>1401</v>
      </c>
      <c r="E497" s="81" t="s">
        <v>22</v>
      </c>
      <c r="F497" s="81" t="s">
        <v>23</v>
      </c>
      <c r="G497" s="31">
        <v>3300</v>
      </c>
      <c r="H497" s="31">
        <v>3853.4</v>
      </c>
      <c r="I497" s="31">
        <v>4311.1000000000004</v>
      </c>
      <c r="J497" s="28">
        <v>4098.6000000000004</v>
      </c>
      <c r="K497" s="28">
        <v>4000.4</v>
      </c>
    </row>
    <row r="498" spans="1:11" ht="80.25" customHeight="1" x14ac:dyDescent="0.25">
      <c r="A498" s="93" t="s">
        <v>485</v>
      </c>
      <c r="B498" s="132"/>
      <c r="C498" s="93" t="s">
        <v>122</v>
      </c>
      <c r="D498" s="84" t="s">
        <v>1430</v>
      </c>
      <c r="E498" s="81" t="s">
        <v>109</v>
      </c>
      <c r="F498" s="81" t="s">
        <v>18</v>
      </c>
      <c r="G498" s="160">
        <v>12</v>
      </c>
      <c r="H498" s="160">
        <v>14</v>
      </c>
      <c r="I498" s="160">
        <v>14</v>
      </c>
      <c r="J498" s="156">
        <v>14</v>
      </c>
      <c r="K498" s="156">
        <v>10</v>
      </c>
    </row>
    <row r="499" spans="1:11" ht="63" x14ac:dyDescent="0.25">
      <c r="A499" s="95"/>
      <c r="B499" s="132"/>
      <c r="C499" s="95"/>
      <c r="D499" s="81" t="s">
        <v>1401</v>
      </c>
      <c r="E499" s="81" t="s">
        <v>22</v>
      </c>
      <c r="F499" s="81" t="s">
        <v>23</v>
      </c>
      <c r="G499" s="31">
        <v>1592.4</v>
      </c>
      <c r="H499" s="31">
        <v>2169.1999999999998</v>
      </c>
      <c r="I499" s="31">
        <v>2426.9</v>
      </c>
      <c r="J499" s="28">
        <v>2307.3000000000002</v>
      </c>
      <c r="K499" s="28">
        <v>2252</v>
      </c>
    </row>
    <row r="500" spans="1:11" ht="66" customHeight="1" x14ac:dyDescent="0.25">
      <c r="A500" s="93" t="s">
        <v>486</v>
      </c>
      <c r="B500" s="132"/>
      <c r="C500" s="109" t="s">
        <v>1432</v>
      </c>
      <c r="D500" s="32" t="s">
        <v>94</v>
      </c>
      <c r="E500" s="81" t="s">
        <v>180</v>
      </c>
      <c r="F500" s="81" t="s">
        <v>18</v>
      </c>
      <c r="G500" s="160">
        <v>32</v>
      </c>
      <c r="H500" s="160" t="s">
        <v>306</v>
      </c>
      <c r="I500" s="160" t="s">
        <v>306</v>
      </c>
      <c r="J500" s="256" t="s">
        <v>306</v>
      </c>
      <c r="K500" s="256" t="s">
        <v>306</v>
      </c>
    </row>
    <row r="501" spans="1:11" ht="63" x14ac:dyDescent="0.25">
      <c r="A501" s="95"/>
      <c r="B501" s="132"/>
      <c r="C501" s="110"/>
      <c r="D501" s="81" t="s">
        <v>233</v>
      </c>
      <c r="E501" s="81" t="s">
        <v>22</v>
      </c>
      <c r="F501" s="81" t="s">
        <v>23</v>
      </c>
      <c r="G501" s="31">
        <v>2738.4</v>
      </c>
      <c r="H501" s="31">
        <v>0</v>
      </c>
      <c r="I501" s="31">
        <v>0</v>
      </c>
      <c r="J501" s="28">
        <v>0</v>
      </c>
      <c r="K501" s="28">
        <v>0</v>
      </c>
    </row>
    <row r="502" spans="1:11" s="2" customFormat="1" ht="64.5" customHeight="1" x14ac:dyDescent="0.25">
      <c r="A502" s="93" t="s">
        <v>487</v>
      </c>
      <c r="B502" s="132"/>
      <c r="C502" s="117" t="s">
        <v>1433</v>
      </c>
      <c r="D502" s="51" t="s">
        <v>1434</v>
      </c>
      <c r="E502" s="81" t="s">
        <v>1435</v>
      </c>
      <c r="F502" s="81" t="s">
        <v>18</v>
      </c>
      <c r="G502" s="31" t="s">
        <v>306</v>
      </c>
      <c r="H502" s="55">
        <v>23</v>
      </c>
      <c r="I502" s="55">
        <v>23</v>
      </c>
      <c r="J502" s="44">
        <v>23</v>
      </c>
      <c r="K502" s="44">
        <v>23</v>
      </c>
    </row>
    <row r="503" spans="1:11" s="2" customFormat="1" ht="61.5" customHeight="1" x14ac:dyDescent="0.25">
      <c r="A503" s="95"/>
      <c r="B503" s="132"/>
      <c r="C503" s="117"/>
      <c r="D503" s="81" t="s">
        <v>1401</v>
      </c>
      <c r="E503" s="81" t="s">
        <v>22</v>
      </c>
      <c r="F503" s="81" t="s">
        <v>23</v>
      </c>
      <c r="G503" s="31">
        <v>0</v>
      </c>
      <c r="H503" s="31">
        <v>3403.3</v>
      </c>
      <c r="I503" s="31">
        <v>3955.1</v>
      </c>
      <c r="J503" s="28">
        <v>3772.8</v>
      </c>
      <c r="K503" s="28">
        <v>3740.5</v>
      </c>
    </row>
    <row r="504" spans="1:11" ht="60.75" customHeight="1" x14ac:dyDescent="0.25">
      <c r="A504" s="93" t="s">
        <v>488</v>
      </c>
      <c r="B504" s="132"/>
      <c r="C504" s="109" t="s">
        <v>194</v>
      </c>
      <c r="D504" s="52" t="s">
        <v>95</v>
      </c>
      <c r="E504" s="81" t="s">
        <v>180</v>
      </c>
      <c r="F504" s="81" t="s">
        <v>18</v>
      </c>
      <c r="G504" s="160">
        <v>4</v>
      </c>
      <c r="H504" s="160" t="s">
        <v>306</v>
      </c>
      <c r="I504" s="160" t="s">
        <v>306</v>
      </c>
      <c r="J504" s="256" t="s">
        <v>306</v>
      </c>
      <c r="K504" s="256" t="s">
        <v>306</v>
      </c>
    </row>
    <row r="505" spans="1:11" ht="63" x14ac:dyDescent="0.25">
      <c r="A505" s="95"/>
      <c r="B505" s="132"/>
      <c r="C505" s="110"/>
      <c r="D505" s="81" t="s">
        <v>233</v>
      </c>
      <c r="E505" s="81" t="s">
        <v>22</v>
      </c>
      <c r="F505" s="81" t="s">
        <v>23</v>
      </c>
      <c r="G505" s="31">
        <v>2043.9</v>
      </c>
      <c r="H505" s="31">
        <v>0</v>
      </c>
      <c r="I505" s="31">
        <v>0</v>
      </c>
      <c r="J505" s="28">
        <v>0</v>
      </c>
      <c r="K505" s="28">
        <v>0</v>
      </c>
    </row>
    <row r="506" spans="1:11" s="2" customFormat="1" ht="63" customHeight="1" x14ac:dyDescent="0.25">
      <c r="A506" s="93" t="s">
        <v>858</v>
      </c>
      <c r="B506" s="132"/>
      <c r="C506" s="133" t="s">
        <v>1436</v>
      </c>
      <c r="D506" s="51" t="s">
        <v>1437</v>
      </c>
      <c r="E506" s="81" t="s">
        <v>180</v>
      </c>
      <c r="F506" s="81" t="s">
        <v>18</v>
      </c>
      <c r="G506" s="31" t="s">
        <v>306</v>
      </c>
      <c r="H506" s="55">
        <v>5</v>
      </c>
      <c r="I506" s="55">
        <v>5</v>
      </c>
      <c r="J506" s="44">
        <v>5</v>
      </c>
      <c r="K506" s="44">
        <v>5</v>
      </c>
    </row>
    <row r="507" spans="1:11" s="2" customFormat="1" ht="63" customHeight="1" x14ac:dyDescent="0.25">
      <c r="A507" s="95"/>
      <c r="B507" s="132"/>
      <c r="C507" s="134"/>
      <c r="D507" s="81" t="s">
        <v>1401</v>
      </c>
      <c r="E507" s="81" t="s">
        <v>22</v>
      </c>
      <c r="F507" s="81" t="s">
        <v>23</v>
      </c>
      <c r="G507" s="31">
        <v>0</v>
      </c>
      <c r="H507" s="31">
        <v>924.2</v>
      </c>
      <c r="I507" s="31">
        <v>1054.5</v>
      </c>
      <c r="J507" s="28">
        <v>1005.4</v>
      </c>
      <c r="K507" s="28">
        <v>996.8</v>
      </c>
    </row>
    <row r="508" spans="1:11" ht="61.5" customHeight="1" x14ac:dyDescent="0.25">
      <c r="A508" s="93" t="s">
        <v>859</v>
      </c>
      <c r="B508" s="132"/>
      <c r="C508" s="109" t="s">
        <v>1438</v>
      </c>
      <c r="D508" s="52" t="s">
        <v>1439</v>
      </c>
      <c r="E508" s="81" t="s">
        <v>180</v>
      </c>
      <c r="F508" s="81" t="s">
        <v>18</v>
      </c>
      <c r="G508" s="160" t="s">
        <v>306</v>
      </c>
      <c r="H508" s="160">
        <v>8</v>
      </c>
      <c r="I508" s="160">
        <v>8</v>
      </c>
      <c r="J508" s="256">
        <v>8</v>
      </c>
      <c r="K508" s="256">
        <v>8</v>
      </c>
    </row>
    <row r="509" spans="1:11" ht="63" x14ac:dyDescent="0.25">
      <c r="A509" s="95"/>
      <c r="B509" s="132"/>
      <c r="C509" s="110"/>
      <c r="D509" s="81" t="s">
        <v>1401</v>
      </c>
      <c r="E509" s="81" t="s">
        <v>22</v>
      </c>
      <c r="F509" s="81" t="s">
        <v>23</v>
      </c>
      <c r="G509" s="160">
        <v>0</v>
      </c>
      <c r="H509" s="31">
        <v>801.5</v>
      </c>
      <c r="I509" s="31">
        <v>883.9</v>
      </c>
      <c r="J509" s="28">
        <v>1149.8</v>
      </c>
      <c r="K509" s="28">
        <v>926.6</v>
      </c>
    </row>
    <row r="510" spans="1:11" ht="63.75" customHeight="1" x14ac:dyDescent="0.25">
      <c r="A510" s="93" t="s">
        <v>1466</v>
      </c>
      <c r="B510" s="132"/>
      <c r="C510" s="109" t="s">
        <v>1440</v>
      </c>
      <c r="D510" s="32" t="s">
        <v>79</v>
      </c>
      <c r="E510" s="81" t="s">
        <v>180</v>
      </c>
      <c r="F510" s="81" t="s">
        <v>18</v>
      </c>
      <c r="G510" s="160">
        <v>10</v>
      </c>
      <c r="H510" s="160" t="s">
        <v>306</v>
      </c>
      <c r="I510" s="160" t="s">
        <v>306</v>
      </c>
      <c r="J510" s="256" t="s">
        <v>306</v>
      </c>
      <c r="K510" s="256" t="s">
        <v>306</v>
      </c>
    </row>
    <row r="511" spans="1:11" ht="63" x14ac:dyDescent="0.25">
      <c r="A511" s="95"/>
      <c r="B511" s="132"/>
      <c r="C511" s="110"/>
      <c r="D511" s="81" t="s">
        <v>233</v>
      </c>
      <c r="E511" s="81" t="s">
        <v>22</v>
      </c>
      <c r="F511" s="81" t="s">
        <v>6</v>
      </c>
      <c r="G511" s="31">
        <v>3767.2</v>
      </c>
      <c r="H511" s="31">
        <v>0</v>
      </c>
      <c r="I511" s="31">
        <v>0</v>
      </c>
      <c r="J511" s="28">
        <v>0</v>
      </c>
      <c r="K511" s="28">
        <v>0</v>
      </c>
    </row>
    <row r="512" spans="1:11" s="2" customFormat="1" ht="63.75" customHeight="1" x14ac:dyDescent="0.25">
      <c r="A512" s="93" t="s">
        <v>1467</v>
      </c>
      <c r="B512" s="132"/>
      <c r="C512" s="117" t="s">
        <v>1441</v>
      </c>
      <c r="D512" s="51" t="s">
        <v>1442</v>
      </c>
      <c r="E512" s="81" t="s">
        <v>180</v>
      </c>
      <c r="F512" s="81" t="s">
        <v>18</v>
      </c>
      <c r="G512" s="31" t="s">
        <v>306</v>
      </c>
      <c r="H512" s="31">
        <v>10</v>
      </c>
      <c r="I512" s="31">
        <v>10</v>
      </c>
      <c r="J512" s="28">
        <v>10</v>
      </c>
      <c r="K512" s="28">
        <v>10</v>
      </c>
    </row>
    <row r="513" spans="1:11" s="2" customFormat="1" ht="66" customHeight="1" x14ac:dyDescent="0.25">
      <c r="A513" s="95"/>
      <c r="B513" s="132"/>
      <c r="C513" s="117"/>
      <c r="D513" s="81" t="s">
        <v>1401</v>
      </c>
      <c r="E513" s="81" t="s">
        <v>22</v>
      </c>
      <c r="F513" s="81" t="s">
        <v>6</v>
      </c>
      <c r="G513" s="31">
        <v>0</v>
      </c>
      <c r="H513" s="31">
        <v>1053.5999999999999</v>
      </c>
      <c r="I513" s="31">
        <v>1205.4000000000001</v>
      </c>
      <c r="J513" s="28">
        <v>1149.8</v>
      </c>
      <c r="K513" s="28">
        <v>1139.9000000000001</v>
      </c>
    </row>
    <row r="514" spans="1:11" ht="61.5" customHeight="1" x14ac:dyDescent="0.25">
      <c r="A514" s="93" t="s">
        <v>1468</v>
      </c>
      <c r="B514" s="132"/>
      <c r="C514" s="109" t="s">
        <v>195</v>
      </c>
      <c r="D514" s="52" t="s">
        <v>80</v>
      </c>
      <c r="E514" s="81" t="s">
        <v>180</v>
      </c>
      <c r="F514" s="81" t="s">
        <v>18</v>
      </c>
      <c r="G514" s="160">
        <v>9</v>
      </c>
      <c r="H514" s="160" t="s">
        <v>306</v>
      </c>
      <c r="I514" s="160" t="s">
        <v>306</v>
      </c>
      <c r="J514" s="256" t="s">
        <v>306</v>
      </c>
      <c r="K514" s="256" t="s">
        <v>306</v>
      </c>
    </row>
    <row r="515" spans="1:11" ht="63" x14ac:dyDescent="0.25">
      <c r="A515" s="95"/>
      <c r="B515" s="132"/>
      <c r="C515" s="110"/>
      <c r="D515" s="81" t="s">
        <v>233</v>
      </c>
      <c r="E515" s="81" t="s">
        <v>22</v>
      </c>
      <c r="F515" s="81" t="s">
        <v>23</v>
      </c>
      <c r="G515" s="31">
        <v>1916.9</v>
      </c>
      <c r="H515" s="31">
        <v>0</v>
      </c>
      <c r="I515" s="31">
        <v>0</v>
      </c>
      <c r="J515" s="28">
        <v>0</v>
      </c>
      <c r="K515" s="28">
        <v>0</v>
      </c>
    </row>
    <row r="516" spans="1:11" s="2" customFormat="1" ht="65.25" customHeight="1" x14ac:dyDescent="0.25">
      <c r="A516" s="93" t="s">
        <v>1469</v>
      </c>
      <c r="B516" s="132"/>
      <c r="C516" s="93" t="s">
        <v>1443</v>
      </c>
      <c r="D516" s="81" t="s">
        <v>1444</v>
      </c>
      <c r="E516" s="81" t="s">
        <v>180</v>
      </c>
      <c r="F516" s="81" t="s">
        <v>18</v>
      </c>
      <c r="G516" s="31" t="s">
        <v>306</v>
      </c>
      <c r="H516" s="31">
        <v>10</v>
      </c>
      <c r="I516" s="31">
        <v>10</v>
      </c>
      <c r="J516" s="28">
        <v>10</v>
      </c>
      <c r="K516" s="28">
        <v>10</v>
      </c>
    </row>
    <row r="517" spans="1:11" s="2" customFormat="1" ht="75" customHeight="1" x14ac:dyDescent="0.25">
      <c r="A517" s="95"/>
      <c r="B517" s="132"/>
      <c r="C517" s="95"/>
      <c r="D517" s="81" t="s">
        <v>1401</v>
      </c>
      <c r="E517" s="81" t="s">
        <v>22</v>
      </c>
      <c r="F517" s="81" t="s">
        <v>23</v>
      </c>
      <c r="G517" s="31">
        <v>0</v>
      </c>
      <c r="H517" s="31">
        <v>1914.6</v>
      </c>
      <c r="I517" s="31">
        <v>2213.1</v>
      </c>
      <c r="J517" s="28">
        <v>2111</v>
      </c>
      <c r="K517" s="28">
        <v>2093</v>
      </c>
    </row>
    <row r="518" spans="1:11" ht="78.75" x14ac:dyDescent="0.25">
      <c r="A518" s="93" t="s">
        <v>1470</v>
      </c>
      <c r="B518" s="132"/>
      <c r="C518" s="93" t="s">
        <v>196</v>
      </c>
      <c r="D518" s="81" t="s">
        <v>97</v>
      </c>
      <c r="E518" s="81" t="s">
        <v>180</v>
      </c>
      <c r="F518" s="81" t="s">
        <v>18</v>
      </c>
      <c r="G518" s="65">
        <v>16</v>
      </c>
      <c r="H518" s="160" t="s">
        <v>306</v>
      </c>
      <c r="I518" s="160" t="s">
        <v>306</v>
      </c>
      <c r="J518" s="256" t="s">
        <v>306</v>
      </c>
      <c r="K518" s="256" t="s">
        <v>306</v>
      </c>
    </row>
    <row r="519" spans="1:11" ht="63" x14ac:dyDescent="0.25">
      <c r="A519" s="95"/>
      <c r="B519" s="132"/>
      <c r="C519" s="95"/>
      <c r="D519" s="81" t="s">
        <v>233</v>
      </c>
      <c r="E519" s="81" t="s">
        <v>22</v>
      </c>
      <c r="F519" s="81" t="s">
        <v>19</v>
      </c>
      <c r="G519" s="65">
        <v>518.79999999999995</v>
      </c>
      <c r="H519" s="53">
        <v>0</v>
      </c>
      <c r="I519" s="53">
        <v>0</v>
      </c>
      <c r="J519" s="257">
        <v>0</v>
      </c>
      <c r="K519" s="257">
        <v>0</v>
      </c>
    </row>
    <row r="520" spans="1:11" s="2" customFormat="1" ht="64.5" customHeight="1" x14ac:dyDescent="0.25">
      <c r="A520" s="93" t="s">
        <v>1471</v>
      </c>
      <c r="B520" s="132"/>
      <c r="C520" s="93" t="s">
        <v>1445</v>
      </c>
      <c r="D520" s="81" t="s">
        <v>1446</v>
      </c>
      <c r="E520" s="81" t="s">
        <v>180</v>
      </c>
      <c r="F520" s="81" t="s">
        <v>18</v>
      </c>
      <c r="G520" s="65" t="s">
        <v>306</v>
      </c>
      <c r="H520" s="168">
        <v>12</v>
      </c>
      <c r="I520" s="168">
        <v>12</v>
      </c>
      <c r="J520" s="258">
        <v>12</v>
      </c>
      <c r="K520" s="258">
        <v>12</v>
      </c>
    </row>
    <row r="521" spans="1:11" s="2" customFormat="1" ht="68.25" customHeight="1" x14ac:dyDescent="0.25">
      <c r="A521" s="95"/>
      <c r="B521" s="132"/>
      <c r="C521" s="95"/>
      <c r="D521" s="81" t="s">
        <v>1401</v>
      </c>
      <c r="E521" s="81" t="s">
        <v>22</v>
      </c>
      <c r="F521" s="81" t="s">
        <v>19</v>
      </c>
      <c r="G521" s="65">
        <v>0</v>
      </c>
      <c r="H521" s="53">
        <v>201.4</v>
      </c>
      <c r="I521" s="53">
        <v>132.19999999999999</v>
      </c>
      <c r="J521" s="257">
        <v>126.1</v>
      </c>
      <c r="K521" s="257">
        <v>125</v>
      </c>
    </row>
    <row r="522" spans="1:11" ht="78.75" x14ac:dyDescent="0.25">
      <c r="A522" s="93" t="s">
        <v>1472</v>
      </c>
      <c r="B522" s="132"/>
      <c r="C522" s="93" t="s">
        <v>197</v>
      </c>
      <c r="D522" s="81" t="s">
        <v>98</v>
      </c>
      <c r="E522" s="81" t="s">
        <v>180</v>
      </c>
      <c r="F522" s="81" t="s">
        <v>18</v>
      </c>
      <c r="G522" s="65">
        <v>12</v>
      </c>
      <c r="H522" s="160" t="s">
        <v>306</v>
      </c>
      <c r="I522" s="160" t="s">
        <v>306</v>
      </c>
      <c r="J522" s="256" t="s">
        <v>306</v>
      </c>
      <c r="K522" s="256" t="s">
        <v>306</v>
      </c>
    </row>
    <row r="523" spans="1:11" ht="63" x14ac:dyDescent="0.25">
      <c r="A523" s="95"/>
      <c r="B523" s="132"/>
      <c r="C523" s="95"/>
      <c r="D523" s="81" t="s">
        <v>233</v>
      </c>
      <c r="E523" s="81" t="s">
        <v>22</v>
      </c>
      <c r="F523" s="81" t="s">
        <v>23</v>
      </c>
      <c r="G523" s="65">
        <v>752.8</v>
      </c>
      <c r="H523" s="53">
        <v>0</v>
      </c>
      <c r="I523" s="53">
        <v>0</v>
      </c>
      <c r="J523" s="257">
        <v>0</v>
      </c>
      <c r="K523" s="257">
        <v>0</v>
      </c>
    </row>
    <row r="524" spans="1:11" s="2" customFormat="1" ht="63.75" customHeight="1" x14ac:dyDescent="0.25">
      <c r="A524" s="93" t="s">
        <v>1473</v>
      </c>
      <c r="B524" s="132"/>
      <c r="C524" s="93" t="s">
        <v>1447</v>
      </c>
      <c r="D524" s="81" t="s">
        <v>1448</v>
      </c>
      <c r="E524" s="81" t="s">
        <v>180</v>
      </c>
      <c r="F524" s="81" t="s">
        <v>18</v>
      </c>
      <c r="G524" s="65" t="s">
        <v>306</v>
      </c>
      <c r="H524" s="160">
        <v>11</v>
      </c>
      <c r="I524" s="160">
        <v>11</v>
      </c>
      <c r="J524" s="256">
        <v>11</v>
      </c>
      <c r="K524" s="256">
        <v>11</v>
      </c>
    </row>
    <row r="525" spans="1:11" s="2" customFormat="1" ht="65.25" customHeight="1" x14ac:dyDescent="0.25">
      <c r="A525" s="95"/>
      <c r="B525" s="132"/>
      <c r="C525" s="95"/>
      <c r="D525" s="81" t="s">
        <v>1401</v>
      </c>
      <c r="E525" s="81" t="s">
        <v>22</v>
      </c>
      <c r="F525" s="81" t="s">
        <v>23</v>
      </c>
      <c r="G525" s="65">
        <v>0</v>
      </c>
      <c r="H525" s="160">
        <v>312.3</v>
      </c>
      <c r="I525" s="160">
        <v>208.2</v>
      </c>
      <c r="J525" s="256">
        <v>198.6</v>
      </c>
      <c r="K525" s="257">
        <v>125</v>
      </c>
    </row>
    <row r="526" spans="1:11" ht="65.25" customHeight="1" x14ac:dyDescent="0.25">
      <c r="A526" s="93" t="s">
        <v>1474</v>
      </c>
      <c r="B526" s="132"/>
      <c r="C526" s="93" t="s">
        <v>1857</v>
      </c>
      <c r="D526" s="81" t="s">
        <v>99</v>
      </c>
      <c r="E526" s="81" t="s">
        <v>180</v>
      </c>
      <c r="F526" s="81" t="s">
        <v>18</v>
      </c>
      <c r="G526" s="65">
        <v>4</v>
      </c>
      <c r="H526" s="160" t="s">
        <v>306</v>
      </c>
      <c r="I526" s="160" t="s">
        <v>306</v>
      </c>
      <c r="J526" s="256" t="s">
        <v>306</v>
      </c>
      <c r="K526" s="256" t="s">
        <v>306</v>
      </c>
    </row>
    <row r="527" spans="1:11" ht="63" x14ac:dyDescent="0.25">
      <c r="A527" s="95"/>
      <c r="B527" s="132"/>
      <c r="C527" s="95"/>
      <c r="D527" s="81" t="s">
        <v>233</v>
      </c>
      <c r="E527" s="81" t="s">
        <v>22</v>
      </c>
      <c r="F527" s="81" t="s">
        <v>6</v>
      </c>
      <c r="G527" s="65">
        <v>481.5</v>
      </c>
      <c r="H527" s="53">
        <v>0</v>
      </c>
      <c r="I527" s="53">
        <v>0</v>
      </c>
      <c r="J527" s="257">
        <v>0</v>
      </c>
      <c r="K527" s="257">
        <v>0</v>
      </c>
    </row>
    <row r="528" spans="1:11" s="2" customFormat="1" ht="62.25" customHeight="1" x14ac:dyDescent="0.25">
      <c r="A528" s="93" t="s">
        <v>1475</v>
      </c>
      <c r="B528" s="132"/>
      <c r="C528" s="93" t="s">
        <v>1449</v>
      </c>
      <c r="D528" s="81" t="s">
        <v>1450</v>
      </c>
      <c r="E528" s="81" t="s">
        <v>180</v>
      </c>
      <c r="F528" s="81" t="s">
        <v>18</v>
      </c>
      <c r="G528" s="65" t="s">
        <v>306</v>
      </c>
      <c r="H528" s="168">
        <v>4</v>
      </c>
      <c r="I528" s="168">
        <v>4</v>
      </c>
      <c r="J528" s="258">
        <v>4</v>
      </c>
      <c r="K528" s="258">
        <v>4</v>
      </c>
    </row>
    <row r="529" spans="1:11" s="2" customFormat="1" ht="63.75" customHeight="1" x14ac:dyDescent="0.25">
      <c r="A529" s="95"/>
      <c r="B529" s="132"/>
      <c r="C529" s="95"/>
      <c r="D529" s="81" t="s">
        <v>1401</v>
      </c>
      <c r="E529" s="81" t="s">
        <v>22</v>
      </c>
      <c r="F529" s="81" t="s">
        <v>6</v>
      </c>
      <c r="G529" s="65">
        <v>0</v>
      </c>
      <c r="H529" s="53">
        <v>183.7</v>
      </c>
      <c r="I529" s="53">
        <v>338</v>
      </c>
      <c r="J529" s="257">
        <v>322.39999999999998</v>
      </c>
      <c r="K529" s="257">
        <v>319.60000000000002</v>
      </c>
    </row>
    <row r="530" spans="1:11" ht="78.75" x14ac:dyDescent="0.25">
      <c r="A530" s="93" t="s">
        <v>1476</v>
      </c>
      <c r="B530" s="132"/>
      <c r="C530" s="90" t="s">
        <v>198</v>
      </c>
      <c r="D530" s="84" t="s">
        <v>100</v>
      </c>
      <c r="E530" s="84" t="s">
        <v>180</v>
      </c>
      <c r="F530" s="84" t="s">
        <v>18</v>
      </c>
      <c r="G530" s="65">
        <v>1</v>
      </c>
      <c r="H530" s="160">
        <v>1</v>
      </c>
      <c r="I530" s="160">
        <v>1</v>
      </c>
      <c r="J530" s="70">
        <v>1</v>
      </c>
      <c r="K530" s="70">
        <v>1</v>
      </c>
    </row>
    <row r="531" spans="1:11" ht="63" x14ac:dyDescent="0.25">
      <c r="A531" s="95"/>
      <c r="B531" s="132"/>
      <c r="C531" s="92"/>
      <c r="D531" s="84" t="s">
        <v>233</v>
      </c>
      <c r="E531" s="84" t="s">
        <v>22</v>
      </c>
      <c r="F531" s="84" t="s">
        <v>23</v>
      </c>
      <c r="G531" s="65">
        <v>579.5</v>
      </c>
      <c r="H531" s="160">
        <v>249.4</v>
      </c>
      <c r="I531" s="160">
        <v>142.4</v>
      </c>
      <c r="J531" s="70">
        <v>135.6</v>
      </c>
      <c r="K531" s="70">
        <v>134.4</v>
      </c>
    </row>
    <row r="532" spans="1:11" ht="78.75" x14ac:dyDescent="0.25">
      <c r="A532" s="93" t="s">
        <v>1477</v>
      </c>
      <c r="B532" s="132"/>
      <c r="C532" s="109" t="s">
        <v>1856</v>
      </c>
      <c r="D532" s="32" t="s">
        <v>232</v>
      </c>
      <c r="E532" s="81" t="s">
        <v>180</v>
      </c>
      <c r="F532" s="81" t="s">
        <v>18</v>
      </c>
      <c r="G532" s="65">
        <v>18</v>
      </c>
      <c r="H532" s="160" t="s">
        <v>306</v>
      </c>
      <c r="I532" s="160" t="s">
        <v>306</v>
      </c>
      <c r="J532" s="256" t="s">
        <v>306</v>
      </c>
      <c r="K532" s="256" t="s">
        <v>306</v>
      </c>
    </row>
    <row r="533" spans="1:11" ht="63" x14ac:dyDescent="0.25">
      <c r="A533" s="95"/>
      <c r="B533" s="132"/>
      <c r="C533" s="110"/>
      <c r="D533" s="81" t="s">
        <v>233</v>
      </c>
      <c r="E533" s="81" t="s">
        <v>22</v>
      </c>
      <c r="F533" s="81" t="s">
        <v>23</v>
      </c>
      <c r="G533" s="65">
        <v>1162.5</v>
      </c>
      <c r="H533" s="53">
        <v>0</v>
      </c>
      <c r="I533" s="53">
        <v>0</v>
      </c>
      <c r="J533" s="257">
        <v>0</v>
      </c>
      <c r="K533" s="257">
        <v>0</v>
      </c>
    </row>
    <row r="534" spans="1:11" s="2" customFormat="1" ht="62.25" customHeight="1" x14ac:dyDescent="0.25">
      <c r="A534" s="93" t="s">
        <v>1478</v>
      </c>
      <c r="B534" s="132"/>
      <c r="C534" s="117" t="s">
        <v>1452</v>
      </c>
      <c r="D534" s="81" t="s">
        <v>1451</v>
      </c>
      <c r="E534" s="81" t="s">
        <v>180</v>
      </c>
      <c r="F534" s="81" t="s">
        <v>18</v>
      </c>
      <c r="G534" s="65" t="s">
        <v>306</v>
      </c>
      <c r="H534" s="168">
        <v>6</v>
      </c>
      <c r="I534" s="168">
        <v>6</v>
      </c>
      <c r="J534" s="258">
        <v>6</v>
      </c>
      <c r="K534" s="258">
        <v>6</v>
      </c>
    </row>
    <row r="535" spans="1:11" s="2" customFormat="1" ht="63.75" customHeight="1" x14ac:dyDescent="0.25">
      <c r="A535" s="95"/>
      <c r="B535" s="132"/>
      <c r="C535" s="117"/>
      <c r="D535" s="81" t="s">
        <v>1401</v>
      </c>
      <c r="E535" s="81" t="s">
        <v>22</v>
      </c>
      <c r="F535" s="81" t="s">
        <v>23</v>
      </c>
      <c r="G535" s="65">
        <v>0</v>
      </c>
      <c r="H535" s="53">
        <v>480.5</v>
      </c>
      <c r="I535" s="53">
        <v>187.5</v>
      </c>
      <c r="J535" s="257">
        <v>178.8</v>
      </c>
      <c r="K535" s="257">
        <v>177.3</v>
      </c>
    </row>
    <row r="536" spans="1:11" ht="78.75" x14ac:dyDescent="0.25">
      <c r="A536" s="93" t="s">
        <v>1479</v>
      </c>
      <c r="B536" s="132"/>
      <c r="C536" s="93" t="s">
        <v>1456</v>
      </c>
      <c r="D536" s="29" t="s">
        <v>86</v>
      </c>
      <c r="E536" s="81" t="s">
        <v>180</v>
      </c>
      <c r="F536" s="81" t="s">
        <v>18</v>
      </c>
      <c r="G536" s="65">
        <v>1</v>
      </c>
      <c r="H536" s="160" t="s">
        <v>306</v>
      </c>
      <c r="I536" s="160" t="s">
        <v>306</v>
      </c>
      <c r="J536" s="256" t="s">
        <v>306</v>
      </c>
      <c r="K536" s="256" t="s">
        <v>306</v>
      </c>
    </row>
    <row r="537" spans="1:11" ht="63" x14ac:dyDescent="0.25">
      <c r="A537" s="95"/>
      <c r="B537" s="132"/>
      <c r="C537" s="95"/>
      <c r="D537" s="81" t="s">
        <v>233</v>
      </c>
      <c r="E537" s="81" t="s">
        <v>22</v>
      </c>
      <c r="F537" s="81" t="s">
        <v>23</v>
      </c>
      <c r="G537" s="65">
        <v>399.7</v>
      </c>
      <c r="H537" s="53">
        <v>0</v>
      </c>
      <c r="I537" s="53">
        <v>0</v>
      </c>
      <c r="J537" s="257">
        <v>0</v>
      </c>
      <c r="K537" s="257">
        <v>0</v>
      </c>
    </row>
    <row r="538" spans="1:11" s="2" customFormat="1" ht="65.25" customHeight="1" x14ac:dyDescent="0.25">
      <c r="A538" s="93" t="s">
        <v>1480</v>
      </c>
      <c r="B538" s="132"/>
      <c r="C538" s="124" t="s">
        <v>1853</v>
      </c>
      <c r="D538" s="81" t="s">
        <v>1457</v>
      </c>
      <c r="E538" s="81" t="s">
        <v>180</v>
      </c>
      <c r="F538" s="81" t="s">
        <v>18</v>
      </c>
      <c r="G538" s="65" t="s">
        <v>306</v>
      </c>
      <c r="H538" s="168">
        <v>3</v>
      </c>
      <c r="I538" s="168">
        <v>3</v>
      </c>
      <c r="J538" s="258">
        <v>3</v>
      </c>
      <c r="K538" s="258">
        <v>3</v>
      </c>
    </row>
    <row r="539" spans="1:11" s="2" customFormat="1" ht="66" customHeight="1" x14ac:dyDescent="0.25">
      <c r="A539" s="95"/>
      <c r="B539" s="132"/>
      <c r="C539" s="125"/>
      <c r="D539" s="81" t="s">
        <v>1401</v>
      </c>
      <c r="E539" s="81" t="s">
        <v>22</v>
      </c>
      <c r="F539" s="81" t="s">
        <v>23</v>
      </c>
      <c r="G539" s="65">
        <v>0</v>
      </c>
      <c r="H539" s="53">
        <v>145</v>
      </c>
      <c r="I539" s="53">
        <v>61.5</v>
      </c>
      <c r="J539" s="257">
        <v>58.7</v>
      </c>
      <c r="K539" s="257">
        <v>58.2</v>
      </c>
    </row>
    <row r="540" spans="1:11" ht="66.75" customHeight="1" x14ac:dyDescent="0.25">
      <c r="A540" s="93" t="s">
        <v>1481</v>
      </c>
      <c r="B540" s="132"/>
      <c r="C540" s="93" t="s">
        <v>1854</v>
      </c>
      <c r="D540" s="29" t="s">
        <v>87</v>
      </c>
      <c r="E540" s="81" t="s">
        <v>180</v>
      </c>
      <c r="F540" s="81" t="s">
        <v>18</v>
      </c>
      <c r="G540" s="65">
        <v>1</v>
      </c>
      <c r="H540" s="160" t="s">
        <v>306</v>
      </c>
      <c r="I540" s="160" t="s">
        <v>306</v>
      </c>
      <c r="J540" s="256" t="s">
        <v>306</v>
      </c>
      <c r="K540" s="256" t="s">
        <v>306</v>
      </c>
    </row>
    <row r="541" spans="1:11" ht="63" x14ac:dyDescent="0.25">
      <c r="A541" s="95"/>
      <c r="B541" s="132"/>
      <c r="C541" s="95"/>
      <c r="D541" s="81" t="s">
        <v>233</v>
      </c>
      <c r="E541" s="81" t="s">
        <v>22</v>
      </c>
      <c r="F541" s="81" t="s">
        <v>23</v>
      </c>
      <c r="G541" s="65">
        <v>381.8</v>
      </c>
      <c r="H541" s="160">
        <v>0</v>
      </c>
      <c r="I541" s="160">
        <v>0</v>
      </c>
      <c r="J541" s="256">
        <v>0</v>
      </c>
      <c r="K541" s="256">
        <v>0</v>
      </c>
    </row>
    <row r="542" spans="1:11" s="2" customFormat="1" ht="60.75" customHeight="1" x14ac:dyDescent="0.25">
      <c r="A542" s="93" t="s">
        <v>1482</v>
      </c>
      <c r="B542" s="132"/>
      <c r="C542" s="93" t="s">
        <v>1458</v>
      </c>
      <c r="D542" s="29" t="s">
        <v>1459</v>
      </c>
      <c r="E542" s="81" t="s">
        <v>180</v>
      </c>
      <c r="F542" s="81" t="s">
        <v>18</v>
      </c>
      <c r="G542" s="65" t="s">
        <v>306</v>
      </c>
      <c r="H542" s="160">
        <v>1</v>
      </c>
      <c r="I542" s="160">
        <v>1</v>
      </c>
      <c r="J542" s="256">
        <v>1</v>
      </c>
      <c r="K542" s="256">
        <v>1</v>
      </c>
    </row>
    <row r="543" spans="1:11" s="2" customFormat="1" ht="82.5" customHeight="1" x14ac:dyDescent="0.25">
      <c r="A543" s="95"/>
      <c r="B543" s="132"/>
      <c r="C543" s="95"/>
      <c r="D543" s="81" t="s">
        <v>1401</v>
      </c>
      <c r="E543" s="81" t="s">
        <v>22</v>
      </c>
      <c r="F543" s="81" t="s">
        <v>23</v>
      </c>
      <c r="G543" s="65">
        <v>0</v>
      </c>
      <c r="H543" s="160">
        <v>136.5</v>
      </c>
      <c r="I543" s="160">
        <v>86.3</v>
      </c>
      <c r="J543" s="256">
        <v>82.4</v>
      </c>
      <c r="K543" s="256">
        <v>81.7</v>
      </c>
    </row>
    <row r="544" spans="1:11" ht="66" customHeight="1" x14ac:dyDescent="0.25">
      <c r="A544" s="93" t="s">
        <v>1483</v>
      </c>
      <c r="B544" s="132"/>
      <c r="C544" s="93" t="s">
        <v>1462</v>
      </c>
      <c r="D544" s="81" t="s">
        <v>1461</v>
      </c>
      <c r="E544" s="81" t="s">
        <v>107</v>
      </c>
      <c r="F544" s="81" t="s">
        <v>18</v>
      </c>
      <c r="G544" s="65">
        <v>25</v>
      </c>
      <c r="H544" s="160">
        <v>25</v>
      </c>
      <c r="I544" s="160">
        <v>25</v>
      </c>
      <c r="J544" s="256">
        <v>25</v>
      </c>
      <c r="K544" s="256">
        <v>25</v>
      </c>
    </row>
    <row r="545" spans="1:11" ht="63" x14ac:dyDescent="0.25">
      <c r="A545" s="95"/>
      <c r="B545" s="132"/>
      <c r="C545" s="95"/>
      <c r="D545" s="81" t="s">
        <v>1401</v>
      </c>
      <c r="E545" s="81" t="s">
        <v>22</v>
      </c>
      <c r="F545" s="81" t="s">
        <v>6</v>
      </c>
      <c r="G545" s="31">
        <v>1296</v>
      </c>
      <c r="H545" s="31">
        <v>569.6</v>
      </c>
      <c r="I545" s="31">
        <v>1870.3</v>
      </c>
      <c r="J545" s="171">
        <v>1784.1</v>
      </c>
      <c r="K545" s="171">
        <v>1768</v>
      </c>
    </row>
    <row r="546" spans="1:11" ht="78.75" x14ac:dyDescent="0.25">
      <c r="A546" s="93" t="s">
        <v>1484</v>
      </c>
      <c r="B546" s="132"/>
      <c r="C546" s="93" t="s">
        <v>122</v>
      </c>
      <c r="D546" s="81" t="s">
        <v>116</v>
      </c>
      <c r="E546" s="81" t="s">
        <v>109</v>
      </c>
      <c r="F546" s="81" t="s">
        <v>21</v>
      </c>
      <c r="G546" s="65">
        <v>15</v>
      </c>
      <c r="H546" s="160">
        <v>15</v>
      </c>
      <c r="I546" s="160">
        <v>15</v>
      </c>
      <c r="J546" s="256">
        <v>15</v>
      </c>
      <c r="K546" s="256">
        <v>15</v>
      </c>
    </row>
    <row r="547" spans="1:11" ht="63" x14ac:dyDescent="0.25">
      <c r="A547" s="95"/>
      <c r="B547" s="132"/>
      <c r="C547" s="95"/>
      <c r="D547" s="81" t="s">
        <v>1401</v>
      </c>
      <c r="E547" s="81" t="s">
        <v>22</v>
      </c>
      <c r="F547" s="81" t="s">
        <v>200</v>
      </c>
      <c r="G547" s="31">
        <v>863.3</v>
      </c>
      <c r="H547" s="31">
        <v>7213.2</v>
      </c>
      <c r="I547" s="31">
        <v>6546.1</v>
      </c>
      <c r="J547" s="28">
        <v>5956.6</v>
      </c>
      <c r="K547" s="28">
        <v>6191.6</v>
      </c>
    </row>
    <row r="548" spans="1:11" ht="62.25" customHeight="1" x14ac:dyDescent="0.25">
      <c r="A548" s="93" t="s">
        <v>1485</v>
      </c>
      <c r="B548" s="132"/>
      <c r="C548" s="93" t="s">
        <v>1855</v>
      </c>
      <c r="D548" s="29" t="s">
        <v>93</v>
      </c>
      <c r="E548" s="81" t="s">
        <v>180</v>
      </c>
      <c r="F548" s="81" t="s">
        <v>18</v>
      </c>
      <c r="G548" s="160">
        <v>24</v>
      </c>
      <c r="H548" s="160" t="s">
        <v>306</v>
      </c>
      <c r="I548" s="160" t="s">
        <v>306</v>
      </c>
      <c r="J548" s="256" t="s">
        <v>306</v>
      </c>
      <c r="K548" s="256" t="s">
        <v>306</v>
      </c>
    </row>
    <row r="549" spans="1:11" ht="63" x14ac:dyDescent="0.25">
      <c r="A549" s="95"/>
      <c r="B549" s="132"/>
      <c r="C549" s="95"/>
      <c r="D549" s="81" t="s">
        <v>233</v>
      </c>
      <c r="E549" s="81" t="s">
        <v>22</v>
      </c>
      <c r="F549" s="81" t="s">
        <v>200</v>
      </c>
      <c r="G549" s="160">
        <v>445.6</v>
      </c>
      <c r="H549" s="53">
        <v>0</v>
      </c>
      <c r="I549" s="53">
        <v>0</v>
      </c>
      <c r="J549" s="257">
        <v>0</v>
      </c>
      <c r="K549" s="257">
        <v>0</v>
      </c>
    </row>
    <row r="550" spans="1:11" s="2" customFormat="1" ht="63.75" customHeight="1" x14ac:dyDescent="0.25">
      <c r="A550" s="93" t="s">
        <v>1486</v>
      </c>
      <c r="B550" s="132"/>
      <c r="C550" s="93" t="s">
        <v>1431</v>
      </c>
      <c r="D550" s="29" t="s">
        <v>1407</v>
      </c>
      <c r="E550" s="81" t="s">
        <v>180</v>
      </c>
      <c r="F550" s="81" t="s">
        <v>18</v>
      </c>
      <c r="G550" s="160" t="s">
        <v>306</v>
      </c>
      <c r="H550" s="53">
        <v>37</v>
      </c>
      <c r="I550" s="53">
        <v>37</v>
      </c>
      <c r="J550" s="257">
        <v>37</v>
      </c>
      <c r="K550" s="257">
        <v>37</v>
      </c>
    </row>
    <row r="551" spans="1:11" s="2" customFormat="1" ht="65.25" customHeight="1" x14ac:dyDescent="0.25">
      <c r="A551" s="95"/>
      <c r="B551" s="132"/>
      <c r="C551" s="95"/>
      <c r="D551" s="81" t="s">
        <v>1401</v>
      </c>
      <c r="E551" s="81" t="s">
        <v>22</v>
      </c>
      <c r="F551" s="81" t="s">
        <v>200</v>
      </c>
      <c r="G551" s="160">
        <v>0</v>
      </c>
      <c r="H551" s="53">
        <v>287.89999999999998</v>
      </c>
      <c r="I551" s="53">
        <v>309.39999999999998</v>
      </c>
      <c r="J551" s="257">
        <v>295.2</v>
      </c>
      <c r="K551" s="257">
        <v>292.7</v>
      </c>
    </row>
    <row r="552" spans="1:11" ht="78.75" x14ac:dyDescent="0.25">
      <c r="A552" s="93" t="s">
        <v>1487</v>
      </c>
      <c r="B552" s="132"/>
      <c r="C552" s="93" t="s">
        <v>1454</v>
      </c>
      <c r="D552" s="81" t="s">
        <v>1453</v>
      </c>
      <c r="E552" s="81" t="s">
        <v>180</v>
      </c>
      <c r="F552" s="81" t="s">
        <v>18</v>
      </c>
      <c r="G552" s="160">
        <v>1</v>
      </c>
      <c r="H552" s="160" t="s">
        <v>306</v>
      </c>
      <c r="I552" s="160" t="s">
        <v>306</v>
      </c>
      <c r="J552" s="256" t="s">
        <v>306</v>
      </c>
      <c r="K552" s="256" t="s">
        <v>306</v>
      </c>
    </row>
    <row r="553" spans="1:11" ht="63" x14ac:dyDescent="0.25">
      <c r="A553" s="95"/>
      <c r="B553" s="132"/>
      <c r="C553" s="95"/>
      <c r="D553" s="81" t="s">
        <v>233</v>
      </c>
      <c r="E553" s="81" t="s">
        <v>22</v>
      </c>
      <c r="F553" s="81" t="s">
        <v>200</v>
      </c>
      <c r="G553" s="160">
        <v>324.2</v>
      </c>
      <c r="H553" s="53">
        <v>0</v>
      </c>
      <c r="I553" s="53">
        <v>0</v>
      </c>
      <c r="J553" s="257">
        <v>0</v>
      </c>
      <c r="K553" s="257">
        <v>0</v>
      </c>
    </row>
    <row r="554" spans="1:11" s="2" customFormat="1" ht="78.75" x14ac:dyDescent="0.25">
      <c r="A554" s="93" t="s">
        <v>1488</v>
      </c>
      <c r="B554" s="132"/>
      <c r="C554" s="93" t="s">
        <v>1852</v>
      </c>
      <c r="D554" s="81" t="s">
        <v>1455</v>
      </c>
      <c r="E554" s="81" t="s">
        <v>180</v>
      </c>
      <c r="F554" s="81" t="s">
        <v>18</v>
      </c>
      <c r="G554" s="160" t="s">
        <v>306</v>
      </c>
      <c r="H554" s="160">
        <v>1</v>
      </c>
      <c r="I554" s="160">
        <v>1</v>
      </c>
      <c r="J554" s="256">
        <v>1</v>
      </c>
      <c r="K554" s="256">
        <v>1</v>
      </c>
    </row>
    <row r="555" spans="1:11" s="2" customFormat="1" ht="64.5" customHeight="1" x14ac:dyDescent="0.25">
      <c r="A555" s="95"/>
      <c r="B555" s="132"/>
      <c r="C555" s="95"/>
      <c r="D555" s="81" t="s">
        <v>1401</v>
      </c>
      <c r="E555" s="81" t="s">
        <v>22</v>
      </c>
      <c r="F555" s="81" t="s">
        <v>200</v>
      </c>
      <c r="G555" s="160">
        <v>0</v>
      </c>
      <c r="H555" s="160">
        <v>76.099999999999994</v>
      </c>
      <c r="I555" s="160">
        <v>534.70000000000005</v>
      </c>
      <c r="J555" s="256">
        <v>510.1</v>
      </c>
      <c r="K555" s="256">
        <v>505.7</v>
      </c>
    </row>
    <row r="556" spans="1:11" s="2" customFormat="1" ht="78.75" x14ac:dyDescent="0.25">
      <c r="A556" s="93" t="s">
        <v>1489</v>
      </c>
      <c r="B556" s="132"/>
      <c r="C556" s="93" t="s">
        <v>1460</v>
      </c>
      <c r="D556" s="29" t="s">
        <v>106</v>
      </c>
      <c r="E556" s="81" t="s">
        <v>107</v>
      </c>
      <c r="F556" s="81" t="s">
        <v>18</v>
      </c>
      <c r="G556" s="160">
        <v>15</v>
      </c>
      <c r="H556" s="160">
        <v>15</v>
      </c>
      <c r="I556" s="160">
        <v>15</v>
      </c>
      <c r="J556" s="256">
        <v>15</v>
      </c>
      <c r="K556" s="256">
        <v>15</v>
      </c>
    </row>
    <row r="557" spans="1:11" s="2" customFormat="1" ht="63" x14ac:dyDescent="0.25">
      <c r="A557" s="95"/>
      <c r="B557" s="132"/>
      <c r="C557" s="95"/>
      <c r="D557" s="81" t="s">
        <v>1401</v>
      </c>
      <c r="E557" s="81" t="s">
        <v>22</v>
      </c>
      <c r="F557" s="81" t="s">
        <v>200</v>
      </c>
      <c r="G557" s="160">
        <v>685.9</v>
      </c>
      <c r="H557" s="160">
        <v>97.3</v>
      </c>
      <c r="I557" s="160">
        <v>954.2</v>
      </c>
      <c r="J557" s="257">
        <v>892</v>
      </c>
      <c r="K557" s="256">
        <v>884.4</v>
      </c>
    </row>
    <row r="558" spans="1:11" ht="63" customHeight="1" x14ac:dyDescent="0.25">
      <c r="A558" s="93" t="s">
        <v>1490</v>
      </c>
      <c r="B558" s="132"/>
      <c r="C558" s="248" t="s">
        <v>137</v>
      </c>
      <c r="D558" s="29" t="s">
        <v>111</v>
      </c>
      <c r="E558" s="244" t="s">
        <v>857</v>
      </c>
      <c r="F558" s="81" t="s">
        <v>21</v>
      </c>
      <c r="G558" s="168">
        <v>27</v>
      </c>
      <c r="H558" s="168">
        <v>27</v>
      </c>
      <c r="I558" s="168">
        <v>27</v>
      </c>
      <c r="J558" s="165">
        <v>27</v>
      </c>
      <c r="K558" s="165">
        <v>27</v>
      </c>
    </row>
    <row r="559" spans="1:11" ht="65.25" customHeight="1" x14ac:dyDescent="0.25">
      <c r="A559" s="95"/>
      <c r="B559" s="132"/>
      <c r="C559" s="250"/>
      <c r="D559" s="33" t="s">
        <v>1384</v>
      </c>
      <c r="E559" s="81" t="s">
        <v>22</v>
      </c>
      <c r="F559" s="81" t="s">
        <v>200</v>
      </c>
      <c r="G559" s="53">
        <v>772.5</v>
      </c>
      <c r="H559" s="31">
        <v>920.05</v>
      </c>
      <c r="I559" s="31">
        <v>1259</v>
      </c>
      <c r="J559" s="28">
        <v>1259</v>
      </c>
      <c r="K559" s="28">
        <v>1259</v>
      </c>
    </row>
    <row r="560" spans="1:11" s="2" customFormat="1" ht="65.25" customHeight="1" x14ac:dyDescent="0.25">
      <c r="A560" s="117" t="s">
        <v>1491</v>
      </c>
      <c r="B560" s="132"/>
      <c r="C560" s="259" t="s">
        <v>1463</v>
      </c>
      <c r="D560" s="33" t="s">
        <v>1464</v>
      </c>
      <c r="E560" s="77" t="s">
        <v>1385</v>
      </c>
      <c r="F560" s="77" t="s">
        <v>21</v>
      </c>
      <c r="G560" s="168">
        <v>3</v>
      </c>
      <c r="H560" s="168">
        <v>3</v>
      </c>
      <c r="I560" s="168">
        <v>3</v>
      </c>
      <c r="J560" s="165">
        <v>3</v>
      </c>
      <c r="K560" s="165">
        <v>3</v>
      </c>
    </row>
    <row r="561" spans="1:12" s="2" customFormat="1" ht="155.25" customHeight="1" x14ac:dyDescent="0.25">
      <c r="A561" s="117"/>
      <c r="B561" s="110"/>
      <c r="C561" s="259"/>
      <c r="D561" s="33" t="s">
        <v>1851</v>
      </c>
      <c r="E561" s="77" t="s">
        <v>22</v>
      </c>
      <c r="F561" s="77" t="s">
        <v>200</v>
      </c>
      <c r="G561" s="53">
        <v>947.7</v>
      </c>
      <c r="H561" s="31">
        <v>862.85</v>
      </c>
      <c r="I561" s="31">
        <v>1162.2</v>
      </c>
      <c r="J561" s="28">
        <v>1162.2</v>
      </c>
      <c r="K561" s="28">
        <v>1162.2</v>
      </c>
    </row>
    <row r="562" spans="1:12" ht="39.75" customHeight="1" x14ac:dyDescent="0.25">
      <c r="A562" s="128" t="s">
        <v>941</v>
      </c>
      <c r="B562" s="129"/>
      <c r="C562" s="129"/>
      <c r="D562" s="130"/>
      <c r="E562" s="126" t="s">
        <v>7</v>
      </c>
      <c r="F562" s="126" t="s">
        <v>6</v>
      </c>
      <c r="G562" s="8">
        <v>50759.8</v>
      </c>
      <c r="H562" s="8">
        <f>SUM(H561,H559,H557,H555,H547,H545,H543,H539,H535,H529,H525,H521,H517,H513,H509,H507,H503,H499,H497,H495,H493,H489,H485,H481,H477,H473,H469,H465,H461,H457,H453,H449,H445+H531,H551)</f>
        <v>53015.6</v>
      </c>
      <c r="I562" s="8">
        <f>SUM(I561,I559,I557,I555,I551,I547,I545,I543,I539,I535,I531,I529,I525,I521,I517,I513,I509,I507,I503,I499,I497,I495,I493,I489,I485,I481,I477,I473,I469,I465,I461,I457,I453,I449,I445)</f>
        <v>60960</v>
      </c>
      <c r="J562" s="8">
        <f>SUM(J561,J559,J557,J555,J551,J547,J545,J543,J539,J535,J531,J529,J525,J521,J517,J513,J509,J507,J503,J499,J497,J495,J493,J489,J485,J481,J477,J473,J469,J465,J461,J457,J453,J449,J445)</f>
        <v>58150.400000000009</v>
      </c>
      <c r="K562" s="8">
        <f>SUM(K561,K559,K557,K555,K551,K547,K545,K543,K539,K535,K531,K529,K525,K521,K517,K513,K509,K507,K503,K499,K497,K495,K493,K489,K485,K481,K477,K473,K469,K465,K461,K457,K453,K449,K445)</f>
        <v>57155.5</v>
      </c>
    </row>
    <row r="563" spans="1:12" ht="43.5" customHeight="1" x14ac:dyDescent="0.25">
      <c r="A563" s="128" t="s">
        <v>942</v>
      </c>
      <c r="B563" s="129"/>
      <c r="C563" s="129"/>
      <c r="D563" s="130"/>
      <c r="E563" s="127"/>
      <c r="F563" s="127"/>
      <c r="G563" s="8">
        <f>SUM(G562,G441,G402,G385)</f>
        <v>182664.55</v>
      </c>
      <c r="H563" s="8">
        <f>SUM(H562,H441,H402,H385)</f>
        <v>186508.97</v>
      </c>
      <c r="I563" s="8">
        <f>SUM(I562,I441,I402,I385)</f>
        <v>215916.52</v>
      </c>
      <c r="J563" s="8">
        <f>SUM(J562,J441,J402,J385)</f>
        <v>206079.51</v>
      </c>
      <c r="K563" s="8">
        <f>SUM(K562,K441,K402,K385)</f>
        <v>202461.03000000003</v>
      </c>
      <c r="L563" s="5"/>
    </row>
    <row r="564" spans="1:12" x14ac:dyDescent="0.25">
      <c r="A564" s="119" t="s">
        <v>282</v>
      </c>
      <c r="B564" s="119"/>
      <c r="C564" s="119"/>
      <c r="D564" s="119"/>
      <c r="E564" s="119"/>
      <c r="F564" s="119"/>
      <c r="G564" s="119"/>
      <c r="H564" s="119"/>
      <c r="I564" s="119"/>
      <c r="J564" s="119"/>
      <c r="K564" s="120"/>
    </row>
    <row r="565" spans="1:12" ht="78.75" x14ac:dyDescent="0.25">
      <c r="A565" s="93" t="s">
        <v>489</v>
      </c>
      <c r="B565" s="93" t="s">
        <v>235</v>
      </c>
      <c r="C565" s="93" t="s">
        <v>236</v>
      </c>
      <c r="D565" s="84" t="s">
        <v>237</v>
      </c>
      <c r="E565" s="81" t="s">
        <v>162</v>
      </c>
      <c r="F565" s="260" t="s">
        <v>21</v>
      </c>
      <c r="G565" s="170">
        <v>34</v>
      </c>
      <c r="H565" s="68">
        <v>34</v>
      </c>
      <c r="I565" s="68">
        <v>34</v>
      </c>
      <c r="J565" s="68">
        <v>34</v>
      </c>
      <c r="K565" s="68">
        <v>34</v>
      </c>
    </row>
    <row r="566" spans="1:12" ht="66" customHeight="1" x14ac:dyDescent="0.25">
      <c r="A566" s="94"/>
      <c r="B566" s="94"/>
      <c r="C566" s="94"/>
      <c r="D566" s="81" t="s">
        <v>1288</v>
      </c>
      <c r="E566" s="93" t="s">
        <v>22</v>
      </c>
      <c r="F566" s="93" t="s">
        <v>6</v>
      </c>
      <c r="G566" s="171">
        <v>2154.8000000000002</v>
      </c>
      <c r="H566" s="69">
        <v>2095.81</v>
      </c>
      <c r="I566" s="69">
        <v>2443.5500000000002</v>
      </c>
      <c r="J566" s="69">
        <v>2324.04</v>
      </c>
      <c r="K566" s="69">
        <v>2285.52</v>
      </c>
    </row>
    <row r="567" spans="1:12" ht="31.5" x14ac:dyDescent="0.25">
      <c r="A567" s="95"/>
      <c r="B567" s="94"/>
      <c r="C567" s="95"/>
      <c r="D567" s="81" t="s">
        <v>1279</v>
      </c>
      <c r="E567" s="95"/>
      <c r="F567" s="95"/>
      <c r="G567" s="171">
        <v>3908.1</v>
      </c>
      <c r="H567" s="69">
        <v>4258.16</v>
      </c>
      <c r="I567" s="69">
        <v>3456.7</v>
      </c>
      <c r="J567" s="69">
        <v>3294.14</v>
      </c>
      <c r="K567" s="69">
        <v>3242.61</v>
      </c>
    </row>
    <row r="568" spans="1:12" ht="78.75" x14ac:dyDescent="0.25">
      <c r="A568" s="93" t="s">
        <v>490</v>
      </c>
      <c r="B568" s="94"/>
      <c r="C568" s="93" t="s">
        <v>157</v>
      </c>
      <c r="D568" s="84" t="s">
        <v>238</v>
      </c>
      <c r="E568" s="81" t="s">
        <v>158</v>
      </c>
      <c r="F568" s="260" t="s">
        <v>21</v>
      </c>
      <c r="G568" s="170">
        <v>10411</v>
      </c>
      <c r="H568" s="68">
        <v>10411</v>
      </c>
      <c r="I568" s="68">
        <v>10276</v>
      </c>
      <c r="J568" s="68">
        <v>10276</v>
      </c>
      <c r="K568" s="68">
        <v>10276</v>
      </c>
    </row>
    <row r="569" spans="1:12" ht="63" x14ac:dyDescent="0.25">
      <c r="A569" s="95"/>
      <c r="B569" s="94"/>
      <c r="C569" s="95"/>
      <c r="D569" s="81" t="s">
        <v>1288</v>
      </c>
      <c r="E569" s="81" t="s">
        <v>22</v>
      </c>
      <c r="F569" s="260" t="s">
        <v>6</v>
      </c>
      <c r="G569" s="171">
        <v>5650.6</v>
      </c>
      <c r="H569" s="69">
        <v>4191.62</v>
      </c>
      <c r="I569" s="69">
        <v>4887.09</v>
      </c>
      <c r="J569" s="69">
        <v>4648.07</v>
      </c>
      <c r="K569" s="69">
        <v>4571.05</v>
      </c>
    </row>
    <row r="570" spans="1:12" ht="78.75" x14ac:dyDescent="0.25">
      <c r="A570" s="93" t="s">
        <v>491</v>
      </c>
      <c r="B570" s="94"/>
      <c r="C570" s="93" t="s">
        <v>153</v>
      </c>
      <c r="D570" s="84" t="s">
        <v>239</v>
      </c>
      <c r="E570" s="81" t="s">
        <v>154</v>
      </c>
      <c r="F570" s="260" t="s">
        <v>21</v>
      </c>
      <c r="G570" s="170">
        <v>176244</v>
      </c>
      <c r="H570" s="68">
        <v>176244</v>
      </c>
      <c r="I570" s="68">
        <v>176244</v>
      </c>
      <c r="J570" s="68">
        <v>176244</v>
      </c>
      <c r="K570" s="68">
        <v>176244</v>
      </c>
    </row>
    <row r="571" spans="1:12" ht="63" x14ac:dyDescent="0.25">
      <c r="A571" s="95"/>
      <c r="B571" s="94"/>
      <c r="C571" s="95"/>
      <c r="D571" s="81" t="s">
        <v>1288</v>
      </c>
      <c r="E571" s="81" t="s">
        <v>22</v>
      </c>
      <c r="F571" s="260" t="s">
        <v>6</v>
      </c>
      <c r="G571" s="171">
        <v>56534.9</v>
      </c>
      <c r="H571" s="69">
        <v>56586.91</v>
      </c>
      <c r="I571" s="69">
        <v>65975.710000000006</v>
      </c>
      <c r="J571" s="69">
        <v>62749</v>
      </c>
      <c r="K571" s="69">
        <v>61709.120000000003</v>
      </c>
    </row>
    <row r="572" spans="1:12" ht="78.75" customHeight="1" x14ac:dyDescent="0.25">
      <c r="A572" s="93" t="s">
        <v>492</v>
      </c>
      <c r="B572" s="94"/>
      <c r="C572" s="93" t="s">
        <v>110</v>
      </c>
      <c r="D572" s="84" t="s">
        <v>240</v>
      </c>
      <c r="E572" s="81" t="s">
        <v>112</v>
      </c>
      <c r="F572" s="260" t="s">
        <v>21</v>
      </c>
      <c r="G572" s="170">
        <v>36</v>
      </c>
      <c r="H572" s="68">
        <v>36</v>
      </c>
      <c r="I572" s="68">
        <v>0</v>
      </c>
      <c r="J572" s="68">
        <v>0</v>
      </c>
      <c r="K572" s="68">
        <v>0</v>
      </c>
    </row>
    <row r="573" spans="1:12" ht="63" x14ac:dyDescent="0.25">
      <c r="A573" s="95"/>
      <c r="B573" s="94"/>
      <c r="C573" s="95"/>
      <c r="D573" s="81" t="s">
        <v>1280</v>
      </c>
      <c r="E573" s="81" t="s">
        <v>22</v>
      </c>
      <c r="F573" s="260" t="s">
        <v>6</v>
      </c>
      <c r="G573" s="171">
        <v>20303.3</v>
      </c>
      <c r="H573" s="69">
        <v>19871.419999999998</v>
      </c>
      <c r="I573" s="69">
        <v>0</v>
      </c>
      <c r="J573" s="69">
        <v>0</v>
      </c>
      <c r="K573" s="69">
        <v>0</v>
      </c>
    </row>
    <row r="574" spans="1:12" ht="78.75" customHeight="1" x14ac:dyDescent="0.25">
      <c r="A574" s="93" t="s">
        <v>493</v>
      </c>
      <c r="B574" s="94"/>
      <c r="C574" s="93" t="s">
        <v>241</v>
      </c>
      <c r="D574" s="84" t="s">
        <v>242</v>
      </c>
      <c r="E574" s="81" t="s">
        <v>160</v>
      </c>
      <c r="F574" s="260" t="s">
        <v>21</v>
      </c>
      <c r="G574" s="172">
        <v>15</v>
      </c>
      <c r="H574" s="68">
        <v>15</v>
      </c>
      <c r="I574" s="68">
        <v>15</v>
      </c>
      <c r="J574" s="68">
        <v>15</v>
      </c>
      <c r="K574" s="68">
        <v>15</v>
      </c>
    </row>
    <row r="575" spans="1:12" ht="63" x14ac:dyDescent="0.25">
      <c r="A575" s="95"/>
      <c r="B575" s="94"/>
      <c r="C575" s="95"/>
      <c r="D575" s="81" t="s">
        <v>1280</v>
      </c>
      <c r="E575" s="81" t="s">
        <v>22</v>
      </c>
      <c r="F575" s="260" t="s">
        <v>6</v>
      </c>
      <c r="G575" s="171">
        <v>3709.5</v>
      </c>
      <c r="H575" s="69">
        <v>4258.16</v>
      </c>
      <c r="I575" s="69">
        <v>4320.88</v>
      </c>
      <c r="J575" s="69">
        <v>4117.68</v>
      </c>
      <c r="K575" s="69">
        <v>4053.26</v>
      </c>
    </row>
    <row r="576" spans="1:12" ht="78.75" x14ac:dyDescent="0.25">
      <c r="A576" s="93" t="s">
        <v>494</v>
      </c>
      <c r="B576" s="94"/>
      <c r="C576" s="93" t="s">
        <v>243</v>
      </c>
      <c r="D576" s="84" t="s">
        <v>244</v>
      </c>
      <c r="E576" s="81" t="s">
        <v>109</v>
      </c>
      <c r="F576" s="260" t="s">
        <v>21</v>
      </c>
      <c r="G576" s="170">
        <v>105</v>
      </c>
      <c r="H576" s="68">
        <v>105</v>
      </c>
      <c r="I576" s="68">
        <v>158</v>
      </c>
      <c r="J576" s="68">
        <v>158</v>
      </c>
      <c r="K576" s="68">
        <v>158</v>
      </c>
    </row>
    <row r="577" spans="1:11" ht="65.25" customHeight="1" x14ac:dyDescent="0.25">
      <c r="A577" s="94"/>
      <c r="B577" s="94"/>
      <c r="C577" s="94"/>
      <c r="D577" s="81" t="s">
        <v>1289</v>
      </c>
      <c r="E577" s="93" t="s">
        <v>22</v>
      </c>
      <c r="F577" s="93" t="s">
        <v>6</v>
      </c>
      <c r="G577" s="171">
        <v>5923.2</v>
      </c>
      <c r="H577" s="69">
        <v>3749.5</v>
      </c>
      <c r="I577" s="69">
        <v>4709.26</v>
      </c>
      <c r="J577" s="69">
        <v>4446.29</v>
      </c>
      <c r="K577" s="69">
        <v>4363.3</v>
      </c>
    </row>
    <row r="578" spans="1:11" ht="31.5" x14ac:dyDescent="0.25">
      <c r="A578" s="94"/>
      <c r="B578" s="94"/>
      <c r="C578" s="94"/>
      <c r="D578" s="81" t="s">
        <v>1294</v>
      </c>
      <c r="E578" s="94"/>
      <c r="F578" s="94"/>
      <c r="G578" s="171">
        <v>1340.5</v>
      </c>
      <c r="H578" s="69">
        <v>1483.61</v>
      </c>
      <c r="I578" s="69">
        <v>1943.5</v>
      </c>
      <c r="J578" s="69">
        <v>1821.4</v>
      </c>
      <c r="K578" s="69">
        <v>1785.4</v>
      </c>
    </row>
    <row r="579" spans="1:11" ht="31.5" x14ac:dyDescent="0.25">
      <c r="A579" s="94"/>
      <c r="B579" s="94"/>
      <c r="C579" s="94"/>
      <c r="D579" s="81" t="s">
        <v>1286</v>
      </c>
      <c r="E579" s="94"/>
      <c r="F579" s="94"/>
      <c r="G579" s="171">
        <v>5195.1000000000004</v>
      </c>
      <c r="H579" s="69">
        <v>1907.83</v>
      </c>
      <c r="I579" s="69">
        <v>2266.0100000000002</v>
      </c>
      <c r="J579" s="69">
        <v>2149.5100000000002</v>
      </c>
      <c r="K579" s="69">
        <v>2111.7600000000002</v>
      </c>
    </row>
    <row r="580" spans="1:11" ht="31.5" x14ac:dyDescent="0.25">
      <c r="A580" s="95"/>
      <c r="B580" s="94"/>
      <c r="C580" s="95"/>
      <c r="D580" s="81" t="s">
        <v>1279</v>
      </c>
      <c r="E580" s="95"/>
      <c r="F580" s="95"/>
      <c r="G580" s="171">
        <v>3614.3</v>
      </c>
      <c r="H580" s="69">
        <v>5677.55</v>
      </c>
      <c r="I580" s="69">
        <v>5401.1</v>
      </c>
      <c r="J580" s="69">
        <v>5147.1000000000004</v>
      </c>
      <c r="K580" s="69">
        <v>5066.58</v>
      </c>
    </row>
    <row r="581" spans="1:11" ht="78.75" x14ac:dyDescent="0.25">
      <c r="A581" s="93" t="s">
        <v>495</v>
      </c>
      <c r="B581" s="94"/>
      <c r="C581" s="90" t="s">
        <v>245</v>
      </c>
      <c r="D581" s="84" t="s">
        <v>246</v>
      </c>
      <c r="E581" s="84" t="s">
        <v>247</v>
      </c>
      <c r="F581" s="260" t="s">
        <v>21</v>
      </c>
      <c r="G581" s="170">
        <v>12</v>
      </c>
      <c r="H581" s="68">
        <v>11</v>
      </c>
      <c r="I581" s="68">
        <v>11</v>
      </c>
      <c r="J581" s="68">
        <v>11</v>
      </c>
      <c r="K581" s="68">
        <v>11</v>
      </c>
    </row>
    <row r="582" spans="1:11" ht="63" customHeight="1" x14ac:dyDescent="0.25">
      <c r="A582" s="94"/>
      <c r="B582" s="94"/>
      <c r="C582" s="91"/>
      <c r="D582" s="81" t="s">
        <v>1287</v>
      </c>
      <c r="E582" s="93" t="s">
        <v>22</v>
      </c>
      <c r="F582" s="93" t="s">
        <v>6</v>
      </c>
      <c r="G582" s="171">
        <v>6470.2</v>
      </c>
      <c r="H582" s="69">
        <v>7631.34</v>
      </c>
      <c r="I582" s="69">
        <v>9064.06</v>
      </c>
      <c r="J582" s="69">
        <v>8598.0499999999993</v>
      </c>
      <c r="K582" s="69">
        <v>8447.0300000000007</v>
      </c>
    </row>
    <row r="583" spans="1:11" s="2" customFormat="1" ht="31.5" x14ac:dyDescent="0.25">
      <c r="A583" s="94"/>
      <c r="B583" s="94"/>
      <c r="C583" s="92"/>
      <c r="D583" s="81" t="s">
        <v>1279</v>
      </c>
      <c r="E583" s="95"/>
      <c r="F583" s="95"/>
      <c r="G583" s="171">
        <v>238.4</v>
      </c>
      <c r="H583" s="69" t="s">
        <v>306</v>
      </c>
      <c r="I583" s="69" t="s">
        <v>306</v>
      </c>
      <c r="J583" s="69" t="s">
        <v>306</v>
      </c>
      <c r="K583" s="69" t="s">
        <v>306</v>
      </c>
    </row>
    <row r="584" spans="1:11" s="2" customFormat="1" ht="78.75" x14ac:dyDescent="0.25">
      <c r="A584" s="93" t="s">
        <v>496</v>
      </c>
      <c r="B584" s="94"/>
      <c r="C584" s="90" t="s">
        <v>1276</v>
      </c>
      <c r="D584" s="81" t="s">
        <v>246</v>
      </c>
      <c r="E584" s="79" t="s">
        <v>109</v>
      </c>
      <c r="F584" s="85" t="s">
        <v>21</v>
      </c>
      <c r="G584" s="170">
        <v>33</v>
      </c>
      <c r="H584" s="68">
        <v>60</v>
      </c>
      <c r="I584" s="68">
        <v>45</v>
      </c>
      <c r="J584" s="68">
        <v>45</v>
      </c>
      <c r="K584" s="68">
        <v>45</v>
      </c>
    </row>
    <row r="585" spans="1:11" s="2" customFormat="1" ht="63" x14ac:dyDescent="0.25">
      <c r="A585" s="95"/>
      <c r="B585" s="94"/>
      <c r="C585" s="92"/>
      <c r="D585" s="81" t="s">
        <v>1280</v>
      </c>
      <c r="E585" s="79" t="s">
        <v>22</v>
      </c>
      <c r="F585" s="85" t="s">
        <v>6</v>
      </c>
      <c r="G585" s="171">
        <v>737.8</v>
      </c>
      <c r="H585" s="69">
        <v>1419.39</v>
      </c>
      <c r="I585" s="69">
        <v>648.13</v>
      </c>
      <c r="J585" s="69">
        <v>617.65</v>
      </c>
      <c r="K585" s="69">
        <v>607.99</v>
      </c>
    </row>
    <row r="586" spans="1:11" ht="78.75" x14ac:dyDescent="0.25">
      <c r="A586" s="93" t="s">
        <v>497</v>
      </c>
      <c r="B586" s="94"/>
      <c r="C586" s="93" t="s">
        <v>138</v>
      </c>
      <c r="D586" s="84" t="s">
        <v>213</v>
      </c>
      <c r="E586" s="81" t="s">
        <v>248</v>
      </c>
      <c r="F586" s="260" t="s">
        <v>214</v>
      </c>
      <c r="G586" s="170">
        <v>12000</v>
      </c>
      <c r="H586" s="68">
        <v>12000</v>
      </c>
      <c r="I586" s="68">
        <v>12000</v>
      </c>
      <c r="J586" s="68">
        <v>12000</v>
      </c>
      <c r="K586" s="68">
        <v>12000</v>
      </c>
    </row>
    <row r="587" spans="1:11" ht="63" x14ac:dyDescent="0.25">
      <c r="A587" s="95"/>
      <c r="B587" s="94"/>
      <c r="C587" s="95"/>
      <c r="D587" s="81" t="s">
        <v>1280</v>
      </c>
      <c r="E587" s="81" t="s">
        <v>22</v>
      </c>
      <c r="F587" s="260" t="s">
        <v>6</v>
      </c>
      <c r="G587" s="171">
        <v>3204.5</v>
      </c>
      <c r="H587" s="69">
        <v>2838.77</v>
      </c>
      <c r="I587" s="69">
        <v>3456.7</v>
      </c>
      <c r="J587" s="69">
        <v>3294.14</v>
      </c>
      <c r="K587" s="69">
        <v>3242.6</v>
      </c>
    </row>
    <row r="588" spans="1:11" ht="78.75" x14ac:dyDescent="0.25">
      <c r="A588" s="93" t="s">
        <v>498</v>
      </c>
      <c r="B588" s="94"/>
      <c r="C588" s="93" t="s">
        <v>249</v>
      </c>
      <c r="D588" s="84" t="s">
        <v>250</v>
      </c>
      <c r="E588" s="81" t="s">
        <v>251</v>
      </c>
      <c r="F588" s="260" t="s">
        <v>21</v>
      </c>
      <c r="G588" s="170">
        <v>20300</v>
      </c>
      <c r="H588" s="68">
        <v>27339</v>
      </c>
      <c r="I588" s="68">
        <v>27339</v>
      </c>
      <c r="J588" s="68">
        <v>27339</v>
      </c>
      <c r="K588" s="68">
        <v>27339</v>
      </c>
    </row>
    <row r="589" spans="1:11" ht="66.75" customHeight="1" x14ac:dyDescent="0.25">
      <c r="A589" s="94"/>
      <c r="B589" s="94"/>
      <c r="C589" s="94"/>
      <c r="D589" s="81" t="s">
        <v>1281</v>
      </c>
      <c r="E589" s="93" t="s">
        <v>22</v>
      </c>
      <c r="F589" s="93" t="s">
        <v>6</v>
      </c>
      <c r="G589" s="171">
        <v>8255.7000000000007</v>
      </c>
      <c r="H589" s="69">
        <v>5374.76</v>
      </c>
      <c r="I589" s="69">
        <v>6607.5</v>
      </c>
      <c r="J589" s="69">
        <v>6542.55</v>
      </c>
      <c r="K589" s="69">
        <v>6429.37</v>
      </c>
    </row>
    <row r="590" spans="1:11" ht="31.5" x14ac:dyDescent="0.25">
      <c r="A590" s="95"/>
      <c r="B590" s="94"/>
      <c r="C590" s="95"/>
      <c r="D590" s="81" t="s">
        <v>1286</v>
      </c>
      <c r="E590" s="95"/>
      <c r="F590" s="95"/>
      <c r="G590" s="171">
        <v>11063.1</v>
      </c>
      <c r="H590" s="69">
        <v>26709.68</v>
      </c>
      <c r="I590" s="69">
        <v>31724.2</v>
      </c>
      <c r="J590" s="69">
        <v>30093.18</v>
      </c>
      <c r="K590" s="69">
        <v>29564.61</v>
      </c>
    </row>
    <row r="591" spans="1:11" ht="78.75" x14ac:dyDescent="0.25">
      <c r="A591" s="93" t="s">
        <v>499</v>
      </c>
      <c r="B591" s="94"/>
      <c r="C591" s="93" t="s">
        <v>252</v>
      </c>
      <c r="D591" s="84" t="s">
        <v>538</v>
      </c>
      <c r="E591" s="79" t="s">
        <v>1021</v>
      </c>
      <c r="F591" s="51" t="s">
        <v>21</v>
      </c>
      <c r="G591" s="170">
        <v>17</v>
      </c>
      <c r="H591" s="68">
        <v>23</v>
      </c>
      <c r="I591" s="68">
        <v>23</v>
      </c>
      <c r="J591" s="68">
        <v>23</v>
      </c>
      <c r="K591" s="68">
        <v>23</v>
      </c>
    </row>
    <row r="592" spans="1:11" ht="65.25" customHeight="1" x14ac:dyDescent="0.25">
      <c r="A592" s="94"/>
      <c r="B592" s="94"/>
      <c r="C592" s="94"/>
      <c r="D592" s="81" t="s">
        <v>1282</v>
      </c>
      <c r="E592" s="93" t="s">
        <v>22</v>
      </c>
      <c r="F592" s="93" t="s">
        <v>6</v>
      </c>
      <c r="G592" s="171">
        <v>385.1</v>
      </c>
      <c r="H592" s="69">
        <v>0</v>
      </c>
      <c r="I592" s="69">
        <v>0</v>
      </c>
      <c r="J592" s="69">
        <v>0</v>
      </c>
      <c r="K592" s="69">
        <v>0</v>
      </c>
    </row>
    <row r="593" spans="1:11" ht="31.5" x14ac:dyDescent="0.25">
      <c r="A593" s="95"/>
      <c r="B593" s="94"/>
      <c r="C593" s="95"/>
      <c r="D593" s="81" t="s">
        <v>1286</v>
      </c>
      <c r="E593" s="95"/>
      <c r="F593" s="95"/>
      <c r="G593" s="171">
        <v>2052.9</v>
      </c>
      <c r="H593" s="69">
        <v>0</v>
      </c>
      <c r="I593" s="69">
        <v>0</v>
      </c>
      <c r="J593" s="69">
        <v>0</v>
      </c>
      <c r="K593" s="69">
        <v>0</v>
      </c>
    </row>
    <row r="594" spans="1:11" ht="78.75" x14ac:dyDescent="0.25">
      <c r="A594" s="93" t="s">
        <v>500</v>
      </c>
      <c r="B594" s="94"/>
      <c r="C594" s="140" t="s">
        <v>254</v>
      </c>
      <c r="D594" s="84" t="s">
        <v>864</v>
      </c>
      <c r="E594" s="81" t="s">
        <v>255</v>
      </c>
      <c r="F594" s="261" t="s">
        <v>25</v>
      </c>
      <c r="G594" s="170">
        <v>1635</v>
      </c>
      <c r="H594" s="68">
        <v>1635</v>
      </c>
      <c r="I594" s="68">
        <v>1635</v>
      </c>
      <c r="J594" s="68">
        <v>1635</v>
      </c>
      <c r="K594" s="68">
        <v>1635</v>
      </c>
    </row>
    <row r="595" spans="1:11" ht="63" x14ac:dyDescent="0.25">
      <c r="A595" s="95"/>
      <c r="B595" s="94"/>
      <c r="C595" s="141"/>
      <c r="D595" s="81" t="s">
        <v>1295</v>
      </c>
      <c r="E595" s="81" t="s">
        <v>22</v>
      </c>
      <c r="F595" s="260" t="s">
        <v>6</v>
      </c>
      <c r="G595" s="171">
        <v>36365.4</v>
      </c>
      <c r="H595" s="69">
        <v>19278.29</v>
      </c>
      <c r="I595" s="69">
        <v>22412.43</v>
      </c>
      <c r="J595" s="69">
        <v>21348.799999999999</v>
      </c>
      <c r="K595" s="69">
        <v>21003.95</v>
      </c>
    </row>
    <row r="596" spans="1:11" ht="94.5" x14ac:dyDescent="0.25">
      <c r="A596" s="93" t="s">
        <v>501</v>
      </c>
      <c r="B596" s="94"/>
      <c r="C596" s="93" t="s">
        <v>256</v>
      </c>
      <c r="D596" s="84" t="s">
        <v>865</v>
      </c>
      <c r="E596" s="81" t="s">
        <v>251</v>
      </c>
      <c r="F596" s="261" t="s">
        <v>21</v>
      </c>
      <c r="G596" s="170">
        <v>69230</v>
      </c>
      <c r="H596" s="69">
        <v>69230</v>
      </c>
      <c r="I596" s="69">
        <v>69230</v>
      </c>
      <c r="J596" s="69">
        <v>69230</v>
      </c>
      <c r="K596" s="69">
        <v>69230</v>
      </c>
    </row>
    <row r="597" spans="1:11" ht="63" customHeight="1" x14ac:dyDescent="0.25">
      <c r="A597" s="94"/>
      <c r="B597" s="94"/>
      <c r="C597" s="94"/>
      <c r="D597" s="81" t="s">
        <v>1281</v>
      </c>
      <c r="E597" s="93" t="s">
        <v>22</v>
      </c>
      <c r="F597" s="93" t="s">
        <v>6</v>
      </c>
      <c r="G597" s="171">
        <v>17320.2</v>
      </c>
      <c r="H597" s="69">
        <v>12541.1</v>
      </c>
      <c r="I597" s="69">
        <v>15417.51</v>
      </c>
      <c r="J597" s="69">
        <v>15265.96</v>
      </c>
      <c r="K597" s="69">
        <v>15001.85</v>
      </c>
    </row>
    <row r="598" spans="1:11" ht="33" customHeight="1" x14ac:dyDescent="0.25">
      <c r="A598" s="95"/>
      <c r="B598" s="94"/>
      <c r="C598" s="95"/>
      <c r="D598" s="81" t="s">
        <v>1286</v>
      </c>
      <c r="E598" s="95"/>
      <c r="F598" s="95"/>
      <c r="G598" s="171">
        <v>38327.1</v>
      </c>
      <c r="H598" s="69">
        <v>19078.34</v>
      </c>
      <c r="I598" s="69">
        <v>22660.14</v>
      </c>
      <c r="J598" s="69">
        <v>21495.13</v>
      </c>
      <c r="K598" s="69">
        <v>21117.58</v>
      </c>
    </row>
    <row r="599" spans="1:11" ht="78.75" x14ac:dyDescent="0.25">
      <c r="A599" s="93" t="s">
        <v>502</v>
      </c>
      <c r="B599" s="94"/>
      <c r="C599" s="90" t="s">
        <v>257</v>
      </c>
      <c r="D599" s="84" t="s">
        <v>258</v>
      </c>
      <c r="E599" s="84" t="s">
        <v>170</v>
      </c>
      <c r="F599" s="261" t="s">
        <v>18</v>
      </c>
      <c r="G599" s="170">
        <v>90700</v>
      </c>
      <c r="H599" s="68">
        <v>85000</v>
      </c>
      <c r="I599" s="68">
        <v>85000</v>
      </c>
      <c r="J599" s="68">
        <v>85000</v>
      </c>
      <c r="K599" s="68">
        <v>85000</v>
      </c>
    </row>
    <row r="600" spans="1:11" ht="63" x14ac:dyDescent="0.25">
      <c r="A600" s="95"/>
      <c r="B600" s="94"/>
      <c r="C600" s="92"/>
      <c r="D600" s="81" t="s">
        <v>1295</v>
      </c>
      <c r="E600" s="81" t="s">
        <v>22</v>
      </c>
      <c r="F600" s="260" t="s">
        <v>6</v>
      </c>
      <c r="G600" s="171">
        <v>33015.699999999997</v>
      </c>
      <c r="H600" s="69">
        <v>41999.13</v>
      </c>
      <c r="I600" s="69">
        <v>48827.09</v>
      </c>
      <c r="J600" s="69">
        <v>46509.87</v>
      </c>
      <c r="K600" s="69">
        <v>45758.6</v>
      </c>
    </row>
    <row r="601" spans="1:11" ht="78.75" x14ac:dyDescent="0.25">
      <c r="A601" s="228" t="s">
        <v>503</v>
      </c>
      <c r="B601" s="94"/>
      <c r="C601" s="93" t="s">
        <v>155</v>
      </c>
      <c r="D601" s="84" t="s">
        <v>259</v>
      </c>
      <c r="E601" s="81" t="s">
        <v>260</v>
      </c>
      <c r="F601" s="260" t="s">
        <v>21</v>
      </c>
      <c r="G601" s="170">
        <v>1022</v>
      </c>
      <c r="H601" s="68">
        <v>1022</v>
      </c>
      <c r="I601" s="68">
        <v>1022</v>
      </c>
      <c r="J601" s="68">
        <v>1022</v>
      </c>
      <c r="K601" s="68">
        <v>1022</v>
      </c>
    </row>
    <row r="602" spans="1:11" ht="63" customHeight="1" x14ac:dyDescent="0.25">
      <c r="A602" s="229"/>
      <c r="B602" s="94"/>
      <c r="C602" s="94"/>
      <c r="D602" s="81" t="s">
        <v>1290</v>
      </c>
      <c r="E602" s="93" t="s">
        <v>22</v>
      </c>
      <c r="F602" s="93" t="s">
        <v>6</v>
      </c>
      <c r="G602" s="171">
        <v>2302.8000000000002</v>
      </c>
      <c r="H602" s="69">
        <v>1606.93</v>
      </c>
      <c r="I602" s="69">
        <v>2018.25</v>
      </c>
      <c r="J602" s="69">
        <v>1905.55</v>
      </c>
      <c r="K602" s="69">
        <v>1869.98</v>
      </c>
    </row>
    <row r="603" spans="1:11" ht="33" customHeight="1" x14ac:dyDescent="0.25">
      <c r="A603" s="229"/>
      <c r="B603" s="94"/>
      <c r="C603" s="94"/>
      <c r="D603" s="81" t="s">
        <v>1283</v>
      </c>
      <c r="E603" s="94"/>
      <c r="F603" s="94"/>
      <c r="G603" s="171">
        <v>2820.8</v>
      </c>
      <c r="H603" s="69">
        <v>597.20000000000005</v>
      </c>
      <c r="I603" s="69">
        <v>734.18</v>
      </c>
      <c r="J603" s="69">
        <v>726.96</v>
      </c>
      <c r="K603" s="69">
        <v>714.38</v>
      </c>
    </row>
    <row r="604" spans="1:11" ht="31.5" x14ac:dyDescent="0.25">
      <c r="A604" s="232"/>
      <c r="B604" s="94"/>
      <c r="C604" s="95"/>
      <c r="D604" s="81" t="s">
        <v>1279</v>
      </c>
      <c r="E604" s="95"/>
      <c r="F604" s="95"/>
      <c r="G604" s="171">
        <v>3393.5</v>
      </c>
      <c r="H604" s="69">
        <v>3122.65</v>
      </c>
      <c r="I604" s="69">
        <v>4320.88</v>
      </c>
      <c r="J604" s="69">
        <v>4117.68</v>
      </c>
      <c r="K604" s="69">
        <v>4053.26</v>
      </c>
    </row>
    <row r="605" spans="1:11" ht="78.75" x14ac:dyDescent="0.25">
      <c r="A605" s="93" t="s">
        <v>504</v>
      </c>
      <c r="B605" s="94"/>
      <c r="C605" s="90" t="s">
        <v>164</v>
      </c>
      <c r="D605" s="84" t="s">
        <v>261</v>
      </c>
      <c r="E605" s="84" t="s">
        <v>262</v>
      </c>
      <c r="F605" s="260" t="s">
        <v>18</v>
      </c>
      <c r="G605" s="170">
        <v>106850</v>
      </c>
      <c r="H605" s="68">
        <v>104340</v>
      </c>
      <c r="I605" s="68">
        <v>158000</v>
      </c>
      <c r="J605" s="68">
        <v>158000</v>
      </c>
      <c r="K605" s="68">
        <v>158000</v>
      </c>
    </row>
    <row r="606" spans="1:11" ht="63" customHeight="1" x14ac:dyDescent="0.25">
      <c r="A606" s="94"/>
      <c r="B606" s="94"/>
      <c r="C606" s="91"/>
      <c r="D606" s="81" t="s">
        <v>1291</v>
      </c>
      <c r="E606" s="93" t="s">
        <v>22</v>
      </c>
      <c r="F606" s="93" t="s">
        <v>6</v>
      </c>
      <c r="G606" s="171">
        <v>20914.8</v>
      </c>
      <c r="H606" s="69">
        <v>20354.43</v>
      </c>
      <c r="I606" s="69">
        <v>25564.54</v>
      </c>
      <c r="J606" s="69">
        <v>24136.99</v>
      </c>
      <c r="K606" s="69">
        <v>23686.46</v>
      </c>
    </row>
    <row r="607" spans="1:11" ht="31.5" x14ac:dyDescent="0.25">
      <c r="A607" s="95"/>
      <c r="B607" s="94"/>
      <c r="C607" s="92"/>
      <c r="D607" s="81" t="s">
        <v>1294</v>
      </c>
      <c r="E607" s="95"/>
      <c r="F607" s="95"/>
      <c r="G607" s="171">
        <v>9424.5</v>
      </c>
      <c r="H607" s="69">
        <v>6782.24</v>
      </c>
      <c r="I607" s="69">
        <v>8884.7000000000007</v>
      </c>
      <c r="J607" s="69">
        <v>8326.4</v>
      </c>
      <c r="K607" s="69">
        <v>8161.8</v>
      </c>
    </row>
    <row r="608" spans="1:11" ht="78.75" x14ac:dyDescent="0.25">
      <c r="A608" s="93" t="s">
        <v>505</v>
      </c>
      <c r="B608" s="94"/>
      <c r="C608" s="93" t="s">
        <v>263</v>
      </c>
      <c r="D608" s="84" t="s">
        <v>264</v>
      </c>
      <c r="E608" s="81" t="s">
        <v>265</v>
      </c>
      <c r="F608" s="260" t="s">
        <v>266</v>
      </c>
      <c r="G608" s="170">
        <v>4116</v>
      </c>
      <c r="H608" s="68">
        <v>4116</v>
      </c>
      <c r="I608" s="68">
        <v>4116</v>
      </c>
      <c r="J608" s="68">
        <v>4116</v>
      </c>
      <c r="K608" s="68">
        <v>4116</v>
      </c>
    </row>
    <row r="609" spans="1:11" ht="63" x14ac:dyDescent="0.25">
      <c r="A609" s="95"/>
      <c r="B609" s="94"/>
      <c r="C609" s="95"/>
      <c r="D609" s="81" t="s">
        <v>1295</v>
      </c>
      <c r="E609" s="81" t="s">
        <v>22</v>
      </c>
      <c r="F609" s="260" t="s">
        <v>6</v>
      </c>
      <c r="G609" s="171">
        <v>3025.8</v>
      </c>
      <c r="H609" s="69">
        <v>7573.61</v>
      </c>
      <c r="I609" s="69">
        <v>8804.8799999999992</v>
      </c>
      <c r="J609" s="69">
        <v>8387.0300000000007</v>
      </c>
      <c r="K609" s="69">
        <v>8251.5499999999993</v>
      </c>
    </row>
    <row r="610" spans="1:11" ht="126" x14ac:dyDescent="0.25">
      <c r="A610" s="93" t="s">
        <v>506</v>
      </c>
      <c r="B610" s="94"/>
      <c r="C610" s="90" t="s">
        <v>267</v>
      </c>
      <c r="D610" s="84" t="s">
        <v>268</v>
      </c>
      <c r="E610" s="262" t="s">
        <v>142</v>
      </c>
      <c r="F610" s="261" t="s">
        <v>269</v>
      </c>
      <c r="G610" s="170">
        <v>41521</v>
      </c>
      <c r="H610" s="68">
        <v>43147</v>
      </c>
      <c r="I610" s="68">
        <v>43147</v>
      </c>
      <c r="J610" s="68">
        <v>43147</v>
      </c>
      <c r="K610" s="68">
        <v>43147</v>
      </c>
    </row>
    <row r="611" spans="1:11" ht="63" x14ac:dyDescent="0.25">
      <c r="A611" s="95"/>
      <c r="B611" s="94"/>
      <c r="C611" s="92"/>
      <c r="D611" s="81" t="s">
        <v>1278</v>
      </c>
      <c r="E611" s="81" t="s">
        <v>22</v>
      </c>
      <c r="F611" s="260" t="s">
        <v>6</v>
      </c>
      <c r="G611" s="171">
        <v>13993.3</v>
      </c>
      <c r="H611" s="69">
        <v>15632.19</v>
      </c>
      <c r="I611" s="69">
        <v>19405.07</v>
      </c>
      <c r="J611" s="69">
        <v>18510.73</v>
      </c>
      <c r="K611" s="69">
        <v>18195.14</v>
      </c>
    </row>
    <row r="612" spans="1:11" ht="221.25" customHeight="1" x14ac:dyDescent="0.25">
      <c r="A612" s="93" t="s">
        <v>507</v>
      </c>
      <c r="B612" s="94"/>
      <c r="C612" s="90" t="s">
        <v>270</v>
      </c>
      <c r="D612" s="160" t="s">
        <v>866</v>
      </c>
      <c r="E612" s="262" t="s">
        <v>271</v>
      </c>
      <c r="F612" s="260" t="s">
        <v>18</v>
      </c>
      <c r="G612" s="170">
        <v>754</v>
      </c>
      <c r="H612" s="68">
        <v>732</v>
      </c>
      <c r="I612" s="68">
        <v>720</v>
      </c>
      <c r="J612" s="68">
        <v>710</v>
      </c>
      <c r="K612" s="68">
        <v>710</v>
      </c>
    </row>
    <row r="613" spans="1:11" ht="78.75" x14ac:dyDescent="0.25">
      <c r="A613" s="95"/>
      <c r="B613" s="94"/>
      <c r="C613" s="92"/>
      <c r="D613" s="81" t="s">
        <v>1277</v>
      </c>
      <c r="E613" s="81" t="s">
        <v>22</v>
      </c>
      <c r="F613" s="260" t="s">
        <v>6</v>
      </c>
      <c r="G613" s="171">
        <v>138068.6</v>
      </c>
      <c r="H613" s="69">
        <v>140689.73000000001</v>
      </c>
      <c r="I613" s="69">
        <v>180995.63</v>
      </c>
      <c r="J613" s="69">
        <v>172399.57</v>
      </c>
      <c r="K613" s="69">
        <v>169477.26</v>
      </c>
    </row>
    <row r="614" spans="1:11" ht="78.75" x14ac:dyDescent="0.25">
      <c r="A614" s="93" t="s">
        <v>508</v>
      </c>
      <c r="B614" s="94"/>
      <c r="C614" s="93" t="s">
        <v>134</v>
      </c>
      <c r="D614" s="84" t="s">
        <v>867</v>
      </c>
      <c r="E614" s="81" t="s">
        <v>272</v>
      </c>
      <c r="F614" s="260" t="s">
        <v>214</v>
      </c>
      <c r="G614" s="170">
        <v>110791</v>
      </c>
      <c r="H614" s="68">
        <v>110791</v>
      </c>
      <c r="I614" s="68">
        <v>110791</v>
      </c>
      <c r="J614" s="68">
        <v>110791</v>
      </c>
      <c r="K614" s="68">
        <v>110791</v>
      </c>
    </row>
    <row r="615" spans="1:11" ht="63" x14ac:dyDescent="0.25">
      <c r="A615" s="95"/>
      <c r="B615" s="94"/>
      <c r="C615" s="95"/>
      <c r="D615" s="81" t="s">
        <v>1280</v>
      </c>
      <c r="E615" s="81" t="s">
        <v>22</v>
      </c>
      <c r="F615" s="260" t="s">
        <v>6</v>
      </c>
      <c r="G615" s="171">
        <v>107788.7</v>
      </c>
      <c r="H615" s="69">
        <v>100492.59</v>
      </c>
      <c r="I615" s="69" t="s">
        <v>306</v>
      </c>
      <c r="J615" s="69" t="s">
        <v>306</v>
      </c>
      <c r="K615" s="69" t="s">
        <v>306</v>
      </c>
    </row>
    <row r="616" spans="1:11" ht="94.5" x14ac:dyDescent="0.25">
      <c r="A616" s="93" t="s">
        <v>509</v>
      </c>
      <c r="B616" s="94"/>
      <c r="C616" s="93" t="s">
        <v>330</v>
      </c>
      <c r="D616" s="84" t="s">
        <v>273</v>
      </c>
      <c r="E616" s="81" t="s">
        <v>251</v>
      </c>
      <c r="F616" s="260" t="s">
        <v>21</v>
      </c>
      <c r="G616" s="170">
        <v>7</v>
      </c>
      <c r="H616" s="68">
        <v>5</v>
      </c>
      <c r="I616" s="68">
        <v>5</v>
      </c>
      <c r="J616" s="68">
        <v>5</v>
      </c>
      <c r="K616" s="68">
        <v>5</v>
      </c>
    </row>
    <row r="617" spans="1:11" ht="63" customHeight="1" x14ac:dyDescent="0.25">
      <c r="A617" s="94"/>
      <c r="B617" s="94"/>
      <c r="C617" s="94"/>
      <c r="D617" s="81" t="s">
        <v>1284</v>
      </c>
      <c r="E617" s="93" t="s">
        <v>22</v>
      </c>
      <c r="F617" s="109" t="s">
        <v>6</v>
      </c>
      <c r="G617" s="171">
        <v>23682.3</v>
      </c>
      <c r="H617" s="69">
        <v>29262.54</v>
      </c>
      <c r="I617" s="69">
        <v>35974.17</v>
      </c>
      <c r="J617" s="69">
        <v>35620.53</v>
      </c>
      <c r="K617" s="69">
        <v>35004.31</v>
      </c>
    </row>
    <row r="618" spans="1:11" ht="32.25" customHeight="1" x14ac:dyDescent="0.25">
      <c r="A618" s="95"/>
      <c r="B618" s="94"/>
      <c r="C618" s="95"/>
      <c r="D618" s="81" t="s">
        <v>1286</v>
      </c>
      <c r="E618" s="95"/>
      <c r="F618" s="110"/>
      <c r="G618" s="171">
        <v>81816.2</v>
      </c>
      <c r="H618" s="69">
        <v>78221.2</v>
      </c>
      <c r="I618" s="69">
        <v>92906.57</v>
      </c>
      <c r="J618" s="69">
        <v>88130.04</v>
      </c>
      <c r="K618" s="69">
        <v>86582.080000000002</v>
      </c>
    </row>
    <row r="619" spans="1:11" ht="126" x14ac:dyDescent="0.25">
      <c r="A619" s="93" t="s">
        <v>510</v>
      </c>
      <c r="B619" s="94"/>
      <c r="C619" s="90" t="s">
        <v>274</v>
      </c>
      <c r="D619" s="84" t="s">
        <v>275</v>
      </c>
      <c r="E619" s="81" t="s">
        <v>176</v>
      </c>
      <c r="F619" s="260" t="s">
        <v>21</v>
      </c>
      <c r="G619" s="170">
        <v>10</v>
      </c>
      <c r="H619" s="68">
        <v>10</v>
      </c>
      <c r="I619" s="68">
        <v>10</v>
      </c>
      <c r="J619" s="68">
        <v>10</v>
      </c>
      <c r="K619" s="68">
        <v>10</v>
      </c>
    </row>
    <row r="620" spans="1:11" ht="63.75" customHeight="1" x14ac:dyDescent="0.25">
      <c r="A620" s="94"/>
      <c r="B620" s="94"/>
      <c r="C620" s="91"/>
      <c r="D620" s="81" t="s">
        <v>1285</v>
      </c>
      <c r="E620" s="93" t="s">
        <v>22</v>
      </c>
      <c r="F620" s="93" t="s">
        <v>6</v>
      </c>
      <c r="G620" s="171">
        <v>19148.2</v>
      </c>
      <c r="H620" s="69">
        <v>11943.9</v>
      </c>
      <c r="I620" s="69">
        <v>14683.34</v>
      </c>
      <c r="J620" s="69">
        <v>14539</v>
      </c>
      <c r="K620" s="69">
        <v>14287.49</v>
      </c>
    </row>
    <row r="621" spans="1:11" ht="31.5" x14ac:dyDescent="0.25">
      <c r="A621" s="95"/>
      <c r="B621" s="94"/>
      <c r="C621" s="92"/>
      <c r="D621" s="81" t="s">
        <v>1286</v>
      </c>
      <c r="E621" s="95"/>
      <c r="F621" s="95"/>
      <c r="G621" s="171">
        <v>55553.9</v>
      </c>
      <c r="H621" s="69">
        <v>57235.02</v>
      </c>
      <c r="I621" s="69">
        <v>67980.42</v>
      </c>
      <c r="J621" s="69">
        <v>64485.39</v>
      </c>
      <c r="K621" s="69">
        <v>63352.74</v>
      </c>
    </row>
    <row r="622" spans="1:11" ht="78.75" x14ac:dyDescent="0.25">
      <c r="A622" s="93" t="s">
        <v>511</v>
      </c>
      <c r="B622" s="94"/>
      <c r="C622" s="93" t="s">
        <v>276</v>
      </c>
      <c r="D622" s="84" t="s">
        <v>277</v>
      </c>
      <c r="E622" s="81" t="s">
        <v>30</v>
      </c>
      <c r="F622" s="260" t="s">
        <v>21</v>
      </c>
      <c r="G622" s="170">
        <v>99</v>
      </c>
      <c r="H622" s="68">
        <v>95</v>
      </c>
      <c r="I622" s="68">
        <v>106</v>
      </c>
      <c r="J622" s="68">
        <v>106</v>
      </c>
      <c r="K622" s="68">
        <v>106</v>
      </c>
    </row>
    <row r="623" spans="1:11" ht="63" customHeight="1" x14ac:dyDescent="0.25">
      <c r="A623" s="94"/>
      <c r="B623" s="94"/>
      <c r="C623" s="94"/>
      <c r="D623" s="81" t="s">
        <v>1292</v>
      </c>
      <c r="E623" s="93" t="s">
        <v>22</v>
      </c>
      <c r="F623" s="93" t="s">
        <v>6</v>
      </c>
      <c r="G623" s="171">
        <v>6424.9</v>
      </c>
      <c r="H623" s="69">
        <v>6427.72</v>
      </c>
      <c r="I623" s="69">
        <v>8073.01</v>
      </c>
      <c r="J623" s="69">
        <v>7622.21</v>
      </c>
      <c r="K623" s="69">
        <v>7479.94</v>
      </c>
    </row>
    <row r="624" spans="1:11" ht="31.5" x14ac:dyDescent="0.25">
      <c r="A624" s="95"/>
      <c r="B624" s="94"/>
      <c r="C624" s="95"/>
      <c r="D624" s="81" t="s">
        <v>1294</v>
      </c>
      <c r="E624" s="95"/>
      <c r="F624" s="95"/>
      <c r="G624" s="171">
        <v>12104.6</v>
      </c>
      <c r="H624" s="69">
        <v>12504.75</v>
      </c>
      <c r="I624" s="69">
        <v>16381.2</v>
      </c>
      <c r="J624" s="69">
        <v>15351.7</v>
      </c>
      <c r="K624" s="69">
        <v>15048.2</v>
      </c>
    </row>
    <row r="625" spans="1:12" ht="78.75" customHeight="1" x14ac:dyDescent="0.25">
      <c r="A625" s="93" t="s">
        <v>512</v>
      </c>
      <c r="B625" s="94"/>
      <c r="C625" s="93" t="s">
        <v>165</v>
      </c>
      <c r="D625" s="84" t="s">
        <v>278</v>
      </c>
      <c r="E625" s="81" t="s">
        <v>166</v>
      </c>
      <c r="F625" s="260" t="s">
        <v>21</v>
      </c>
      <c r="G625" s="170">
        <v>5694</v>
      </c>
      <c r="H625" s="68">
        <v>5975</v>
      </c>
      <c r="I625" s="68">
        <v>5597</v>
      </c>
      <c r="J625" s="68">
        <v>5597</v>
      </c>
      <c r="K625" s="68">
        <v>5597</v>
      </c>
    </row>
    <row r="626" spans="1:12" ht="64.5" customHeight="1" x14ac:dyDescent="0.25">
      <c r="A626" s="94"/>
      <c r="B626" s="94"/>
      <c r="C626" s="94"/>
      <c r="D626" s="81" t="s">
        <v>1293</v>
      </c>
      <c r="E626" s="93" t="s">
        <v>22</v>
      </c>
      <c r="F626" s="93" t="s">
        <v>6</v>
      </c>
      <c r="G626" s="171">
        <v>26308.799999999999</v>
      </c>
      <c r="H626" s="69">
        <v>21425.72</v>
      </c>
      <c r="I626" s="69">
        <v>26910.04</v>
      </c>
      <c r="J626" s="69">
        <v>25407.360000000001</v>
      </c>
      <c r="K626" s="69">
        <v>24933.119999999999</v>
      </c>
    </row>
    <row r="627" spans="1:12" ht="31.5" x14ac:dyDescent="0.25">
      <c r="A627" s="95"/>
      <c r="B627" s="94"/>
      <c r="C627" s="95"/>
      <c r="D627" s="81" t="s">
        <v>1294</v>
      </c>
      <c r="E627" s="95"/>
      <c r="F627" s="95"/>
      <c r="G627" s="171">
        <v>375.9</v>
      </c>
      <c r="H627" s="69">
        <v>423.89</v>
      </c>
      <c r="I627" s="69">
        <v>555.4</v>
      </c>
      <c r="J627" s="69">
        <v>520.4</v>
      </c>
      <c r="K627" s="69">
        <v>510.1</v>
      </c>
    </row>
    <row r="628" spans="1:12" ht="78.75" customHeight="1" x14ac:dyDescent="0.25">
      <c r="A628" s="93" t="s">
        <v>1296</v>
      </c>
      <c r="B628" s="94"/>
      <c r="C628" s="90" t="s">
        <v>279</v>
      </c>
      <c r="D628" s="84" t="s">
        <v>213</v>
      </c>
      <c r="E628" s="81" t="s">
        <v>166</v>
      </c>
      <c r="F628" s="260" t="s">
        <v>21</v>
      </c>
      <c r="G628" s="170">
        <v>17571</v>
      </c>
      <c r="H628" s="68">
        <v>17591</v>
      </c>
      <c r="I628" s="68">
        <v>17591</v>
      </c>
      <c r="J628" s="68">
        <v>17591</v>
      </c>
      <c r="K628" s="68">
        <v>17591</v>
      </c>
    </row>
    <row r="629" spans="1:12" ht="63" x14ac:dyDescent="0.25">
      <c r="A629" s="95"/>
      <c r="B629" s="95"/>
      <c r="C629" s="92"/>
      <c r="D629" s="81" t="s">
        <v>1288</v>
      </c>
      <c r="E629" s="81" t="s">
        <v>22</v>
      </c>
      <c r="F629" s="260" t="s">
        <v>6</v>
      </c>
      <c r="G629" s="171">
        <v>7500</v>
      </c>
      <c r="H629" s="69">
        <v>6986.04</v>
      </c>
      <c r="I629" s="69">
        <v>8145.15</v>
      </c>
      <c r="J629" s="69">
        <v>7746.79</v>
      </c>
      <c r="K629" s="69">
        <v>7618.41</v>
      </c>
    </row>
    <row r="630" spans="1:12" ht="31.5" customHeight="1" x14ac:dyDescent="0.25">
      <c r="A630" s="128" t="s">
        <v>280</v>
      </c>
      <c r="B630" s="129"/>
      <c r="C630" s="129"/>
      <c r="D630" s="130"/>
      <c r="E630" s="126" t="s">
        <v>7</v>
      </c>
      <c r="F630" s="126" t="s">
        <v>6</v>
      </c>
      <c r="G630" s="173">
        <f>SUM(G566,G567,G569,G571,G573,G575,G577,G578,G579,G580,G582,G583,G587,G589,G590,G592,G593,G595,G597,G598,G600,G602,G603,G604,G606,G607,G609,G611,G613,G615,G617,G618,G620,G621,G623,G624,G626,G627,G629+G585)</f>
        <v>800418</v>
      </c>
      <c r="H630" s="263">
        <f>SUM(H566,H567,H569,H571,H573,H575,H577,H578,H579,H580,H582,H585,H587,H589,H590,H595,H597,H598,H600,H602,H603,H604,H606,H607,H609,H611,H613,H615,H617,H618,H620,H621,H623,H624,H626,H627,H629)</f>
        <v>762233.72</v>
      </c>
      <c r="I630" s="263">
        <f>SUM(I566,I567,I569,I571,I573,I575,I577,I578,I579,I580,I582,I585,I587,I589,I590,I595,I597,I598,I600,I602,I603,I604,I606,I607,I609,I611,I613,I617,I618,I620,I621,I623,I624,I626,I627,I629)</f>
        <v>778558.99</v>
      </c>
      <c r="J630" s="173">
        <f>SUM(J566,J567,J569,J571,J573,J575,J577,J578,J579,J580,J582,J585,J587,J589,J590,J595,J597,J598,J600,J602,J603,J604,J606,J607,J609,J611,J613,J617,J618,J620,J621,J623,J624,J626,J627,J629)</f>
        <v>742396.89</v>
      </c>
      <c r="K630" s="173">
        <f>SUM(K566,K567,K569,K571,K575,K573,K577,K578,K579,K580,K582,K585,K587,K589,K590,K595,K597,K598,K600,K602,K603,K604,K606,K607,K609,K611,K613,K617,K618,K620,K621,K623,K624,K626,K627,K629)</f>
        <v>729588.39999999991</v>
      </c>
    </row>
    <row r="631" spans="1:12" ht="42" customHeight="1" x14ac:dyDescent="0.25">
      <c r="A631" s="128" t="s">
        <v>281</v>
      </c>
      <c r="B631" s="129"/>
      <c r="C631" s="129"/>
      <c r="D631" s="130"/>
      <c r="E631" s="127"/>
      <c r="F631" s="127"/>
      <c r="G631" s="173">
        <f>G630</f>
        <v>800418</v>
      </c>
      <c r="H631" s="263">
        <f>H630</f>
        <v>762233.72</v>
      </c>
      <c r="I631" s="263">
        <f>I630</f>
        <v>778558.99</v>
      </c>
      <c r="J631" s="173">
        <f>J630</f>
        <v>742396.89</v>
      </c>
      <c r="K631" s="173">
        <f>K630</f>
        <v>729588.39999999991</v>
      </c>
    </row>
    <row r="632" spans="1:12" x14ac:dyDescent="0.25">
      <c r="A632" s="119" t="s">
        <v>335</v>
      </c>
      <c r="B632" s="119"/>
      <c r="C632" s="119"/>
      <c r="D632" s="119"/>
      <c r="E632" s="119"/>
      <c r="F632" s="119"/>
      <c r="G632" s="119"/>
      <c r="H632" s="119"/>
      <c r="I632" s="119"/>
      <c r="J632" s="119"/>
      <c r="K632" s="120"/>
    </row>
    <row r="633" spans="1:12" ht="51" customHeight="1" x14ac:dyDescent="0.25">
      <c r="A633" s="90" t="s">
        <v>513</v>
      </c>
      <c r="B633" s="90" t="s">
        <v>283</v>
      </c>
      <c r="C633" s="90" t="s">
        <v>872</v>
      </c>
      <c r="D633" s="90" t="s">
        <v>869</v>
      </c>
      <c r="E633" s="81" t="s">
        <v>305</v>
      </c>
      <c r="F633" s="84" t="s">
        <v>21</v>
      </c>
      <c r="G633" s="84" t="s">
        <v>1259</v>
      </c>
      <c r="H633" s="160">
        <v>5</v>
      </c>
      <c r="I633" s="160" t="s">
        <v>306</v>
      </c>
      <c r="J633" s="160" t="s">
        <v>306</v>
      </c>
      <c r="K633" s="160" t="s">
        <v>306</v>
      </c>
      <c r="L633" s="20"/>
    </row>
    <row r="634" spans="1:12" s="2" customFormat="1" ht="49.5" customHeight="1" x14ac:dyDescent="0.25">
      <c r="A634" s="91"/>
      <c r="B634" s="91"/>
      <c r="C634" s="91"/>
      <c r="D634" s="92"/>
      <c r="E634" s="81" t="s">
        <v>307</v>
      </c>
      <c r="F634" s="84" t="s">
        <v>21</v>
      </c>
      <c r="G634" s="84" t="s">
        <v>306</v>
      </c>
      <c r="H634" s="160">
        <v>5</v>
      </c>
      <c r="I634" s="160" t="s">
        <v>306</v>
      </c>
      <c r="J634" s="160" t="s">
        <v>306</v>
      </c>
      <c r="K634" s="160" t="s">
        <v>306</v>
      </c>
      <c r="L634" s="20"/>
    </row>
    <row r="635" spans="1:12" ht="63" customHeight="1" x14ac:dyDescent="0.25">
      <c r="A635" s="92"/>
      <c r="B635" s="91"/>
      <c r="C635" s="92"/>
      <c r="D635" s="84" t="s">
        <v>1257</v>
      </c>
      <c r="E635" s="81" t="s">
        <v>22</v>
      </c>
      <c r="F635" s="84" t="s">
        <v>6</v>
      </c>
      <c r="G635" s="174">
        <v>54.86</v>
      </c>
      <c r="H635" s="53">
        <v>118.84</v>
      </c>
      <c r="I635" s="53" t="s">
        <v>306</v>
      </c>
      <c r="J635" s="160" t="s">
        <v>306</v>
      </c>
      <c r="K635" s="160" t="s">
        <v>306</v>
      </c>
      <c r="L635" s="20"/>
    </row>
    <row r="636" spans="1:12" ht="78.75" x14ac:dyDescent="0.25">
      <c r="A636" s="90" t="s">
        <v>514</v>
      </c>
      <c r="B636" s="91"/>
      <c r="C636" s="90" t="s">
        <v>284</v>
      </c>
      <c r="D636" s="84" t="s">
        <v>285</v>
      </c>
      <c r="E636" s="81" t="s">
        <v>286</v>
      </c>
      <c r="F636" s="81" t="s">
        <v>21</v>
      </c>
      <c r="G636" s="156">
        <v>1</v>
      </c>
      <c r="H636" s="156">
        <v>1</v>
      </c>
      <c r="I636" s="156">
        <v>1</v>
      </c>
      <c r="J636" s="156">
        <v>1</v>
      </c>
      <c r="K636" s="156">
        <v>1</v>
      </c>
    </row>
    <row r="637" spans="1:12" ht="63" x14ac:dyDescent="0.25">
      <c r="A637" s="92"/>
      <c r="B637" s="91"/>
      <c r="C637" s="92"/>
      <c r="D637" s="84" t="s">
        <v>1257</v>
      </c>
      <c r="E637" s="81" t="s">
        <v>22</v>
      </c>
      <c r="F637" s="81" t="s">
        <v>6</v>
      </c>
      <c r="G637" s="28">
        <v>3.4</v>
      </c>
      <c r="H637" s="167">
        <v>3.4</v>
      </c>
      <c r="I637" s="167">
        <v>4.05</v>
      </c>
      <c r="J637" s="167">
        <v>4.3</v>
      </c>
      <c r="K637" s="167">
        <v>4.03</v>
      </c>
    </row>
    <row r="638" spans="1:12" ht="78.75" x14ac:dyDescent="0.25">
      <c r="A638" s="90" t="s">
        <v>515</v>
      </c>
      <c r="B638" s="91"/>
      <c r="C638" s="90" t="s">
        <v>284</v>
      </c>
      <c r="D638" s="84" t="s">
        <v>287</v>
      </c>
      <c r="E638" s="81" t="s">
        <v>288</v>
      </c>
      <c r="F638" s="81" t="s">
        <v>21</v>
      </c>
      <c r="G638" s="44">
        <v>1942</v>
      </c>
      <c r="H638" s="44">
        <v>1900</v>
      </c>
      <c r="I638" s="44">
        <v>1500</v>
      </c>
      <c r="J638" s="44">
        <v>1200</v>
      </c>
      <c r="K638" s="44">
        <v>1000</v>
      </c>
    </row>
    <row r="639" spans="1:12" ht="63" x14ac:dyDescent="0.25">
      <c r="A639" s="92"/>
      <c r="B639" s="91"/>
      <c r="C639" s="92"/>
      <c r="D639" s="84" t="s">
        <v>1257</v>
      </c>
      <c r="E639" s="81" t="s">
        <v>22</v>
      </c>
      <c r="F639" s="81" t="s">
        <v>6</v>
      </c>
      <c r="G639" s="28">
        <v>355.63</v>
      </c>
      <c r="H639" s="167">
        <v>215.2</v>
      </c>
      <c r="I639" s="167">
        <v>440.93</v>
      </c>
      <c r="J639" s="167">
        <v>456.2</v>
      </c>
      <c r="K639" s="167">
        <v>467.05</v>
      </c>
    </row>
    <row r="640" spans="1:12" ht="79.5" customHeight="1" x14ac:dyDescent="0.25">
      <c r="A640" s="90" t="s">
        <v>516</v>
      </c>
      <c r="B640" s="91"/>
      <c r="C640" s="90" t="s">
        <v>289</v>
      </c>
      <c r="D640" s="84" t="s">
        <v>290</v>
      </c>
      <c r="E640" s="81" t="s">
        <v>291</v>
      </c>
      <c r="F640" s="81" t="s">
        <v>21</v>
      </c>
      <c r="G640" s="156">
        <v>1</v>
      </c>
      <c r="H640" s="156">
        <v>1</v>
      </c>
      <c r="I640" s="156">
        <v>1</v>
      </c>
      <c r="J640" s="156">
        <v>1</v>
      </c>
      <c r="K640" s="156">
        <v>1</v>
      </c>
    </row>
    <row r="641" spans="1:11" ht="63" x14ac:dyDescent="0.25">
      <c r="A641" s="92"/>
      <c r="B641" s="91"/>
      <c r="C641" s="92"/>
      <c r="D641" s="84" t="s">
        <v>1257</v>
      </c>
      <c r="E641" s="81" t="s">
        <v>22</v>
      </c>
      <c r="F641" s="81" t="s">
        <v>6</v>
      </c>
      <c r="G641" s="175">
        <v>0.04</v>
      </c>
      <c r="H641" s="175">
        <v>0.03</v>
      </c>
      <c r="I641" s="175">
        <v>0.09</v>
      </c>
      <c r="J641" s="175">
        <v>0.09</v>
      </c>
      <c r="K641" s="175">
        <v>0.12</v>
      </c>
    </row>
    <row r="642" spans="1:11" ht="82.5" customHeight="1" x14ac:dyDescent="0.25">
      <c r="A642" s="90" t="s">
        <v>517</v>
      </c>
      <c r="B642" s="91"/>
      <c r="C642" s="90" t="s">
        <v>289</v>
      </c>
      <c r="D642" s="84" t="s">
        <v>292</v>
      </c>
      <c r="E642" s="81" t="s">
        <v>293</v>
      </c>
      <c r="F642" s="81" t="s">
        <v>21</v>
      </c>
      <c r="G642" s="156">
        <v>63</v>
      </c>
      <c r="H642" s="156">
        <v>48</v>
      </c>
      <c r="I642" s="156">
        <v>100</v>
      </c>
      <c r="J642" s="156">
        <v>100</v>
      </c>
      <c r="K642" s="156">
        <v>100</v>
      </c>
    </row>
    <row r="643" spans="1:11" ht="63" x14ac:dyDescent="0.25">
      <c r="A643" s="92"/>
      <c r="B643" s="91"/>
      <c r="C643" s="92"/>
      <c r="D643" s="84" t="s">
        <v>1257</v>
      </c>
      <c r="E643" s="81" t="s">
        <v>22</v>
      </c>
      <c r="F643" s="81" t="s">
        <v>6</v>
      </c>
      <c r="G643" s="28">
        <v>2.31</v>
      </c>
      <c r="H643" s="167">
        <v>1.41</v>
      </c>
      <c r="I643" s="167">
        <v>7.94</v>
      </c>
      <c r="J643" s="167">
        <v>9.31</v>
      </c>
      <c r="K643" s="167">
        <v>11.6</v>
      </c>
    </row>
    <row r="644" spans="1:11" ht="78.75" customHeight="1" x14ac:dyDescent="0.25">
      <c r="A644" s="90" t="s">
        <v>518</v>
      </c>
      <c r="B644" s="91"/>
      <c r="C644" s="90" t="s">
        <v>294</v>
      </c>
      <c r="D644" s="84" t="s">
        <v>295</v>
      </c>
      <c r="E644" s="81" t="s">
        <v>296</v>
      </c>
      <c r="F644" s="81" t="s">
        <v>21</v>
      </c>
      <c r="G644" s="44">
        <v>12000</v>
      </c>
      <c r="H644" s="44">
        <v>13000</v>
      </c>
      <c r="I644" s="44">
        <v>14000</v>
      </c>
      <c r="J644" s="44">
        <v>15000</v>
      </c>
      <c r="K644" s="44">
        <v>16000</v>
      </c>
    </row>
    <row r="645" spans="1:11" ht="63" x14ac:dyDescent="0.25">
      <c r="A645" s="92"/>
      <c r="B645" s="91"/>
      <c r="C645" s="92"/>
      <c r="D645" s="84" t="s">
        <v>1257</v>
      </c>
      <c r="E645" s="81" t="s">
        <v>22</v>
      </c>
      <c r="F645" s="81" t="s">
        <v>6</v>
      </c>
      <c r="G645" s="28">
        <v>460.32</v>
      </c>
      <c r="H645" s="28">
        <v>381.8</v>
      </c>
      <c r="I645" s="28">
        <v>1110.76</v>
      </c>
      <c r="J645" s="28">
        <v>1392.9</v>
      </c>
      <c r="K645" s="28">
        <v>1844.48</v>
      </c>
    </row>
    <row r="646" spans="1:11" ht="78.75" customHeight="1" x14ac:dyDescent="0.25">
      <c r="A646" s="90" t="s">
        <v>519</v>
      </c>
      <c r="B646" s="91"/>
      <c r="C646" s="90" t="s">
        <v>294</v>
      </c>
      <c r="D646" s="84" t="s">
        <v>297</v>
      </c>
      <c r="E646" s="81" t="s">
        <v>298</v>
      </c>
      <c r="F646" s="81" t="s">
        <v>21</v>
      </c>
      <c r="G646" s="44">
        <v>7114</v>
      </c>
      <c r="H646" s="44">
        <v>7115</v>
      </c>
      <c r="I646" s="44">
        <v>7116</v>
      </c>
      <c r="J646" s="44">
        <v>7117</v>
      </c>
      <c r="K646" s="175">
        <v>7118</v>
      </c>
    </row>
    <row r="647" spans="1:11" ht="63" x14ac:dyDescent="0.25">
      <c r="A647" s="92"/>
      <c r="B647" s="91"/>
      <c r="C647" s="92"/>
      <c r="D647" s="84" t="s">
        <v>1257</v>
      </c>
      <c r="E647" s="81" t="s">
        <v>22</v>
      </c>
      <c r="F647" s="81" t="s">
        <v>6</v>
      </c>
      <c r="G647" s="28">
        <v>270.05</v>
      </c>
      <c r="H647" s="28">
        <v>206.48</v>
      </c>
      <c r="I647" s="28">
        <v>564.29999999999995</v>
      </c>
      <c r="J647" s="28">
        <v>662.59</v>
      </c>
      <c r="K647" s="28">
        <v>823.62</v>
      </c>
    </row>
    <row r="648" spans="1:11" ht="78.75" x14ac:dyDescent="0.25">
      <c r="A648" s="90" t="s">
        <v>520</v>
      </c>
      <c r="B648" s="91"/>
      <c r="C648" s="90" t="s">
        <v>299</v>
      </c>
      <c r="D648" s="84" t="s">
        <v>300</v>
      </c>
      <c r="E648" s="81" t="s">
        <v>301</v>
      </c>
      <c r="F648" s="81" t="s">
        <v>21</v>
      </c>
      <c r="G648" s="44">
        <v>250088</v>
      </c>
      <c r="H648" s="44">
        <v>250088</v>
      </c>
      <c r="I648" s="44">
        <v>250088</v>
      </c>
      <c r="J648" s="44">
        <v>250088</v>
      </c>
      <c r="K648" s="44">
        <v>250088</v>
      </c>
    </row>
    <row r="649" spans="1:11" ht="63" x14ac:dyDescent="0.25">
      <c r="A649" s="92"/>
      <c r="B649" s="91"/>
      <c r="C649" s="92"/>
      <c r="D649" s="84" t="s">
        <v>1257</v>
      </c>
      <c r="E649" s="81" t="s">
        <v>22</v>
      </c>
      <c r="F649" s="81" t="s">
        <v>6</v>
      </c>
      <c r="G649" s="28">
        <v>8155.37</v>
      </c>
      <c r="H649" s="28">
        <v>8190.38</v>
      </c>
      <c r="I649" s="28">
        <v>13932.4</v>
      </c>
      <c r="J649" s="28">
        <v>13257.16</v>
      </c>
      <c r="K649" s="28">
        <v>13502.25</v>
      </c>
    </row>
    <row r="650" spans="1:11" ht="78.75" x14ac:dyDescent="0.25">
      <c r="A650" s="90" t="s">
        <v>521</v>
      </c>
      <c r="B650" s="91"/>
      <c r="C650" s="90" t="s">
        <v>302</v>
      </c>
      <c r="D650" s="84" t="s">
        <v>868</v>
      </c>
      <c r="E650" s="81" t="s">
        <v>303</v>
      </c>
      <c r="F650" s="81" t="s">
        <v>21</v>
      </c>
      <c r="G650" s="44">
        <v>7644</v>
      </c>
      <c r="H650" s="44">
        <v>6500</v>
      </c>
      <c r="I650" s="44">
        <v>6500</v>
      </c>
      <c r="J650" s="44">
        <v>6500</v>
      </c>
      <c r="K650" s="44">
        <v>6500</v>
      </c>
    </row>
    <row r="651" spans="1:11" ht="63" x14ac:dyDescent="0.25">
      <c r="A651" s="92"/>
      <c r="B651" s="91"/>
      <c r="C651" s="92"/>
      <c r="D651" s="84" t="s">
        <v>1257</v>
      </c>
      <c r="E651" s="81" t="s">
        <v>22</v>
      </c>
      <c r="F651" s="81" t="s">
        <v>6</v>
      </c>
      <c r="G651" s="28">
        <v>7757.26</v>
      </c>
      <c r="H651" s="28">
        <v>8911.5</v>
      </c>
      <c r="I651" s="28">
        <v>10811.7</v>
      </c>
      <c r="J651" s="28">
        <v>11379.42</v>
      </c>
      <c r="K651" s="28">
        <v>10800.73</v>
      </c>
    </row>
    <row r="652" spans="1:11" ht="47.25" customHeight="1" x14ac:dyDescent="0.25">
      <c r="A652" s="90" t="s">
        <v>522</v>
      </c>
      <c r="B652" s="91"/>
      <c r="C652" s="90" t="s">
        <v>304</v>
      </c>
      <c r="D652" s="90" t="s">
        <v>869</v>
      </c>
      <c r="E652" s="81" t="s">
        <v>305</v>
      </c>
      <c r="F652" s="81" t="s">
        <v>21</v>
      </c>
      <c r="G652" s="156">
        <v>98</v>
      </c>
      <c r="H652" s="156">
        <v>28</v>
      </c>
      <c r="I652" s="156" t="s">
        <v>306</v>
      </c>
      <c r="J652" s="156" t="s">
        <v>306</v>
      </c>
      <c r="K652" s="156" t="s">
        <v>306</v>
      </c>
    </row>
    <row r="653" spans="1:11" ht="63" x14ac:dyDescent="0.25">
      <c r="A653" s="91"/>
      <c r="B653" s="91"/>
      <c r="C653" s="91"/>
      <c r="D653" s="92"/>
      <c r="E653" s="81" t="s">
        <v>307</v>
      </c>
      <c r="F653" s="81" t="s">
        <v>21</v>
      </c>
      <c r="G653" s="156">
        <v>59</v>
      </c>
      <c r="H653" s="156">
        <v>28</v>
      </c>
      <c r="I653" s="156" t="s">
        <v>306</v>
      </c>
      <c r="J653" s="156" t="s">
        <v>306</v>
      </c>
      <c r="K653" s="156" t="s">
        <v>306</v>
      </c>
    </row>
    <row r="654" spans="1:11" ht="63" x14ac:dyDescent="0.25">
      <c r="A654" s="92"/>
      <c r="B654" s="91"/>
      <c r="C654" s="92"/>
      <c r="D654" s="84" t="s">
        <v>1257</v>
      </c>
      <c r="E654" s="81" t="s">
        <v>22</v>
      </c>
      <c r="F654" s="81" t="s">
        <v>6</v>
      </c>
      <c r="G654" s="28">
        <v>1792.05</v>
      </c>
      <c r="H654" s="28">
        <v>665.49</v>
      </c>
      <c r="I654" s="28" t="s">
        <v>306</v>
      </c>
      <c r="J654" s="167" t="s">
        <v>306</v>
      </c>
      <c r="K654" s="167" t="s">
        <v>306</v>
      </c>
    </row>
    <row r="655" spans="1:11" ht="78.75" customHeight="1" x14ac:dyDescent="0.25">
      <c r="A655" s="90" t="s">
        <v>523</v>
      </c>
      <c r="B655" s="91"/>
      <c r="C655" s="90" t="s">
        <v>308</v>
      </c>
      <c r="D655" s="84" t="s">
        <v>309</v>
      </c>
      <c r="E655" s="81" t="s">
        <v>310</v>
      </c>
      <c r="F655" s="81" t="s">
        <v>21</v>
      </c>
      <c r="G655" s="156">
        <v>95</v>
      </c>
      <c r="H655" s="156">
        <v>20</v>
      </c>
      <c r="I655" s="156">
        <v>20</v>
      </c>
      <c r="J655" s="156">
        <v>20</v>
      </c>
      <c r="K655" s="156">
        <v>20</v>
      </c>
    </row>
    <row r="656" spans="1:11" ht="84" customHeight="1" x14ac:dyDescent="0.25">
      <c r="A656" s="92"/>
      <c r="B656" s="91"/>
      <c r="C656" s="92"/>
      <c r="D656" s="84" t="s">
        <v>1257</v>
      </c>
      <c r="E656" s="81" t="s">
        <v>22</v>
      </c>
      <c r="F656" s="81" t="s">
        <v>6</v>
      </c>
      <c r="G656" s="28">
        <v>1880.41</v>
      </c>
      <c r="H656" s="167">
        <v>443.14</v>
      </c>
      <c r="I656" s="167">
        <v>569.66999999999996</v>
      </c>
      <c r="J656" s="167">
        <v>601.45000000000005</v>
      </c>
      <c r="K656" s="167">
        <v>569.62</v>
      </c>
    </row>
    <row r="657" spans="1:11" ht="84" customHeight="1" x14ac:dyDescent="0.25">
      <c r="A657" s="90" t="s">
        <v>524</v>
      </c>
      <c r="B657" s="91"/>
      <c r="C657" s="90" t="s">
        <v>311</v>
      </c>
      <c r="D657" s="84" t="s">
        <v>870</v>
      </c>
      <c r="E657" s="81" t="s">
        <v>312</v>
      </c>
      <c r="F657" s="81" t="s">
        <v>21</v>
      </c>
      <c r="G657" s="44">
        <v>786</v>
      </c>
      <c r="H657" s="156">
        <v>1400</v>
      </c>
      <c r="I657" s="156">
        <v>600</v>
      </c>
      <c r="J657" s="156">
        <v>600</v>
      </c>
      <c r="K657" s="156">
        <v>600</v>
      </c>
    </row>
    <row r="658" spans="1:11" ht="63" x14ac:dyDescent="0.25">
      <c r="A658" s="92"/>
      <c r="B658" s="91"/>
      <c r="C658" s="92"/>
      <c r="D658" s="84" t="s">
        <v>1257</v>
      </c>
      <c r="E658" s="81" t="s">
        <v>22</v>
      </c>
      <c r="F658" s="81" t="s">
        <v>6</v>
      </c>
      <c r="G658" s="28">
        <v>28.86</v>
      </c>
      <c r="H658" s="167">
        <v>40.57</v>
      </c>
      <c r="I658" s="167">
        <v>97.1</v>
      </c>
      <c r="J658" s="167">
        <v>108.4</v>
      </c>
      <c r="K658" s="167">
        <v>123.08</v>
      </c>
    </row>
    <row r="659" spans="1:11" ht="81" customHeight="1" x14ac:dyDescent="0.25">
      <c r="A659" s="90" t="s">
        <v>525</v>
      </c>
      <c r="B659" s="91"/>
      <c r="C659" s="90" t="s">
        <v>313</v>
      </c>
      <c r="D659" s="84" t="s">
        <v>871</v>
      </c>
      <c r="E659" s="81" t="s">
        <v>314</v>
      </c>
      <c r="F659" s="81" t="s">
        <v>21</v>
      </c>
      <c r="G659" s="44">
        <v>562300</v>
      </c>
      <c r="H659" s="44">
        <v>830000</v>
      </c>
      <c r="I659" s="44">
        <v>600000</v>
      </c>
      <c r="J659" s="44">
        <v>500000</v>
      </c>
      <c r="K659" s="44">
        <v>400000</v>
      </c>
    </row>
    <row r="660" spans="1:11" ht="63" customHeight="1" x14ac:dyDescent="0.25">
      <c r="A660" s="92"/>
      <c r="B660" s="91"/>
      <c r="C660" s="92"/>
      <c r="D660" s="84" t="s">
        <v>1258</v>
      </c>
      <c r="E660" s="81" t="s">
        <v>22</v>
      </c>
      <c r="F660" s="81" t="s">
        <v>6</v>
      </c>
      <c r="G660" s="28">
        <v>20457.62</v>
      </c>
      <c r="H660" s="28">
        <v>24534.799999999999</v>
      </c>
      <c r="I660" s="28">
        <v>48180</v>
      </c>
      <c r="J660" s="28">
        <v>46525</v>
      </c>
      <c r="K660" s="28">
        <v>46356</v>
      </c>
    </row>
    <row r="661" spans="1:11" ht="78.75" customHeight="1" x14ac:dyDescent="0.25">
      <c r="A661" s="90" t="s">
        <v>526</v>
      </c>
      <c r="B661" s="91"/>
      <c r="C661" s="90" t="s">
        <v>315</v>
      </c>
      <c r="D661" s="84" t="s">
        <v>316</v>
      </c>
      <c r="E661" s="81" t="s">
        <v>314</v>
      </c>
      <c r="F661" s="81" t="s">
        <v>21</v>
      </c>
      <c r="G661" s="44">
        <v>386993</v>
      </c>
      <c r="H661" s="44">
        <v>585485</v>
      </c>
      <c r="I661" s="44" t="s">
        <v>306</v>
      </c>
      <c r="J661" s="156" t="s">
        <v>306</v>
      </c>
      <c r="K661" s="156" t="s">
        <v>306</v>
      </c>
    </row>
    <row r="662" spans="1:11" ht="63" x14ac:dyDescent="0.25">
      <c r="A662" s="92"/>
      <c r="B662" s="91"/>
      <c r="C662" s="92"/>
      <c r="D662" s="84" t="s">
        <v>1258</v>
      </c>
      <c r="E662" s="81" t="s">
        <v>22</v>
      </c>
      <c r="F662" s="81" t="s">
        <v>6</v>
      </c>
      <c r="G662" s="28">
        <v>14976</v>
      </c>
      <c r="H662" s="28">
        <v>16967.36</v>
      </c>
      <c r="I662" s="28" t="s">
        <v>306</v>
      </c>
      <c r="J662" s="28" t="s">
        <v>306</v>
      </c>
      <c r="K662" s="28" t="s">
        <v>306</v>
      </c>
    </row>
    <row r="663" spans="1:11" ht="78.75" customHeight="1" x14ac:dyDescent="0.25">
      <c r="A663" s="90" t="s">
        <v>527</v>
      </c>
      <c r="B663" s="91"/>
      <c r="C663" s="90" t="s">
        <v>315</v>
      </c>
      <c r="D663" s="84" t="s">
        <v>317</v>
      </c>
      <c r="E663" s="81" t="s">
        <v>312</v>
      </c>
      <c r="F663" s="81" t="s">
        <v>21</v>
      </c>
      <c r="G663" s="156">
        <v>1</v>
      </c>
      <c r="H663" s="156" t="s">
        <v>306</v>
      </c>
      <c r="I663" s="156" t="s">
        <v>306</v>
      </c>
      <c r="J663" s="81" t="s">
        <v>306</v>
      </c>
      <c r="K663" s="81" t="s">
        <v>306</v>
      </c>
    </row>
    <row r="664" spans="1:11" ht="63" x14ac:dyDescent="0.25">
      <c r="A664" s="92"/>
      <c r="B664" s="91"/>
      <c r="C664" s="92"/>
      <c r="D664" s="84" t="s">
        <v>1258</v>
      </c>
      <c r="E664" s="81" t="s">
        <v>22</v>
      </c>
      <c r="F664" s="81" t="s">
        <v>6</v>
      </c>
      <c r="G664" s="175">
        <v>0.04</v>
      </c>
      <c r="H664" s="264" t="s">
        <v>306</v>
      </c>
      <c r="I664" s="264" t="s">
        <v>306</v>
      </c>
      <c r="J664" s="167" t="s">
        <v>306</v>
      </c>
      <c r="K664" s="167" t="s">
        <v>306</v>
      </c>
    </row>
    <row r="665" spans="1:11" ht="78.75" customHeight="1" x14ac:dyDescent="0.25">
      <c r="A665" s="90" t="s">
        <v>528</v>
      </c>
      <c r="B665" s="91"/>
      <c r="C665" s="90" t="s">
        <v>318</v>
      </c>
      <c r="D665" s="84" t="s">
        <v>319</v>
      </c>
      <c r="E665" s="81" t="s">
        <v>320</v>
      </c>
      <c r="F665" s="81" t="s">
        <v>21</v>
      </c>
      <c r="G665" s="44">
        <v>1</v>
      </c>
      <c r="H665" s="156" t="s">
        <v>306</v>
      </c>
      <c r="I665" s="156" t="s">
        <v>306</v>
      </c>
      <c r="J665" s="156" t="s">
        <v>306</v>
      </c>
      <c r="K665" s="156" t="s">
        <v>306</v>
      </c>
    </row>
    <row r="666" spans="1:11" ht="63" x14ac:dyDescent="0.25">
      <c r="A666" s="92"/>
      <c r="B666" s="91"/>
      <c r="C666" s="92"/>
      <c r="D666" s="84" t="s">
        <v>1258</v>
      </c>
      <c r="E666" s="81" t="s">
        <v>22</v>
      </c>
      <c r="F666" s="81" t="s">
        <v>6</v>
      </c>
      <c r="G666" s="175">
        <v>0.04</v>
      </c>
      <c r="H666" s="264" t="s">
        <v>306</v>
      </c>
      <c r="I666" s="264" t="s">
        <v>306</v>
      </c>
      <c r="J666" s="167" t="s">
        <v>306</v>
      </c>
      <c r="K666" s="264" t="s">
        <v>306</v>
      </c>
    </row>
    <row r="667" spans="1:11" ht="78.75" customHeight="1" x14ac:dyDescent="0.25">
      <c r="A667" s="90" t="s">
        <v>529</v>
      </c>
      <c r="B667" s="91"/>
      <c r="C667" s="90" t="s">
        <v>318</v>
      </c>
      <c r="D667" s="84" t="s">
        <v>321</v>
      </c>
      <c r="E667" s="81" t="s">
        <v>322</v>
      </c>
      <c r="F667" s="81" t="s">
        <v>21</v>
      </c>
      <c r="G667" s="44">
        <v>8000</v>
      </c>
      <c r="H667" s="44">
        <v>2000</v>
      </c>
      <c r="I667" s="44">
        <v>8000</v>
      </c>
      <c r="J667" s="44">
        <v>8000</v>
      </c>
      <c r="K667" s="44">
        <v>8000</v>
      </c>
    </row>
    <row r="668" spans="1:11" ht="63" x14ac:dyDescent="0.25">
      <c r="A668" s="92"/>
      <c r="B668" s="91"/>
      <c r="C668" s="92"/>
      <c r="D668" s="84" t="s">
        <v>1258</v>
      </c>
      <c r="E668" s="81" t="s">
        <v>22</v>
      </c>
      <c r="F668" s="81" t="s">
        <v>6</v>
      </c>
      <c r="G668" s="28">
        <v>303.12</v>
      </c>
      <c r="H668" s="167">
        <v>60.76</v>
      </c>
      <c r="I668" s="167">
        <v>639.70000000000005</v>
      </c>
      <c r="J668" s="28">
        <v>744.85</v>
      </c>
      <c r="K668" s="28">
        <v>925.72</v>
      </c>
    </row>
    <row r="669" spans="1:11" s="2" customFormat="1" x14ac:dyDescent="0.25">
      <c r="A669" s="84"/>
      <c r="B669" s="92"/>
      <c r="C669" s="81" t="s">
        <v>539</v>
      </c>
      <c r="D669" s="81" t="s">
        <v>540</v>
      </c>
      <c r="E669" s="81" t="s">
        <v>540</v>
      </c>
      <c r="F669" s="81" t="s">
        <v>6</v>
      </c>
      <c r="G669" s="28">
        <v>62.4</v>
      </c>
      <c r="H669" s="28">
        <v>83.7</v>
      </c>
      <c r="I669" s="28">
        <v>73.5</v>
      </c>
      <c r="J669" s="28">
        <v>73.5</v>
      </c>
      <c r="K669" s="28">
        <v>73.5</v>
      </c>
    </row>
    <row r="670" spans="1:11" ht="63" customHeight="1" x14ac:dyDescent="0.25">
      <c r="A670" s="106" t="s">
        <v>943</v>
      </c>
      <c r="B670" s="107"/>
      <c r="C670" s="107"/>
      <c r="D670" s="108"/>
      <c r="E670" s="3" t="s">
        <v>7</v>
      </c>
      <c r="F670" s="3" t="s">
        <v>6</v>
      </c>
      <c r="G670" s="163">
        <f>SUM(G669,G668,G666,G664,G662,G660,G658,G656,G654,G651,G649,G647,G645,G643,G641,G639,G637,G635)</f>
        <v>56559.780000000013</v>
      </c>
      <c r="H670" s="162">
        <f>SUM(H668,H662,H660,H658,H656,H654,H651,H649,H647,H645,H643,H641,H639,H637,H635+H669)</f>
        <v>60824.86</v>
      </c>
      <c r="I670" s="163">
        <f>SUM(I669,I668,I660,I658,I656,I651,I649,I647,I645,I643,I641,I641,I639,I637)</f>
        <v>76432.229999999981</v>
      </c>
      <c r="J670" s="163">
        <f>SUM(J669,J668,J660,J658,J656,J651,J649,J647,J645,J643,J641,J639,J637)</f>
        <v>75215.169999999984</v>
      </c>
      <c r="K670" s="163">
        <f>SUM(K669,K668,K660,K658,K656,K651,K649,K647,K645,K643,K641,K639,K637)</f>
        <v>75501.8</v>
      </c>
    </row>
    <row r="671" spans="1:11" ht="78.75" x14ac:dyDescent="0.25">
      <c r="A671" s="90" t="s">
        <v>530</v>
      </c>
      <c r="B671" s="265" t="s">
        <v>152</v>
      </c>
      <c r="C671" s="90" t="s">
        <v>323</v>
      </c>
      <c r="D671" s="84" t="s">
        <v>324</v>
      </c>
      <c r="E671" s="81" t="s">
        <v>154</v>
      </c>
      <c r="F671" s="81" t="s">
        <v>21</v>
      </c>
      <c r="G671" s="44">
        <v>2170</v>
      </c>
      <c r="H671" s="44">
        <v>2100</v>
      </c>
      <c r="I671" s="44">
        <v>2100</v>
      </c>
      <c r="J671" s="44">
        <v>2100</v>
      </c>
      <c r="K671" s="44">
        <v>2100</v>
      </c>
    </row>
    <row r="672" spans="1:11" ht="63" x14ac:dyDescent="0.25">
      <c r="A672" s="92"/>
      <c r="B672" s="266"/>
      <c r="C672" s="92"/>
      <c r="D672" s="84" t="s">
        <v>1260</v>
      </c>
      <c r="E672" s="81" t="s">
        <v>22</v>
      </c>
      <c r="F672" s="81" t="s">
        <v>6</v>
      </c>
      <c r="G672" s="28">
        <v>1084.43</v>
      </c>
      <c r="H672" s="28">
        <v>1278.6099999999999</v>
      </c>
      <c r="I672" s="28">
        <v>1342.11</v>
      </c>
      <c r="J672" s="28">
        <v>1324.13</v>
      </c>
      <c r="K672" s="28">
        <v>1300.68</v>
      </c>
    </row>
    <row r="673" spans="1:11" ht="78.75" x14ac:dyDescent="0.25">
      <c r="A673" s="90" t="s">
        <v>531</v>
      </c>
      <c r="B673" s="266"/>
      <c r="C673" s="90" t="s">
        <v>243</v>
      </c>
      <c r="D673" s="84" t="s">
        <v>220</v>
      </c>
      <c r="E673" s="81" t="s">
        <v>109</v>
      </c>
      <c r="F673" s="81" t="s">
        <v>21</v>
      </c>
      <c r="G673" s="44">
        <v>43</v>
      </c>
      <c r="H673" s="156">
        <v>40</v>
      </c>
      <c r="I673" s="156">
        <v>40</v>
      </c>
      <c r="J673" s="156">
        <v>40</v>
      </c>
      <c r="K673" s="156">
        <v>40</v>
      </c>
    </row>
    <row r="674" spans="1:11" ht="63" x14ac:dyDescent="0.25">
      <c r="A674" s="92"/>
      <c r="B674" s="266"/>
      <c r="C674" s="92"/>
      <c r="D674" s="84" t="s">
        <v>1260</v>
      </c>
      <c r="E674" s="81" t="s">
        <v>22</v>
      </c>
      <c r="F674" s="81" t="s">
        <v>6</v>
      </c>
      <c r="G674" s="28">
        <v>7297.94</v>
      </c>
      <c r="H674" s="28">
        <v>8402.65</v>
      </c>
      <c r="I674" s="28">
        <v>9108.82</v>
      </c>
      <c r="J674" s="28">
        <v>8991.25</v>
      </c>
      <c r="K674" s="28">
        <v>8836.7800000000007</v>
      </c>
    </row>
    <row r="675" spans="1:11" ht="78.75" customHeight="1" x14ac:dyDescent="0.25">
      <c r="A675" s="90" t="s">
        <v>532</v>
      </c>
      <c r="B675" s="266"/>
      <c r="C675" s="90" t="s">
        <v>325</v>
      </c>
      <c r="D675" s="73" t="s">
        <v>718</v>
      </c>
      <c r="E675" s="81" t="s">
        <v>326</v>
      </c>
      <c r="F675" s="81" t="s">
        <v>21</v>
      </c>
      <c r="G675" s="44">
        <v>90</v>
      </c>
      <c r="H675" s="156">
        <v>90</v>
      </c>
      <c r="I675" s="156">
        <v>90</v>
      </c>
      <c r="J675" s="156">
        <v>90</v>
      </c>
      <c r="K675" s="156">
        <v>90</v>
      </c>
    </row>
    <row r="676" spans="1:11" ht="93" customHeight="1" x14ac:dyDescent="0.25">
      <c r="A676" s="92"/>
      <c r="B676" s="266"/>
      <c r="C676" s="92"/>
      <c r="D676" s="84" t="s">
        <v>1260</v>
      </c>
      <c r="E676" s="81" t="s">
        <v>22</v>
      </c>
      <c r="F676" s="81" t="s">
        <v>6</v>
      </c>
      <c r="G676" s="28">
        <v>3745.92</v>
      </c>
      <c r="H676" s="28">
        <v>5050.7700000000004</v>
      </c>
      <c r="I676" s="28">
        <v>5323.55</v>
      </c>
      <c r="J676" s="28">
        <v>5251.96</v>
      </c>
      <c r="K676" s="28">
        <v>5158.97</v>
      </c>
    </row>
    <row r="677" spans="1:11" ht="78.75" x14ac:dyDescent="0.25">
      <c r="A677" s="90" t="s">
        <v>533</v>
      </c>
      <c r="B677" s="266"/>
      <c r="C677" s="90" t="s">
        <v>328</v>
      </c>
      <c r="D677" s="84" t="s">
        <v>226</v>
      </c>
      <c r="E677" s="81" t="s">
        <v>251</v>
      </c>
      <c r="F677" s="81" t="s">
        <v>21</v>
      </c>
      <c r="G677" s="44">
        <v>9</v>
      </c>
      <c r="H677" s="156">
        <v>9</v>
      </c>
      <c r="I677" s="156">
        <v>9</v>
      </c>
      <c r="J677" s="156">
        <v>9</v>
      </c>
      <c r="K677" s="156">
        <v>9</v>
      </c>
    </row>
    <row r="678" spans="1:11" ht="63" x14ac:dyDescent="0.25">
      <c r="A678" s="92"/>
      <c r="B678" s="266"/>
      <c r="C678" s="92"/>
      <c r="D678" s="84" t="s">
        <v>1260</v>
      </c>
      <c r="E678" s="81" t="s">
        <v>22</v>
      </c>
      <c r="F678" s="81" t="s">
        <v>6</v>
      </c>
      <c r="G678" s="28">
        <v>17439.77</v>
      </c>
      <c r="H678" s="28">
        <v>14539.57</v>
      </c>
      <c r="I678" s="28">
        <v>15237.05</v>
      </c>
      <c r="J678" s="28">
        <v>14665.38</v>
      </c>
      <c r="K678" s="28">
        <v>14405.73</v>
      </c>
    </row>
    <row r="679" spans="1:11" ht="78.75" x14ac:dyDescent="0.25">
      <c r="A679" s="90" t="s">
        <v>534</v>
      </c>
      <c r="B679" s="266"/>
      <c r="C679" s="90" t="s">
        <v>329</v>
      </c>
      <c r="D679" s="84" t="s">
        <v>227</v>
      </c>
      <c r="E679" s="81" t="s">
        <v>251</v>
      </c>
      <c r="F679" s="81" t="s">
        <v>21</v>
      </c>
      <c r="G679" s="44">
        <v>5</v>
      </c>
      <c r="H679" s="156">
        <v>4</v>
      </c>
      <c r="I679" s="156">
        <v>4</v>
      </c>
      <c r="J679" s="156">
        <v>4</v>
      </c>
      <c r="K679" s="156">
        <v>4</v>
      </c>
    </row>
    <row r="680" spans="1:11" ht="63" x14ac:dyDescent="0.25">
      <c r="A680" s="92"/>
      <c r="B680" s="266"/>
      <c r="C680" s="92"/>
      <c r="D680" s="84" t="s">
        <v>1260</v>
      </c>
      <c r="E680" s="81" t="s">
        <v>22</v>
      </c>
      <c r="F680" s="81" t="s">
        <v>6</v>
      </c>
      <c r="G680" s="28">
        <v>1795.17</v>
      </c>
      <c r="H680" s="28">
        <v>2381.35</v>
      </c>
      <c r="I680" s="28">
        <v>2822.87</v>
      </c>
      <c r="J680" s="28">
        <v>2717.25</v>
      </c>
      <c r="K680" s="28">
        <v>2669.16</v>
      </c>
    </row>
    <row r="681" spans="1:11" ht="78.75" x14ac:dyDescent="0.25">
      <c r="A681" s="90" t="s">
        <v>535</v>
      </c>
      <c r="B681" s="266"/>
      <c r="C681" s="90" t="s">
        <v>330</v>
      </c>
      <c r="D681" s="84" t="s">
        <v>331</v>
      </c>
      <c r="E681" s="81" t="s">
        <v>332</v>
      </c>
      <c r="F681" s="81" t="s">
        <v>21</v>
      </c>
      <c r="G681" s="44">
        <v>4</v>
      </c>
      <c r="H681" s="156">
        <v>5</v>
      </c>
      <c r="I681" s="156">
        <v>5</v>
      </c>
      <c r="J681" s="156">
        <v>5</v>
      </c>
      <c r="K681" s="156">
        <v>5</v>
      </c>
    </row>
    <row r="682" spans="1:11" ht="63" x14ac:dyDescent="0.25">
      <c r="A682" s="92"/>
      <c r="B682" s="266"/>
      <c r="C682" s="92"/>
      <c r="D682" s="84" t="s">
        <v>1260</v>
      </c>
      <c r="E682" s="81" t="s">
        <v>22</v>
      </c>
      <c r="F682" s="81" t="s">
        <v>6</v>
      </c>
      <c r="G682" s="28">
        <v>12773.61</v>
      </c>
      <c r="H682" s="28">
        <v>15653.36</v>
      </c>
      <c r="I682" s="28">
        <v>16739.88</v>
      </c>
      <c r="J682" s="28">
        <v>16112.93</v>
      </c>
      <c r="K682" s="28">
        <v>15827.66</v>
      </c>
    </row>
    <row r="683" spans="1:11" ht="78.75" x14ac:dyDescent="0.25">
      <c r="A683" s="90" t="s">
        <v>536</v>
      </c>
      <c r="B683" s="266"/>
      <c r="C683" s="90" t="s">
        <v>274</v>
      </c>
      <c r="D683" s="84" t="s">
        <v>230</v>
      </c>
      <c r="E683" s="81" t="s">
        <v>176</v>
      </c>
      <c r="F683" s="81" t="s">
        <v>21</v>
      </c>
      <c r="G683" s="44">
        <v>3</v>
      </c>
      <c r="H683" s="156">
        <v>2</v>
      </c>
      <c r="I683" s="156">
        <v>2</v>
      </c>
      <c r="J683" s="156">
        <v>2</v>
      </c>
      <c r="K683" s="156">
        <v>2</v>
      </c>
    </row>
    <row r="684" spans="1:11" ht="63" x14ac:dyDescent="0.25">
      <c r="A684" s="92"/>
      <c r="B684" s="266"/>
      <c r="C684" s="92"/>
      <c r="D684" s="84" t="s">
        <v>1260</v>
      </c>
      <c r="E684" s="81" t="s">
        <v>22</v>
      </c>
      <c r="F684" s="81" t="s">
        <v>6</v>
      </c>
      <c r="G684" s="28">
        <v>3250.05</v>
      </c>
      <c r="H684" s="28">
        <v>4615.53</v>
      </c>
      <c r="I684" s="28">
        <v>5320.02</v>
      </c>
      <c r="J684" s="28">
        <v>5151.3500000000004</v>
      </c>
      <c r="K684" s="28">
        <v>5092.24</v>
      </c>
    </row>
    <row r="685" spans="1:11" ht="78.75" x14ac:dyDescent="0.25">
      <c r="A685" s="90" t="s">
        <v>537</v>
      </c>
      <c r="B685" s="266"/>
      <c r="C685" s="90" t="s">
        <v>276</v>
      </c>
      <c r="D685" s="84" t="s">
        <v>333</v>
      </c>
      <c r="E685" s="81" t="s">
        <v>30</v>
      </c>
      <c r="F685" s="81" t="s">
        <v>21</v>
      </c>
      <c r="G685" s="44">
        <v>4</v>
      </c>
      <c r="H685" s="156">
        <v>4</v>
      </c>
      <c r="I685" s="156">
        <v>4</v>
      </c>
      <c r="J685" s="156">
        <v>4</v>
      </c>
      <c r="K685" s="156">
        <v>4</v>
      </c>
    </row>
    <row r="686" spans="1:11" ht="66.75" customHeight="1" x14ac:dyDescent="0.25">
      <c r="A686" s="92"/>
      <c r="B686" s="266"/>
      <c r="C686" s="92"/>
      <c r="D686" s="84" t="s">
        <v>1260</v>
      </c>
      <c r="E686" s="81" t="s">
        <v>22</v>
      </c>
      <c r="F686" s="81" t="s">
        <v>6</v>
      </c>
      <c r="G686" s="28">
        <v>7920.71</v>
      </c>
      <c r="H686" s="28">
        <v>7329.18</v>
      </c>
      <c r="I686" s="28">
        <v>7596.9</v>
      </c>
      <c r="J686" s="28">
        <v>7493.25</v>
      </c>
      <c r="K686" s="28">
        <v>7360.58</v>
      </c>
    </row>
    <row r="687" spans="1:11" s="2" customFormat="1" ht="24.75" customHeight="1" x14ac:dyDescent="0.25">
      <c r="A687" s="84"/>
      <c r="B687" s="267"/>
      <c r="C687" s="84" t="s">
        <v>539</v>
      </c>
      <c r="D687" s="30" t="s">
        <v>540</v>
      </c>
      <c r="E687" s="77" t="s">
        <v>540</v>
      </c>
      <c r="F687" s="81" t="s">
        <v>6</v>
      </c>
      <c r="G687" s="28">
        <v>1039.5</v>
      </c>
      <c r="H687" s="28">
        <v>1197.7</v>
      </c>
      <c r="I687" s="28">
        <v>1197.7</v>
      </c>
      <c r="J687" s="81" t="s">
        <v>540</v>
      </c>
      <c r="K687" s="81" t="s">
        <v>540</v>
      </c>
    </row>
    <row r="688" spans="1:11" ht="27" customHeight="1" x14ac:dyDescent="0.25">
      <c r="A688" s="241" t="s">
        <v>334</v>
      </c>
      <c r="B688" s="242"/>
      <c r="C688" s="242"/>
      <c r="D688" s="243"/>
      <c r="E688" s="219" t="s">
        <v>7</v>
      </c>
      <c r="F688" s="268" t="s">
        <v>6</v>
      </c>
      <c r="G688" s="157">
        <f>SUM(G687,G686,G684,G682,G680,G678,G676,G674,G672)</f>
        <v>56347.1</v>
      </c>
      <c r="H688" s="155">
        <f>SUM(H687,H686,H684,H682,H680,H678,H676,H674,H672)</f>
        <v>60448.720000000008</v>
      </c>
      <c r="I688" s="157">
        <f>SUM(I687,I686,I684,I682,I680,I678,I676,I674,I672)</f>
        <v>64688.9</v>
      </c>
      <c r="J688" s="157">
        <f>SUM(J686,J684,J682,J680,J678,J676,J674,J672)</f>
        <v>61707.499999999993</v>
      </c>
      <c r="K688" s="157">
        <f>SUM(K686,K684,K682,K680,K678,K676,K674,K672)</f>
        <v>60651.799999999996</v>
      </c>
    </row>
    <row r="689" spans="1:12" ht="48" customHeight="1" x14ac:dyDescent="0.25">
      <c r="A689" s="241" t="s">
        <v>944</v>
      </c>
      <c r="B689" s="242"/>
      <c r="C689" s="242"/>
      <c r="D689" s="243"/>
      <c r="E689" s="220"/>
      <c r="F689" s="268"/>
      <c r="G689" s="157">
        <v>112906.9</v>
      </c>
      <c r="H689" s="157">
        <v>121273.60000000001</v>
      </c>
      <c r="I689" s="157">
        <v>141121.1</v>
      </c>
      <c r="J689" s="157">
        <v>136922.70000000001</v>
      </c>
      <c r="K689" s="157">
        <v>136153.60000000001</v>
      </c>
    </row>
    <row r="690" spans="1:12" x14ac:dyDescent="0.25">
      <c r="A690" s="118" t="s">
        <v>541</v>
      </c>
      <c r="B690" s="119"/>
      <c r="C690" s="119"/>
      <c r="D690" s="119"/>
      <c r="E690" s="119"/>
      <c r="F690" s="119"/>
      <c r="G690" s="119"/>
      <c r="H690" s="119"/>
      <c r="I690" s="119"/>
      <c r="J690" s="119"/>
      <c r="K690" s="120"/>
    </row>
    <row r="691" spans="1:12" ht="63.75" customHeight="1" x14ac:dyDescent="0.25">
      <c r="A691" s="90" t="s">
        <v>645</v>
      </c>
      <c r="B691" s="90" t="s">
        <v>542</v>
      </c>
      <c r="C691" s="103" t="s">
        <v>545</v>
      </c>
      <c r="D691" s="84" t="s">
        <v>543</v>
      </c>
      <c r="E691" s="84" t="s">
        <v>945</v>
      </c>
      <c r="F691" s="84" t="s">
        <v>544</v>
      </c>
      <c r="G691" s="31">
        <v>34.700000000000003</v>
      </c>
      <c r="H691" s="31">
        <v>80.599999999999994</v>
      </c>
      <c r="I691" s="31">
        <v>36.1</v>
      </c>
      <c r="J691" s="31">
        <v>34</v>
      </c>
      <c r="K691" s="31">
        <v>34</v>
      </c>
    </row>
    <row r="692" spans="1:12" ht="63" x14ac:dyDescent="0.25">
      <c r="A692" s="92"/>
      <c r="B692" s="91"/>
      <c r="C692" s="103"/>
      <c r="D692" s="84" t="s">
        <v>1515</v>
      </c>
      <c r="E692" s="84" t="s">
        <v>22</v>
      </c>
      <c r="F692" s="84" t="s">
        <v>6</v>
      </c>
      <c r="G692" s="31">
        <v>1749.95</v>
      </c>
      <c r="H692" s="31">
        <v>3577.8</v>
      </c>
      <c r="I692" s="31">
        <v>1874.7</v>
      </c>
      <c r="J692" s="31">
        <v>1764.2</v>
      </c>
      <c r="K692" s="31">
        <v>1764.2</v>
      </c>
    </row>
    <row r="693" spans="1:12" ht="62.25" customHeight="1" x14ac:dyDescent="0.25">
      <c r="A693" s="90" t="s">
        <v>646</v>
      </c>
      <c r="B693" s="91"/>
      <c r="C693" s="103" t="s">
        <v>545</v>
      </c>
      <c r="D693" s="84" t="s">
        <v>546</v>
      </c>
      <c r="E693" s="84" t="s">
        <v>946</v>
      </c>
      <c r="F693" s="84" t="s">
        <v>544</v>
      </c>
      <c r="G693" s="31">
        <v>118.55</v>
      </c>
      <c r="H693" s="31">
        <v>72.900000000000006</v>
      </c>
      <c r="I693" s="174">
        <v>95.7</v>
      </c>
      <c r="J693" s="174">
        <v>95</v>
      </c>
      <c r="K693" s="174">
        <v>95</v>
      </c>
    </row>
    <row r="694" spans="1:12" ht="63" x14ac:dyDescent="0.25">
      <c r="A694" s="92"/>
      <c r="B694" s="91"/>
      <c r="C694" s="103"/>
      <c r="D694" s="84" t="s">
        <v>1516</v>
      </c>
      <c r="E694" s="84" t="s">
        <v>22</v>
      </c>
      <c r="F694" s="84" t="s">
        <v>6</v>
      </c>
      <c r="G694" s="31">
        <v>3482.9</v>
      </c>
      <c r="H694" s="31">
        <v>1762.88</v>
      </c>
      <c r="I694" s="31">
        <v>2451.6999999999998</v>
      </c>
      <c r="J694" s="31">
        <v>2433.6999999999998</v>
      </c>
      <c r="K694" s="31">
        <v>2433.6999999999998</v>
      </c>
    </row>
    <row r="695" spans="1:12" ht="63.75" customHeight="1" x14ac:dyDescent="0.25">
      <c r="A695" s="90" t="s">
        <v>647</v>
      </c>
      <c r="B695" s="91"/>
      <c r="C695" s="103" t="s">
        <v>547</v>
      </c>
      <c r="D695" s="84" t="s">
        <v>548</v>
      </c>
      <c r="E695" s="84" t="s">
        <v>947</v>
      </c>
      <c r="F695" s="84" t="s">
        <v>549</v>
      </c>
      <c r="G695" s="53">
        <v>230.65</v>
      </c>
      <c r="H695" s="53">
        <v>67.2</v>
      </c>
      <c r="I695" s="53">
        <v>196.1</v>
      </c>
      <c r="J695" s="53">
        <v>190</v>
      </c>
      <c r="K695" s="53">
        <v>190</v>
      </c>
      <c r="L695" s="9">
        <v>230.7</v>
      </c>
    </row>
    <row r="696" spans="1:12" ht="63" x14ac:dyDescent="0.25">
      <c r="A696" s="92"/>
      <c r="B696" s="91"/>
      <c r="C696" s="103"/>
      <c r="D696" s="84" t="s">
        <v>1516</v>
      </c>
      <c r="E696" s="84" t="s">
        <v>22</v>
      </c>
      <c r="F696" s="84" t="s">
        <v>6</v>
      </c>
      <c r="G696" s="31">
        <v>2691.7</v>
      </c>
      <c r="H696" s="31">
        <v>596.29999999999995</v>
      </c>
      <c r="I696" s="31">
        <v>2027</v>
      </c>
      <c r="J696" s="31">
        <v>1963.9</v>
      </c>
      <c r="K696" s="31">
        <v>1963.9</v>
      </c>
    </row>
    <row r="697" spans="1:12" ht="63" customHeight="1" x14ac:dyDescent="0.25">
      <c r="A697" s="90" t="s">
        <v>648</v>
      </c>
      <c r="B697" s="91"/>
      <c r="C697" s="103" t="s">
        <v>545</v>
      </c>
      <c r="D697" s="84" t="s">
        <v>1518</v>
      </c>
      <c r="E697" s="84" t="s">
        <v>1517</v>
      </c>
      <c r="F697" s="84" t="s">
        <v>551</v>
      </c>
      <c r="G697" s="53">
        <v>5.2</v>
      </c>
      <c r="H697" s="53">
        <v>0</v>
      </c>
      <c r="I697" s="53">
        <v>10</v>
      </c>
      <c r="J697" s="53">
        <v>0</v>
      </c>
      <c r="K697" s="53">
        <v>0</v>
      </c>
    </row>
    <row r="698" spans="1:12" ht="63" x14ac:dyDescent="0.25">
      <c r="A698" s="92"/>
      <c r="B698" s="91"/>
      <c r="C698" s="103"/>
      <c r="D698" s="84" t="s">
        <v>1516</v>
      </c>
      <c r="E698" s="84" t="s">
        <v>22</v>
      </c>
      <c r="F698" s="84" t="s">
        <v>6</v>
      </c>
      <c r="G698" s="31">
        <v>280.75</v>
      </c>
      <c r="H698" s="31">
        <v>0</v>
      </c>
      <c r="I698" s="31">
        <v>1145.5</v>
      </c>
      <c r="J698" s="31">
        <v>0</v>
      </c>
      <c r="K698" s="31">
        <v>0</v>
      </c>
    </row>
    <row r="699" spans="1:12" ht="63" customHeight="1" x14ac:dyDescent="0.25">
      <c r="A699" s="90" t="s">
        <v>649</v>
      </c>
      <c r="B699" s="91"/>
      <c r="C699" s="103" t="s">
        <v>545</v>
      </c>
      <c r="D699" s="84" t="s">
        <v>552</v>
      </c>
      <c r="E699" s="84" t="s">
        <v>948</v>
      </c>
      <c r="F699" s="84" t="s">
        <v>544</v>
      </c>
      <c r="G699" s="31">
        <v>1253</v>
      </c>
      <c r="H699" s="31">
        <v>1364.65</v>
      </c>
      <c r="I699" s="31">
        <v>1263</v>
      </c>
      <c r="J699" s="31">
        <v>1264</v>
      </c>
      <c r="K699" s="31">
        <v>1264</v>
      </c>
    </row>
    <row r="700" spans="1:12" ht="63" x14ac:dyDescent="0.25">
      <c r="A700" s="92"/>
      <c r="B700" s="91"/>
      <c r="C700" s="103"/>
      <c r="D700" s="84" t="s">
        <v>1516</v>
      </c>
      <c r="E700" s="84" t="s">
        <v>22</v>
      </c>
      <c r="F700" s="84" t="s">
        <v>6</v>
      </c>
      <c r="G700" s="31">
        <v>1847.5</v>
      </c>
      <c r="H700" s="31">
        <v>1759</v>
      </c>
      <c r="I700" s="31">
        <v>1089.8</v>
      </c>
      <c r="J700" s="31">
        <v>1090.3</v>
      </c>
      <c r="K700" s="31">
        <v>1090.3</v>
      </c>
    </row>
    <row r="701" spans="1:12" ht="64.5" customHeight="1" x14ac:dyDescent="0.25">
      <c r="A701" s="90" t="s">
        <v>650</v>
      </c>
      <c r="B701" s="91"/>
      <c r="C701" s="103" t="s">
        <v>547</v>
      </c>
      <c r="D701" s="84" t="s">
        <v>553</v>
      </c>
      <c r="E701" s="84" t="s">
        <v>1519</v>
      </c>
      <c r="F701" s="84" t="s">
        <v>21</v>
      </c>
      <c r="G701" s="176">
        <v>23</v>
      </c>
      <c r="H701" s="176">
        <v>24</v>
      </c>
      <c r="I701" s="168">
        <v>19</v>
      </c>
      <c r="J701" s="168">
        <v>17</v>
      </c>
      <c r="K701" s="168">
        <v>14</v>
      </c>
    </row>
    <row r="702" spans="1:12" ht="63" x14ac:dyDescent="0.25">
      <c r="A702" s="92"/>
      <c r="B702" s="91"/>
      <c r="C702" s="103"/>
      <c r="D702" s="84" t="s">
        <v>1516</v>
      </c>
      <c r="E702" s="84" t="s">
        <v>22</v>
      </c>
      <c r="F702" s="84" t="s">
        <v>6</v>
      </c>
      <c r="G702" s="31">
        <v>399.1</v>
      </c>
      <c r="H702" s="31">
        <v>343</v>
      </c>
      <c r="I702" s="31">
        <v>277.3</v>
      </c>
      <c r="J702" s="31">
        <v>248.1</v>
      </c>
      <c r="K702" s="31">
        <v>204.4</v>
      </c>
    </row>
    <row r="703" spans="1:12" ht="97.5" customHeight="1" x14ac:dyDescent="0.25">
      <c r="A703" s="90" t="s">
        <v>651</v>
      </c>
      <c r="B703" s="91"/>
      <c r="C703" s="103" t="s">
        <v>554</v>
      </c>
      <c r="D703" s="84" t="s">
        <v>550</v>
      </c>
      <c r="E703" s="84" t="s">
        <v>949</v>
      </c>
      <c r="F703" s="84" t="s">
        <v>555</v>
      </c>
      <c r="G703" s="55">
        <v>35561</v>
      </c>
      <c r="H703" s="55">
        <v>35561</v>
      </c>
      <c r="I703" s="55">
        <v>37800</v>
      </c>
      <c r="J703" s="55">
        <v>37800</v>
      </c>
      <c r="K703" s="55">
        <v>37800</v>
      </c>
    </row>
    <row r="704" spans="1:12" ht="63" customHeight="1" x14ac:dyDescent="0.25">
      <c r="A704" s="91"/>
      <c r="B704" s="91"/>
      <c r="C704" s="103"/>
      <c r="D704" s="84" t="s">
        <v>1523</v>
      </c>
      <c r="E704" s="103" t="s">
        <v>22</v>
      </c>
      <c r="F704" s="103" t="s">
        <v>6</v>
      </c>
      <c r="G704" s="31">
        <v>159</v>
      </c>
      <c r="H704" s="31">
        <v>158</v>
      </c>
      <c r="I704" s="31">
        <v>63.8</v>
      </c>
      <c r="J704" s="31">
        <v>63.8</v>
      </c>
      <c r="K704" s="31">
        <v>63.8</v>
      </c>
    </row>
    <row r="705" spans="1:12" ht="31.5" x14ac:dyDescent="0.25">
      <c r="A705" s="92"/>
      <c r="B705" s="91"/>
      <c r="C705" s="103"/>
      <c r="D705" s="84" t="s">
        <v>1522</v>
      </c>
      <c r="E705" s="103"/>
      <c r="F705" s="103"/>
      <c r="G705" s="31">
        <v>406.4</v>
      </c>
      <c r="H705" s="31">
        <v>404</v>
      </c>
      <c r="I705" s="31">
        <v>522.15</v>
      </c>
      <c r="J705" s="31">
        <v>522.15</v>
      </c>
      <c r="K705" s="31">
        <v>522.15</v>
      </c>
    </row>
    <row r="706" spans="1:12" ht="62.25" customHeight="1" x14ac:dyDescent="0.25">
      <c r="A706" s="90" t="s">
        <v>652</v>
      </c>
      <c r="B706" s="91"/>
      <c r="C706" s="103" t="s">
        <v>556</v>
      </c>
      <c r="D706" s="84" t="s">
        <v>557</v>
      </c>
      <c r="E706" s="84" t="s">
        <v>950</v>
      </c>
      <c r="F706" s="84" t="s">
        <v>551</v>
      </c>
      <c r="G706" s="53">
        <v>49.45</v>
      </c>
      <c r="H706" s="53">
        <v>53.28</v>
      </c>
      <c r="I706" s="53">
        <v>52.4</v>
      </c>
      <c r="J706" s="53">
        <v>30</v>
      </c>
      <c r="K706" s="53">
        <v>30</v>
      </c>
    </row>
    <row r="707" spans="1:12" ht="63" x14ac:dyDescent="0.25">
      <c r="A707" s="92"/>
      <c r="B707" s="91"/>
      <c r="C707" s="103"/>
      <c r="D707" s="84" t="s">
        <v>1516</v>
      </c>
      <c r="E707" s="84" t="s">
        <v>22</v>
      </c>
      <c r="F707" s="84" t="s">
        <v>6</v>
      </c>
      <c r="G707" s="31">
        <v>747.96</v>
      </c>
      <c r="H707" s="174">
        <v>690</v>
      </c>
      <c r="I707" s="31">
        <v>486.7</v>
      </c>
      <c r="J707" s="31">
        <v>278.60000000000002</v>
      </c>
      <c r="K707" s="31">
        <v>278.60000000000002</v>
      </c>
    </row>
    <row r="708" spans="1:12" ht="63" customHeight="1" x14ac:dyDescent="0.25">
      <c r="A708" s="90" t="s">
        <v>653</v>
      </c>
      <c r="B708" s="91"/>
      <c r="C708" s="103" t="s">
        <v>558</v>
      </c>
      <c r="D708" s="84" t="s">
        <v>559</v>
      </c>
      <c r="E708" s="84" t="s">
        <v>951</v>
      </c>
      <c r="F708" s="84" t="s">
        <v>544</v>
      </c>
      <c r="G708" s="31">
        <v>5899</v>
      </c>
      <c r="H708" s="31">
        <v>6077.52</v>
      </c>
      <c r="I708" s="31">
        <v>6174</v>
      </c>
      <c r="J708" s="31">
        <v>6174</v>
      </c>
      <c r="K708" s="31">
        <v>6174</v>
      </c>
      <c r="L708" s="6">
        <v>5899</v>
      </c>
    </row>
    <row r="709" spans="1:12" ht="63" x14ac:dyDescent="0.25">
      <c r="A709" s="92"/>
      <c r="B709" s="91"/>
      <c r="C709" s="103"/>
      <c r="D709" s="84" t="s">
        <v>1516</v>
      </c>
      <c r="E709" s="84" t="s">
        <v>22</v>
      </c>
      <c r="F709" s="84" t="s">
        <v>6</v>
      </c>
      <c r="G709" s="31">
        <v>8678.9599999999991</v>
      </c>
      <c r="H709" s="31">
        <v>8354</v>
      </c>
      <c r="I709" s="31">
        <v>6455.5</v>
      </c>
      <c r="J709" s="31">
        <v>6455.5</v>
      </c>
      <c r="K709" s="31">
        <v>6455.5</v>
      </c>
    </row>
    <row r="710" spans="1:12" ht="64.5" customHeight="1" x14ac:dyDescent="0.25">
      <c r="A710" s="90" t="s">
        <v>1544</v>
      </c>
      <c r="B710" s="91"/>
      <c r="C710" s="103" t="s">
        <v>558</v>
      </c>
      <c r="D710" s="84" t="s">
        <v>560</v>
      </c>
      <c r="E710" s="84" t="s">
        <v>1520</v>
      </c>
      <c r="F710" s="84" t="s">
        <v>1120</v>
      </c>
      <c r="G710" s="55">
        <v>2</v>
      </c>
      <c r="H710" s="55">
        <v>8</v>
      </c>
      <c r="I710" s="55">
        <v>7</v>
      </c>
      <c r="J710" s="55">
        <v>11</v>
      </c>
      <c r="K710" s="55">
        <v>11</v>
      </c>
    </row>
    <row r="711" spans="1:12" ht="63" x14ac:dyDescent="0.25">
      <c r="A711" s="92"/>
      <c r="B711" s="91"/>
      <c r="C711" s="103"/>
      <c r="D711" s="84" t="s">
        <v>1516</v>
      </c>
      <c r="E711" s="84" t="s">
        <v>22</v>
      </c>
      <c r="F711" s="84" t="s">
        <v>6</v>
      </c>
      <c r="G711" s="31">
        <v>34.200000000000003</v>
      </c>
      <c r="H711" s="31">
        <v>40</v>
      </c>
      <c r="I711" s="31">
        <v>45.6</v>
      </c>
      <c r="J711" s="31">
        <v>71.7</v>
      </c>
      <c r="K711" s="31">
        <v>71.7</v>
      </c>
    </row>
    <row r="712" spans="1:12" s="2" customFormat="1" ht="61.5" customHeight="1" x14ac:dyDescent="0.25">
      <c r="A712" s="90" t="s">
        <v>654</v>
      </c>
      <c r="B712" s="91"/>
      <c r="C712" s="90" t="s">
        <v>558</v>
      </c>
      <c r="D712" s="84" t="s">
        <v>560</v>
      </c>
      <c r="E712" s="84" t="s">
        <v>1521</v>
      </c>
      <c r="F712" s="84" t="s">
        <v>1120</v>
      </c>
      <c r="G712" s="55">
        <v>0</v>
      </c>
      <c r="H712" s="55">
        <v>58</v>
      </c>
      <c r="I712" s="55">
        <v>46</v>
      </c>
      <c r="J712" s="55">
        <v>46</v>
      </c>
      <c r="K712" s="55">
        <v>46</v>
      </c>
    </row>
    <row r="713" spans="1:12" s="2" customFormat="1" ht="64.5" customHeight="1" x14ac:dyDescent="0.25">
      <c r="A713" s="92"/>
      <c r="B713" s="91"/>
      <c r="C713" s="92"/>
      <c r="D713" s="84" t="s">
        <v>1516</v>
      </c>
      <c r="E713" s="84" t="s">
        <v>22</v>
      </c>
      <c r="F713" s="84" t="s">
        <v>6</v>
      </c>
      <c r="G713" s="31">
        <v>0</v>
      </c>
      <c r="H713" s="31">
        <v>441</v>
      </c>
      <c r="I713" s="31">
        <v>257.89999999999998</v>
      </c>
      <c r="J713" s="31">
        <v>257.89999999999998</v>
      </c>
      <c r="K713" s="31">
        <v>257.89999999999998</v>
      </c>
    </row>
    <row r="714" spans="1:12" ht="64.5" customHeight="1" x14ac:dyDescent="0.25">
      <c r="A714" s="90" t="s">
        <v>655</v>
      </c>
      <c r="B714" s="91"/>
      <c r="C714" s="103" t="s">
        <v>545</v>
      </c>
      <c r="D714" s="84" t="s">
        <v>561</v>
      </c>
      <c r="E714" s="84" t="s">
        <v>952</v>
      </c>
      <c r="F714" s="84" t="s">
        <v>21</v>
      </c>
      <c r="G714" s="176">
        <v>109</v>
      </c>
      <c r="H714" s="176">
        <v>129</v>
      </c>
      <c r="I714" s="168">
        <v>122</v>
      </c>
      <c r="J714" s="168">
        <v>122</v>
      </c>
      <c r="K714" s="168">
        <v>122</v>
      </c>
      <c r="L714" s="11">
        <v>109</v>
      </c>
    </row>
    <row r="715" spans="1:12" ht="63" x14ac:dyDescent="0.25">
      <c r="A715" s="92"/>
      <c r="B715" s="91"/>
      <c r="C715" s="103"/>
      <c r="D715" s="84" t="s">
        <v>1516</v>
      </c>
      <c r="E715" s="84" t="s">
        <v>22</v>
      </c>
      <c r="F715" s="84" t="s">
        <v>6</v>
      </c>
      <c r="G715" s="31">
        <v>1319.99</v>
      </c>
      <c r="H715" s="31">
        <v>1271</v>
      </c>
      <c r="I715" s="31">
        <v>657.8</v>
      </c>
      <c r="J715" s="31">
        <v>657.8</v>
      </c>
      <c r="K715" s="31">
        <v>657.8</v>
      </c>
    </row>
    <row r="716" spans="1:12" ht="60.75" customHeight="1" x14ac:dyDescent="0.25">
      <c r="A716" s="90" t="s">
        <v>656</v>
      </c>
      <c r="B716" s="91"/>
      <c r="C716" s="103" t="s">
        <v>562</v>
      </c>
      <c r="D716" s="84" t="s">
        <v>563</v>
      </c>
      <c r="E716" s="84" t="s">
        <v>953</v>
      </c>
      <c r="F716" s="84" t="s">
        <v>21</v>
      </c>
      <c r="G716" s="176">
        <v>82</v>
      </c>
      <c r="H716" s="176">
        <v>18</v>
      </c>
      <c r="I716" s="168">
        <v>84</v>
      </c>
      <c r="J716" s="168">
        <v>85</v>
      </c>
      <c r="K716" s="168">
        <v>84</v>
      </c>
      <c r="L716" s="10">
        <v>82</v>
      </c>
    </row>
    <row r="717" spans="1:12" ht="63" x14ac:dyDescent="0.25">
      <c r="A717" s="92"/>
      <c r="B717" s="91"/>
      <c r="C717" s="103"/>
      <c r="D717" s="84" t="s">
        <v>1516</v>
      </c>
      <c r="E717" s="84" t="s">
        <v>22</v>
      </c>
      <c r="F717" s="84" t="s">
        <v>6</v>
      </c>
      <c r="G717" s="31">
        <v>1418.64</v>
      </c>
      <c r="H717" s="31">
        <v>1780.3</v>
      </c>
      <c r="I717" s="31">
        <v>1440.6</v>
      </c>
      <c r="J717" s="31">
        <v>1457.8</v>
      </c>
      <c r="K717" s="31">
        <v>1440.6</v>
      </c>
    </row>
    <row r="718" spans="1:12" ht="94.5" customHeight="1" x14ac:dyDescent="0.25">
      <c r="A718" s="90" t="s">
        <v>657</v>
      </c>
      <c r="B718" s="91"/>
      <c r="C718" s="103" t="s">
        <v>545</v>
      </c>
      <c r="D718" s="84" t="s">
        <v>564</v>
      </c>
      <c r="E718" s="84" t="s">
        <v>954</v>
      </c>
      <c r="F718" s="84" t="s">
        <v>21</v>
      </c>
      <c r="G718" s="176">
        <v>155</v>
      </c>
      <c r="H718" s="176">
        <v>167</v>
      </c>
      <c r="I718" s="55">
        <v>168</v>
      </c>
      <c r="J718" s="55">
        <v>168</v>
      </c>
      <c r="K718" s="55">
        <v>168</v>
      </c>
    </row>
    <row r="719" spans="1:12" ht="63" x14ac:dyDescent="0.25">
      <c r="A719" s="92"/>
      <c r="B719" s="91"/>
      <c r="C719" s="103"/>
      <c r="D719" s="84" t="s">
        <v>1516</v>
      </c>
      <c r="E719" s="84" t="s">
        <v>22</v>
      </c>
      <c r="F719" s="84" t="s">
        <v>6</v>
      </c>
      <c r="G719" s="31">
        <v>636.4</v>
      </c>
      <c r="H719" s="31">
        <v>670</v>
      </c>
      <c r="I719" s="31">
        <v>588.4</v>
      </c>
      <c r="J719" s="31">
        <v>588.4</v>
      </c>
      <c r="K719" s="31">
        <v>588.4</v>
      </c>
    </row>
    <row r="720" spans="1:12" ht="63" customHeight="1" x14ac:dyDescent="0.25">
      <c r="A720" s="90" t="s">
        <v>658</v>
      </c>
      <c r="B720" s="91"/>
      <c r="C720" s="103" t="s">
        <v>547</v>
      </c>
      <c r="D720" s="84" t="s">
        <v>565</v>
      </c>
      <c r="E720" s="84" t="s">
        <v>955</v>
      </c>
      <c r="F720" s="84" t="s">
        <v>21</v>
      </c>
      <c r="G720" s="176">
        <v>41</v>
      </c>
      <c r="H720" s="176">
        <v>62</v>
      </c>
      <c r="I720" s="55">
        <v>51</v>
      </c>
      <c r="J720" s="55">
        <v>51</v>
      </c>
      <c r="K720" s="55">
        <v>51</v>
      </c>
    </row>
    <row r="721" spans="1:11" ht="63" x14ac:dyDescent="0.25">
      <c r="A721" s="92"/>
      <c r="B721" s="91"/>
      <c r="C721" s="103"/>
      <c r="D721" s="84" t="s">
        <v>1516</v>
      </c>
      <c r="E721" s="84" t="s">
        <v>22</v>
      </c>
      <c r="F721" s="84" t="s">
        <v>6</v>
      </c>
      <c r="G721" s="31">
        <v>473.58</v>
      </c>
      <c r="H721" s="31">
        <v>715.6</v>
      </c>
      <c r="I721" s="31">
        <v>529.6</v>
      </c>
      <c r="J721" s="31">
        <v>529.6</v>
      </c>
      <c r="K721" s="31">
        <v>529.6</v>
      </c>
    </row>
    <row r="722" spans="1:11" ht="63.75" customHeight="1" x14ac:dyDescent="0.25">
      <c r="A722" s="90" t="s">
        <v>659</v>
      </c>
      <c r="B722" s="91"/>
      <c r="C722" s="103" t="s">
        <v>547</v>
      </c>
      <c r="D722" s="84" t="s">
        <v>566</v>
      </c>
      <c r="E722" s="84" t="s">
        <v>956</v>
      </c>
      <c r="F722" s="84" t="s">
        <v>21</v>
      </c>
      <c r="G722" s="176">
        <v>776</v>
      </c>
      <c r="H722" s="176">
        <v>746</v>
      </c>
      <c r="I722" s="55">
        <v>720</v>
      </c>
      <c r="J722" s="55">
        <v>720</v>
      </c>
      <c r="K722" s="55">
        <v>720</v>
      </c>
    </row>
    <row r="723" spans="1:11" ht="63" x14ac:dyDescent="0.25">
      <c r="A723" s="92"/>
      <c r="B723" s="91"/>
      <c r="C723" s="103"/>
      <c r="D723" s="84" t="s">
        <v>1516</v>
      </c>
      <c r="E723" s="84" t="s">
        <v>22</v>
      </c>
      <c r="F723" s="84" t="s">
        <v>6</v>
      </c>
      <c r="G723" s="31">
        <v>73.7</v>
      </c>
      <c r="H723" s="31">
        <v>82</v>
      </c>
      <c r="I723" s="31">
        <v>86</v>
      </c>
      <c r="J723" s="31">
        <v>86</v>
      </c>
      <c r="K723" s="31">
        <v>86</v>
      </c>
    </row>
    <row r="724" spans="1:11" ht="64.5" customHeight="1" x14ac:dyDescent="0.25">
      <c r="A724" s="90" t="s">
        <v>660</v>
      </c>
      <c r="B724" s="91"/>
      <c r="C724" s="103" t="s">
        <v>545</v>
      </c>
      <c r="D724" s="84" t="s">
        <v>565</v>
      </c>
      <c r="E724" s="84" t="s">
        <v>957</v>
      </c>
      <c r="F724" s="84" t="s">
        <v>21</v>
      </c>
      <c r="G724" s="176">
        <v>402</v>
      </c>
      <c r="H724" s="176">
        <v>427</v>
      </c>
      <c r="I724" s="31">
        <v>705</v>
      </c>
      <c r="J724" s="31">
        <v>705</v>
      </c>
      <c r="K724" s="31">
        <v>705</v>
      </c>
    </row>
    <row r="725" spans="1:11" ht="63" x14ac:dyDescent="0.25">
      <c r="A725" s="92"/>
      <c r="B725" s="91"/>
      <c r="C725" s="103"/>
      <c r="D725" s="84" t="s">
        <v>1516</v>
      </c>
      <c r="E725" s="84" t="s">
        <v>22</v>
      </c>
      <c r="F725" s="84" t="s">
        <v>6</v>
      </c>
      <c r="G725" s="31">
        <v>4259.2700000000004</v>
      </c>
      <c r="H725" s="31">
        <v>4688.2</v>
      </c>
      <c r="I725" s="31">
        <v>4900.5</v>
      </c>
      <c r="J725" s="31">
        <v>4900.5</v>
      </c>
      <c r="K725" s="31">
        <v>4900.5</v>
      </c>
    </row>
    <row r="726" spans="1:11" ht="63" customHeight="1" x14ac:dyDescent="0.25">
      <c r="A726" s="90" t="s">
        <v>661</v>
      </c>
      <c r="B726" s="91"/>
      <c r="C726" s="103" t="s">
        <v>545</v>
      </c>
      <c r="D726" s="84" t="s">
        <v>565</v>
      </c>
      <c r="E726" s="84" t="s">
        <v>958</v>
      </c>
      <c r="F726" s="84" t="s">
        <v>21</v>
      </c>
      <c r="G726" s="176">
        <v>3</v>
      </c>
      <c r="H726" s="176">
        <v>3</v>
      </c>
      <c r="I726" s="55">
        <v>3</v>
      </c>
      <c r="J726" s="55">
        <v>2</v>
      </c>
      <c r="K726" s="55">
        <v>2</v>
      </c>
    </row>
    <row r="727" spans="1:11" ht="63" x14ac:dyDescent="0.25">
      <c r="A727" s="92"/>
      <c r="B727" s="91"/>
      <c r="C727" s="103"/>
      <c r="D727" s="84" t="s">
        <v>1516</v>
      </c>
      <c r="E727" s="84" t="s">
        <v>22</v>
      </c>
      <c r="F727" s="84" t="s">
        <v>6</v>
      </c>
      <c r="G727" s="31">
        <v>41</v>
      </c>
      <c r="H727" s="31">
        <v>37.799999999999997</v>
      </c>
      <c r="I727" s="31">
        <v>33.799999999999997</v>
      </c>
      <c r="J727" s="31">
        <v>22.6</v>
      </c>
      <c r="K727" s="31">
        <v>22.6</v>
      </c>
    </row>
    <row r="728" spans="1:11" ht="63" customHeight="1" x14ac:dyDescent="0.25">
      <c r="A728" s="90" t="s">
        <v>1545</v>
      </c>
      <c r="B728" s="91"/>
      <c r="C728" s="103" t="s">
        <v>567</v>
      </c>
      <c r="D728" s="84" t="s">
        <v>568</v>
      </c>
      <c r="E728" s="84" t="s">
        <v>912</v>
      </c>
      <c r="F728" s="84" t="s">
        <v>569</v>
      </c>
      <c r="G728" s="88">
        <v>236312.7</v>
      </c>
      <c r="H728" s="88">
        <v>207735.5</v>
      </c>
      <c r="I728" s="31">
        <v>159796.5</v>
      </c>
      <c r="J728" s="31">
        <v>159796.5</v>
      </c>
      <c r="K728" s="31">
        <v>159796.5</v>
      </c>
    </row>
    <row r="729" spans="1:11" ht="62.25" customHeight="1" x14ac:dyDescent="0.25">
      <c r="A729" s="91"/>
      <c r="B729" s="91"/>
      <c r="C729" s="103"/>
      <c r="D729" s="84" t="s">
        <v>1523</v>
      </c>
      <c r="E729" s="103" t="s">
        <v>22</v>
      </c>
      <c r="F729" s="103" t="s">
        <v>6</v>
      </c>
      <c r="G729" s="31">
        <v>71965.2</v>
      </c>
      <c r="H729" s="31">
        <v>167000</v>
      </c>
      <c r="I729" s="31">
        <v>323234.2</v>
      </c>
      <c r="J729" s="31">
        <v>293234.2</v>
      </c>
      <c r="K729" s="31">
        <v>288734.2</v>
      </c>
    </row>
    <row r="730" spans="1:11" ht="31.5" x14ac:dyDescent="0.25">
      <c r="A730" s="91"/>
      <c r="B730" s="91"/>
      <c r="C730" s="103"/>
      <c r="D730" s="84" t="s">
        <v>1522</v>
      </c>
      <c r="E730" s="103"/>
      <c r="F730" s="103"/>
      <c r="G730" s="31">
        <v>95773.5</v>
      </c>
      <c r="H730" s="31">
        <v>115152.7</v>
      </c>
      <c r="I730" s="31">
        <v>94863.8</v>
      </c>
      <c r="J730" s="31">
        <v>127043.8</v>
      </c>
      <c r="K730" s="31">
        <v>129099.3</v>
      </c>
    </row>
    <row r="731" spans="1:11" ht="63.75" customHeight="1" x14ac:dyDescent="0.25">
      <c r="A731" s="103" t="s">
        <v>662</v>
      </c>
      <c r="B731" s="91"/>
      <c r="C731" s="103" t="s">
        <v>570</v>
      </c>
      <c r="D731" s="84" t="s">
        <v>571</v>
      </c>
      <c r="E731" s="84" t="s">
        <v>1568</v>
      </c>
      <c r="F731" s="84" t="s">
        <v>555</v>
      </c>
      <c r="G731" s="31">
        <v>1820513</v>
      </c>
      <c r="H731" s="31">
        <v>1820513</v>
      </c>
      <c r="I731" s="31">
        <v>1835325</v>
      </c>
      <c r="J731" s="31">
        <v>1835325</v>
      </c>
      <c r="K731" s="31">
        <v>1835325</v>
      </c>
    </row>
    <row r="732" spans="1:11" ht="15" customHeight="1" x14ac:dyDescent="0.25">
      <c r="A732" s="103"/>
      <c r="B732" s="91"/>
      <c r="C732" s="103"/>
      <c r="D732" s="103" t="s">
        <v>1549</v>
      </c>
      <c r="E732" s="103" t="s">
        <v>22</v>
      </c>
      <c r="F732" s="103" t="s">
        <v>6</v>
      </c>
      <c r="G732" s="102">
        <v>17534.349999999999</v>
      </c>
      <c r="H732" s="102">
        <v>17732</v>
      </c>
      <c r="I732" s="102">
        <v>65513.599999999999</v>
      </c>
      <c r="J732" s="102">
        <v>29875.3</v>
      </c>
      <c r="K732" s="102">
        <v>22880.7</v>
      </c>
    </row>
    <row r="733" spans="1:11" ht="49.5" customHeight="1" x14ac:dyDescent="0.25">
      <c r="A733" s="103"/>
      <c r="B733" s="91"/>
      <c r="C733" s="103"/>
      <c r="D733" s="103"/>
      <c r="E733" s="103"/>
      <c r="F733" s="103"/>
      <c r="G733" s="102"/>
      <c r="H733" s="102"/>
      <c r="I733" s="102"/>
      <c r="J733" s="102"/>
      <c r="K733" s="102"/>
    </row>
    <row r="734" spans="1:11" ht="64.5" customHeight="1" x14ac:dyDescent="0.25">
      <c r="A734" s="90" t="s">
        <v>663</v>
      </c>
      <c r="B734" s="91"/>
      <c r="C734" s="90" t="s">
        <v>545</v>
      </c>
      <c r="D734" s="84" t="s">
        <v>571</v>
      </c>
      <c r="E734" s="84" t="s">
        <v>1569</v>
      </c>
      <c r="F734" s="84" t="s">
        <v>569</v>
      </c>
      <c r="G734" s="31">
        <v>20052961</v>
      </c>
      <c r="H734" s="31">
        <v>28410225</v>
      </c>
      <c r="I734" s="31">
        <v>28410225</v>
      </c>
      <c r="J734" s="31">
        <v>28410225</v>
      </c>
      <c r="K734" s="31">
        <v>28410225</v>
      </c>
    </row>
    <row r="735" spans="1:11" ht="60.75" customHeight="1" x14ac:dyDescent="0.25">
      <c r="A735" s="91"/>
      <c r="B735" s="91"/>
      <c r="C735" s="91"/>
      <c r="D735" s="84" t="s">
        <v>1547</v>
      </c>
      <c r="E735" s="90" t="s">
        <v>22</v>
      </c>
      <c r="F735" s="90" t="s">
        <v>19</v>
      </c>
      <c r="G735" s="31">
        <v>345588.5</v>
      </c>
      <c r="H735" s="31">
        <v>356720.3</v>
      </c>
      <c r="I735" s="31">
        <v>208408</v>
      </c>
      <c r="J735" s="31">
        <v>208408</v>
      </c>
      <c r="K735" s="31">
        <v>208408</v>
      </c>
    </row>
    <row r="736" spans="1:11" ht="14.25" customHeight="1" x14ac:dyDescent="0.25">
      <c r="A736" s="91"/>
      <c r="B736" s="91"/>
      <c r="C736" s="91"/>
      <c r="D736" s="84" t="s">
        <v>1548</v>
      </c>
      <c r="E736" s="91"/>
      <c r="F736" s="91"/>
      <c r="G736" s="31">
        <v>0</v>
      </c>
      <c r="H736" s="31">
        <v>8749.9</v>
      </c>
      <c r="I736" s="31">
        <v>0</v>
      </c>
      <c r="J736" s="31">
        <v>0</v>
      </c>
      <c r="K736" s="31">
        <v>0</v>
      </c>
    </row>
    <row r="737" spans="1:11" ht="16.5" customHeight="1" x14ac:dyDescent="0.25">
      <c r="A737" s="91"/>
      <c r="B737" s="91"/>
      <c r="C737" s="91"/>
      <c r="D737" s="84" t="s">
        <v>959</v>
      </c>
      <c r="E737" s="91"/>
      <c r="F737" s="91"/>
      <c r="G737" s="88">
        <v>0</v>
      </c>
      <c r="H737" s="88">
        <v>5171.8</v>
      </c>
      <c r="I737" s="88">
        <v>0</v>
      </c>
      <c r="J737" s="88">
        <v>0</v>
      </c>
      <c r="K737" s="88">
        <v>0</v>
      </c>
    </row>
    <row r="738" spans="1:11" x14ac:dyDescent="0.25">
      <c r="A738" s="91"/>
      <c r="B738" s="91"/>
      <c r="C738" s="91"/>
      <c r="D738" s="84" t="s">
        <v>959</v>
      </c>
      <c r="E738" s="91"/>
      <c r="F738" s="91"/>
      <c r="G738" s="88">
        <v>17506.099999999999</v>
      </c>
      <c r="H738" s="88">
        <v>12701.62</v>
      </c>
      <c r="I738" s="88">
        <v>0</v>
      </c>
      <c r="J738" s="88">
        <v>0</v>
      </c>
      <c r="K738" s="88">
        <v>0</v>
      </c>
    </row>
    <row r="739" spans="1:11" x14ac:dyDescent="0.25">
      <c r="A739" s="91"/>
      <c r="B739" s="91"/>
      <c r="C739" s="91"/>
      <c r="D739" s="84" t="s">
        <v>960</v>
      </c>
      <c r="E739" s="91"/>
      <c r="F739" s="91"/>
      <c r="G739" s="88">
        <v>1646.6</v>
      </c>
      <c r="H739" s="88">
        <v>6229.28</v>
      </c>
      <c r="I739" s="88">
        <v>0</v>
      </c>
      <c r="J739" s="88">
        <v>0</v>
      </c>
      <c r="K739" s="88">
        <v>0</v>
      </c>
    </row>
    <row r="740" spans="1:11" s="2" customFormat="1" ht="31.5" x14ac:dyDescent="0.25">
      <c r="A740" s="91"/>
      <c r="B740" s="91"/>
      <c r="C740" s="91"/>
      <c r="D740" s="84" t="s">
        <v>1546</v>
      </c>
      <c r="E740" s="91"/>
      <c r="F740" s="91"/>
      <c r="G740" s="88">
        <v>0</v>
      </c>
      <c r="H740" s="88">
        <v>4799.8</v>
      </c>
      <c r="I740" s="88">
        <v>4000</v>
      </c>
      <c r="J740" s="88">
        <v>3500</v>
      </c>
      <c r="K740" s="88">
        <v>3000</v>
      </c>
    </row>
    <row r="741" spans="1:11" ht="63.75" customHeight="1" x14ac:dyDescent="0.25">
      <c r="A741" s="90" t="s">
        <v>664</v>
      </c>
      <c r="B741" s="91"/>
      <c r="C741" s="103" t="s">
        <v>572</v>
      </c>
      <c r="D741" s="84" t="s">
        <v>573</v>
      </c>
      <c r="E741" s="84" t="s">
        <v>961</v>
      </c>
      <c r="F741" s="84" t="s">
        <v>555</v>
      </c>
      <c r="G741" s="31">
        <v>7100000</v>
      </c>
      <c r="H741" s="31">
        <v>7100000</v>
      </c>
      <c r="I741" s="31">
        <v>7100000</v>
      </c>
      <c r="J741" s="31">
        <v>7100000</v>
      </c>
      <c r="K741" s="31">
        <v>7100000</v>
      </c>
    </row>
    <row r="742" spans="1:11" ht="68.25" customHeight="1" x14ac:dyDescent="0.25">
      <c r="A742" s="92"/>
      <c r="B742" s="91"/>
      <c r="C742" s="103"/>
      <c r="D742" s="84" t="s">
        <v>1516</v>
      </c>
      <c r="E742" s="84" t="s">
        <v>22</v>
      </c>
      <c r="F742" s="84" t="s">
        <v>6</v>
      </c>
      <c r="G742" s="31">
        <v>222464.1</v>
      </c>
      <c r="H742" s="31">
        <v>258790</v>
      </c>
      <c r="I742" s="31">
        <v>242756.1</v>
      </c>
      <c r="J742" s="31">
        <v>242756.2</v>
      </c>
      <c r="K742" s="31">
        <v>242756.2</v>
      </c>
    </row>
    <row r="743" spans="1:11" ht="96" customHeight="1" x14ac:dyDescent="0.25">
      <c r="A743" s="90" t="s">
        <v>665</v>
      </c>
      <c r="B743" s="91"/>
      <c r="C743" s="103" t="s">
        <v>575</v>
      </c>
      <c r="D743" s="84" t="s">
        <v>576</v>
      </c>
      <c r="E743" s="84" t="s">
        <v>962</v>
      </c>
      <c r="F743" s="84" t="s">
        <v>569</v>
      </c>
      <c r="G743" s="31">
        <v>51972.9</v>
      </c>
      <c r="H743" s="31" t="s">
        <v>306</v>
      </c>
      <c r="I743" s="31" t="s">
        <v>306</v>
      </c>
      <c r="J743" s="31" t="s">
        <v>306</v>
      </c>
      <c r="K743" s="31" t="s">
        <v>306</v>
      </c>
    </row>
    <row r="744" spans="1:11" ht="63" customHeight="1" x14ac:dyDescent="0.25">
      <c r="A744" s="92"/>
      <c r="B744" s="91"/>
      <c r="C744" s="103"/>
      <c r="D744" s="84" t="s">
        <v>1551</v>
      </c>
      <c r="E744" s="84" t="s">
        <v>22</v>
      </c>
      <c r="F744" s="84" t="s">
        <v>6</v>
      </c>
      <c r="G744" s="31">
        <v>52877.760000000002</v>
      </c>
      <c r="H744" s="31">
        <v>0</v>
      </c>
      <c r="I744" s="31">
        <v>0</v>
      </c>
      <c r="J744" s="31">
        <v>0</v>
      </c>
      <c r="K744" s="31">
        <v>0</v>
      </c>
    </row>
    <row r="745" spans="1:11" ht="94.5" x14ac:dyDescent="0.25">
      <c r="A745" s="90" t="s">
        <v>666</v>
      </c>
      <c r="B745" s="91"/>
      <c r="C745" s="90" t="s">
        <v>575</v>
      </c>
      <c r="D745" s="84" t="s">
        <v>578</v>
      </c>
      <c r="E745" s="84" t="s">
        <v>963</v>
      </c>
      <c r="F745" s="84" t="s">
        <v>555</v>
      </c>
      <c r="G745" s="31">
        <v>12027.1</v>
      </c>
      <c r="H745" s="31">
        <v>14188.9</v>
      </c>
      <c r="I745" s="31" t="s">
        <v>306</v>
      </c>
      <c r="J745" s="31" t="s">
        <v>306</v>
      </c>
      <c r="K745" s="31" t="s">
        <v>306</v>
      </c>
    </row>
    <row r="746" spans="1:11" ht="47.25" customHeight="1" x14ac:dyDescent="0.25">
      <c r="A746" s="91"/>
      <c r="B746" s="91"/>
      <c r="C746" s="91"/>
      <c r="D746" s="84" t="s">
        <v>577</v>
      </c>
      <c r="E746" s="90" t="s">
        <v>22</v>
      </c>
      <c r="F746" s="90" t="s">
        <v>6</v>
      </c>
      <c r="G746" s="31">
        <v>32273.16</v>
      </c>
      <c r="H746" s="31">
        <v>38391.050000000003</v>
      </c>
      <c r="I746" s="31">
        <v>0</v>
      </c>
      <c r="J746" s="31">
        <v>0</v>
      </c>
      <c r="K746" s="31">
        <v>0</v>
      </c>
    </row>
    <row r="747" spans="1:11" x14ac:dyDescent="0.25">
      <c r="A747" s="91"/>
      <c r="B747" s="91"/>
      <c r="C747" s="91"/>
      <c r="D747" s="84" t="s">
        <v>579</v>
      </c>
      <c r="E747" s="91"/>
      <c r="F747" s="91"/>
      <c r="G747" s="31">
        <v>0</v>
      </c>
      <c r="H747" s="31">
        <v>1348.25</v>
      </c>
      <c r="I747" s="31">
        <v>0</v>
      </c>
      <c r="J747" s="31">
        <v>0</v>
      </c>
      <c r="K747" s="31">
        <v>0</v>
      </c>
    </row>
    <row r="748" spans="1:11" s="2" customFormat="1" x14ac:dyDescent="0.25">
      <c r="A748" s="92"/>
      <c r="B748" s="91"/>
      <c r="C748" s="92"/>
      <c r="D748" s="84" t="s">
        <v>579</v>
      </c>
      <c r="E748" s="92"/>
      <c r="F748" s="92"/>
      <c r="G748" s="31">
        <v>214.3</v>
      </c>
      <c r="H748" s="31">
        <v>351.75</v>
      </c>
      <c r="I748" s="31">
        <v>0</v>
      </c>
      <c r="J748" s="31">
        <v>0</v>
      </c>
      <c r="K748" s="31">
        <v>0</v>
      </c>
    </row>
    <row r="749" spans="1:11" ht="60.75" customHeight="1" x14ac:dyDescent="0.25">
      <c r="A749" s="90" t="s">
        <v>667</v>
      </c>
      <c r="B749" s="91"/>
      <c r="C749" s="103" t="s">
        <v>580</v>
      </c>
      <c r="D749" s="84" t="s">
        <v>581</v>
      </c>
      <c r="E749" s="84" t="s">
        <v>964</v>
      </c>
      <c r="F749" s="84" t="s">
        <v>582</v>
      </c>
      <c r="G749" s="34" t="s">
        <v>1524</v>
      </c>
      <c r="H749" s="35" t="s">
        <v>1525</v>
      </c>
      <c r="I749" s="34" t="s">
        <v>306</v>
      </c>
      <c r="J749" s="34" t="s">
        <v>306</v>
      </c>
      <c r="K749" s="34" t="s">
        <v>306</v>
      </c>
    </row>
    <row r="750" spans="1:11" ht="64.5" customHeight="1" x14ac:dyDescent="0.25">
      <c r="A750" s="92"/>
      <c r="B750" s="91"/>
      <c r="C750" s="103"/>
      <c r="D750" s="84" t="s">
        <v>1552</v>
      </c>
      <c r="E750" s="84" t="s">
        <v>22</v>
      </c>
      <c r="F750" s="84" t="s">
        <v>6</v>
      </c>
      <c r="G750" s="31">
        <v>23974</v>
      </c>
      <c r="H750" s="31">
        <v>129171.66</v>
      </c>
      <c r="I750" s="38">
        <v>0</v>
      </c>
      <c r="J750" s="38">
        <v>0</v>
      </c>
      <c r="K750" s="38">
        <v>0</v>
      </c>
    </row>
    <row r="751" spans="1:11" ht="78.75" x14ac:dyDescent="0.25">
      <c r="A751" s="114" t="s">
        <v>668</v>
      </c>
      <c r="B751" s="91"/>
      <c r="C751" s="90" t="s">
        <v>580</v>
      </c>
      <c r="D751" s="84" t="s">
        <v>583</v>
      </c>
      <c r="E751" s="84" t="s">
        <v>965</v>
      </c>
      <c r="F751" s="84" t="s">
        <v>582</v>
      </c>
      <c r="G751" s="34" t="s">
        <v>1526</v>
      </c>
      <c r="H751" s="34" t="s">
        <v>1527</v>
      </c>
      <c r="I751" s="34" t="s">
        <v>306</v>
      </c>
      <c r="J751" s="34" t="s">
        <v>306</v>
      </c>
      <c r="K751" s="34" t="s">
        <v>306</v>
      </c>
    </row>
    <row r="752" spans="1:11" ht="47.25" customHeight="1" x14ac:dyDescent="0.25">
      <c r="A752" s="115"/>
      <c r="B752" s="91"/>
      <c r="C752" s="91"/>
      <c r="D752" s="84" t="s">
        <v>577</v>
      </c>
      <c r="E752" s="90" t="s">
        <v>22</v>
      </c>
      <c r="F752" s="90" t="s">
        <v>6</v>
      </c>
      <c r="G752" s="31">
        <v>2920.93</v>
      </c>
      <c r="H752" s="31">
        <v>4601.5</v>
      </c>
      <c r="I752" s="38">
        <v>0</v>
      </c>
      <c r="J752" s="38">
        <v>0</v>
      </c>
      <c r="K752" s="38">
        <v>0</v>
      </c>
    </row>
    <row r="753" spans="1:11" x14ac:dyDescent="0.25">
      <c r="A753" s="115"/>
      <c r="B753" s="91"/>
      <c r="C753" s="91"/>
      <c r="D753" s="84" t="s">
        <v>584</v>
      </c>
      <c r="E753" s="91"/>
      <c r="F753" s="91"/>
      <c r="G753" s="31">
        <v>175.4</v>
      </c>
      <c r="H753" s="31">
        <v>0</v>
      </c>
      <c r="I753" s="53">
        <v>0</v>
      </c>
      <c r="J753" s="53">
        <v>0</v>
      </c>
      <c r="K753" s="53">
        <v>0</v>
      </c>
    </row>
    <row r="754" spans="1:11" s="2" customFormat="1" x14ac:dyDescent="0.25">
      <c r="A754" s="116"/>
      <c r="B754" s="91"/>
      <c r="C754" s="92"/>
      <c r="D754" s="84" t="s">
        <v>1550</v>
      </c>
      <c r="E754" s="92"/>
      <c r="F754" s="92"/>
      <c r="G754" s="31">
        <v>0</v>
      </c>
      <c r="H754" s="31">
        <v>1313.6</v>
      </c>
      <c r="I754" s="53">
        <v>0</v>
      </c>
      <c r="J754" s="53">
        <v>0</v>
      </c>
      <c r="K754" s="53">
        <v>0</v>
      </c>
    </row>
    <row r="755" spans="1:11" ht="81.75" customHeight="1" x14ac:dyDescent="0.25">
      <c r="A755" s="90" t="s">
        <v>669</v>
      </c>
      <c r="B755" s="91"/>
      <c r="C755" s="103" t="s">
        <v>580</v>
      </c>
      <c r="D755" s="84" t="s">
        <v>585</v>
      </c>
      <c r="E755" s="84" t="s">
        <v>966</v>
      </c>
      <c r="F755" s="36" t="s">
        <v>586</v>
      </c>
      <c r="G755" s="177" t="s">
        <v>1528</v>
      </c>
      <c r="H755" s="34" t="s">
        <v>1529</v>
      </c>
      <c r="I755" s="38" t="s">
        <v>306</v>
      </c>
      <c r="J755" s="38" t="s">
        <v>306</v>
      </c>
      <c r="K755" s="38" t="s">
        <v>306</v>
      </c>
    </row>
    <row r="756" spans="1:11" ht="63" x14ac:dyDescent="0.25">
      <c r="A756" s="92"/>
      <c r="B756" s="91"/>
      <c r="C756" s="103"/>
      <c r="D756" s="84" t="s">
        <v>1552</v>
      </c>
      <c r="E756" s="84" t="s">
        <v>22</v>
      </c>
      <c r="F756" s="84" t="s">
        <v>6</v>
      </c>
      <c r="G756" s="31">
        <v>12725.75</v>
      </c>
      <c r="H756" s="31">
        <v>12837</v>
      </c>
      <c r="I756" s="38">
        <v>0</v>
      </c>
      <c r="J756" s="38">
        <v>0</v>
      </c>
      <c r="K756" s="38">
        <v>0</v>
      </c>
    </row>
    <row r="757" spans="1:11" ht="62.25" customHeight="1" x14ac:dyDescent="0.25">
      <c r="A757" s="114" t="s">
        <v>670</v>
      </c>
      <c r="B757" s="91"/>
      <c r="C757" s="90" t="s">
        <v>588</v>
      </c>
      <c r="D757" s="84" t="s">
        <v>590</v>
      </c>
      <c r="E757" s="84" t="s">
        <v>968</v>
      </c>
      <c r="F757" s="84" t="s">
        <v>555</v>
      </c>
      <c r="G757" s="88">
        <v>11705.2</v>
      </c>
      <c r="H757" s="88">
        <v>8701.9</v>
      </c>
      <c r="I757" s="88" t="s">
        <v>306</v>
      </c>
      <c r="J757" s="88" t="s">
        <v>306</v>
      </c>
      <c r="K757" s="88" t="s">
        <v>306</v>
      </c>
    </row>
    <row r="758" spans="1:11" ht="47.25" customHeight="1" x14ac:dyDescent="0.25">
      <c r="A758" s="115"/>
      <c r="B758" s="91"/>
      <c r="C758" s="91"/>
      <c r="D758" s="84" t="s">
        <v>587</v>
      </c>
      <c r="E758" s="90" t="s">
        <v>22</v>
      </c>
      <c r="F758" s="90" t="s">
        <v>19</v>
      </c>
      <c r="G758" s="88">
        <v>38423.949999999997</v>
      </c>
      <c r="H758" s="88">
        <v>8510.7999999999993</v>
      </c>
      <c r="I758" s="38">
        <v>0</v>
      </c>
      <c r="J758" s="38">
        <v>0</v>
      </c>
      <c r="K758" s="38">
        <v>0</v>
      </c>
    </row>
    <row r="759" spans="1:11" x14ac:dyDescent="0.25">
      <c r="A759" s="115"/>
      <c r="B759" s="91"/>
      <c r="C759" s="91"/>
      <c r="D759" s="84" t="s">
        <v>591</v>
      </c>
      <c r="E759" s="91"/>
      <c r="F759" s="91"/>
      <c r="G759" s="88">
        <v>0</v>
      </c>
      <c r="H759" s="88">
        <v>3694.59</v>
      </c>
      <c r="I759" s="88">
        <v>0</v>
      </c>
      <c r="J759" s="88">
        <v>0</v>
      </c>
      <c r="K759" s="88">
        <v>0</v>
      </c>
    </row>
    <row r="760" spans="1:11" s="2" customFormat="1" ht="15" customHeight="1" x14ac:dyDescent="0.25">
      <c r="A760" s="116"/>
      <c r="B760" s="91"/>
      <c r="C760" s="92"/>
      <c r="D760" s="84" t="s">
        <v>591</v>
      </c>
      <c r="E760" s="92"/>
      <c r="F760" s="92"/>
      <c r="G760" s="88">
        <v>2136.6999999999998</v>
      </c>
      <c r="H760" s="88">
        <v>246.1</v>
      </c>
      <c r="I760" s="88">
        <v>0</v>
      </c>
      <c r="J760" s="88">
        <v>0</v>
      </c>
      <c r="K760" s="88">
        <v>0</v>
      </c>
    </row>
    <row r="761" spans="1:11" ht="64.5" customHeight="1" x14ac:dyDescent="0.25">
      <c r="A761" s="114" t="s">
        <v>671</v>
      </c>
      <c r="B761" s="91"/>
      <c r="C761" s="103" t="s">
        <v>588</v>
      </c>
      <c r="D761" s="84" t="s">
        <v>589</v>
      </c>
      <c r="E761" s="84" t="s">
        <v>967</v>
      </c>
      <c r="F761" s="84" t="s">
        <v>555</v>
      </c>
      <c r="G761" s="88">
        <v>138</v>
      </c>
      <c r="H761" s="88">
        <v>267.39999999999998</v>
      </c>
      <c r="I761" s="34" t="s">
        <v>306</v>
      </c>
      <c r="J761" s="34" t="s">
        <v>306</v>
      </c>
      <c r="K761" s="34" t="s">
        <v>306</v>
      </c>
    </row>
    <row r="762" spans="1:11" ht="63" x14ac:dyDescent="0.25">
      <c r="A762" s="116"/>
      <c r="B762" s="91"/>
      <c r="C762" s="103"/>
      <c r="D762" s="84" t="s">
        <v>1552</v>
      </c>
      <c r="E762" s="84" t="s">
        <v>22</v>
      </c>
      <c r="F762" s="84" t="s">
        <v>19</v>
      </c>
      <c r="G762" s="88">
        <v>515.6</v>
      </c>
      <c r="H762" s="88">
        <v>265.8</v>
      </c>
      <c r="I762" s="38">
        <v>0</v>
      </c>
      <c r="J762" s="38">
        <v>0</v>
      </c>
      <c r="K762" s="38">
        <v>0</v>
      </c>
    </row>
    <row r="763" spans="1:11" ht="63" customHeight="1" x14ac:dyDescent="0.25">
      <c r="A763" s="114" t="s">
        <v>672</v>
      </c>
      <c r="B763" s="91"/>
      <c r="C763" s="103" t="s">
        <v>588</v>
      </c>
      <c r="D763" s="84" t="s">
        <v>592</v>
      </c>
      <c r="E763" s="84" t="s">
        <v>969</v>
      </c>
      <c r="F763" s="84" t="s">
        <v>555</v>
      </c>
      <c r="G763" s="88">
        <v>1461</v>
      </c>
      <c r="H763" s="88">
        <v>1461</v>
      </c>
      <c r="I763" s="34" t="s">
        <v>306</v>
      </c>
      <c r="J763" s="34" t="s">
        <v>306</v>
      </c>
      <c r="K763" s="34" t="s">
        <v>306</v>
      </c>
    </row>
    <row r="764" spans="1:11" ht="63" x14ac:dyDescent="0.25">
      <c r="A764" s="116"/>
      <c r="B764" s="91"/>
      <c r="C764" s="103"/>
      <c r="D764" s="84" t="s">
        <v>1552</v>
      </c>
      <c r="E764" s="84" t="s">
        <v>22</v>
      </c>
      <c r="F764" s="84" t="s">
        <v>19</v>
      </c>
      <c r="G764" s="88">
        <v>5105.54</v>
      </c>
      <c r="H764" s="88">
        <v>1388.8</v>
      </c>
      <c r="I764" s="38">
        <v>0</v>
      </c>
      <c r="J764" s="38">
        <v>0</v>
      </c>
      <c r="K764" s="38">
        <v>0</v>
      </c>
    </row>
    <row r="765" spans="1:11" ht="63.75" customHeight="1" x14ac:dyDescent="0.25">
      <c r="A765" s="103" t="s">
        <v>673</v>
      </c>
      <c r="B765" s="91"/>
      <c r="C765" s="103" t="s">
        <v>588</v>
      </c>
      <c r="D765" s="84" t="s">
        <v>593</v>
      </c>
      <c r="E765" s="84" t="s">
        <v>970</v>
      </c>
      <c r="F765" s="84" t="s">
        <v>555</v>
      </c>
      <c r="G765" s="88">
        <v>4000</v>
      </c>
      <c r="H765" s="88">
        <v>4446.8500000000004</v>
      </c>
      <c r="I765" s="34" t="s">
        <v>306</v>
      </c>
      <c r="J765" s="34" t="s">
        <v>306</v>
      </c>
      <c r="K765" s="34" t="s">
        <v>306</v>
      </c>
    </row>
    <row r="766" spans="1:11" ht="63" x14ac:dyDescent="0.25">
      <c r="A766" s="103"/>
      <c r="B766" s="91"/>
      <c r="C766" s="103"/>
      <c r="D766" s="84" t="s">
        <v>1552</v>
      </c>
      <c r="E766" s="84" t="s">
        <v>22</v>
      </c>
      <c r="F766" s="84" t="s">
        <v>19</v>
      </c>
      <c r="G766" s="88">
        <v>13130.52</v>
      </c>
      <c r="H766" s="88">
        <v>4350.53</v>
      </c>
      <c r="I766" s="38">
        <v>0</v>
      </c>
      <c r="J766" s="38">
        <v>0</v>
      </c>
      <c r="K766" s="38">
        <v>0</v>
      </c>
    </row>
    <row r="767" spans="1:11" ht="60.75" customHeight="1" x14ac:dyDescent="0.25">
      <c r="A767" s="90" t="s">
        <v>674</v>
      </c>
      <c r="B767" s="91"/>
      <c r="C767" s="103" t="s">
        <v>588</v>
      </c>
      <c r="D767" s="84" t="s">
        <v>594</v>
      </c>
      <c r="E767" s="84" t="s">
        <v>971</v>
      </c>
      <c r="F767" s="84" t="s">
        <v>555</v>
      </c>
      <c r="G767" s="88">
        <v>50</v>
      </c>
      <c r="H767" s="88">
        <v>78.2</v>
      </c>
      <c r="I767" s="34" t="s">
        <v>306</v>
      </c>
      <c r="J767" s="34" t="s">
        <v>306</v>
      </c>
      <c r="K767" s="34" t="s">
        <v>306</v>
      </c>
    </row>
    <row r="768" spans="1:11" ht="63.75" customHeight="1" x14ac:dyDescent="0.25">
      <c r="A768" s="92"/>
      <c r="B768" s="91"/>
      <c r="C768" s="103"/>
      <c r="D768" s="84" t="s">
        <v>1552</v>
      </c>
      <c r="E768" s="84" t="s">
        <v>22</v>
      </c>
      <c r="F768" s="84" t="s">
        <v>19</v>
      </c>
      <c r="G768" s="88">
        <v>199.56</v>
      </c>
      <c r="H768" s="88">
        <v>77.739999999999995</v>
      </c>
      <c r="I768" s="38">
        <v>0</v>
      </c>
      <c r="J768" s="38">
        <v>0</v>
      </c>
      <c r="K768" s="38">
        <v>0</v>
      </c>
    </row>
    <row r="769" spans="1:12" ht="63" customHeight="1" x14ac:dyDescent="0.25">
      <c r="A769" s="90" t="s">
        <v>675</v>
      </c>
      <c r="B769" s="91"/>
      <c r="C769" s="103" t="s">
        <v>595</v>
      </c>
      <c r="D769" s="84" t="s">
        <v>906</v>
      </c>
      <c r="E769" s="84" t="s">
        <v>972</v>
      </c>
      <c r="F769" s="84" t="s">
        <v>597</v>
      </c>
      <c r="G769" s="88" t="s">
        <v>907</v>
      </c>
      <c r="H769" s="37" t="s">
        <v>1427</v>
      </c>
      <c r="I769" s="34" t="s">
        <v>306</v>
      </c>
      <c r="J769" s="34" t="s">
        <v>306</v>
      </c>
      <c r="K769" s="34" t="s">
        <v>306</v>
      </c>
    </row>
    <row r="770" spans="1:12" ht="63" x14ac:dyDescent="0.25">
      <c r="A770" s="92"/>
      <c r="B770" s="91"/>
      <c r="C770" s="103"/>
      <c r="D770" s="84" t="s">
        <v>1552</v>
      </c>
      <c r="E770" s="84" t="s">
        <v>22</v>
      </c>
      <c r="F770" s="84" t="s">
        <v>19</v>
      </c>
      <c r="G770" s="88">
        <v>142.51</v>
      </c>
      <c r="H770" s="88">
        <v>0</v>
      </c>
      <c r="I770" s="38">
        <v>0</v>
      </c>
      <c r="J770" s="38">
        <v>0</v>
      </c>
      <c r="K770" s="38">
        <v>0</v>
      </c>
    </row>
    <row r="771" spans="1:12" ht="63" customHeight="1" x14ac:dyDescent="0.25">
      <c r="A771" s="90" t="s">
        <v>676</v>
      </c>
      <c r="B771" s="91"/>
      <c r="C771" s="103" t="s">
        <v>595</v>
      </c>
      <c r="D771" s="84" t="s">
        <v>596</v>
      </c>
      <c r="E771" s="84" t="s">
        <v>973</v>
      </c>
      <c r="F771" s="84" t="s">
        <v>597</v>
      </c>
      <c r="G771" s="88" t="s">
        <v>908</v>
      </c>
      <c r="H771" s="88" t="s">
        <v>306</v>
      </c>
      <c r="I771" s="34" t="s">
        <v>306</v>
      </c>
      <c r="J771" s="34" t="s">
        <v>306</v>
      </c>
      <c r="K771" s="34" t="s">
        <v>306</v>
      </c>
    </row>
    <row r="772" spans="1:12" ht="63" x14ac:dyDescent="0.25">
      <c r="A772" s="92"/>
      <c r="B772" s="91"/>
      <c r="C772" s="103"/>
      <c r="D772" s="84" t="s">
        <v>1552</v>
      </c>
      <c r="E772" s="84" t="s">
        <v>22</v>
      </c>
      <c r="F772" s="84" t="s">
        <v>19</v>
      </c>
      <c r="G772" s="88">
        <v>1963.3655000000001</v>
      </c>
      <c r="H772" s="88">
        <v>0</v>
      </c>
      <c r="I772" s="38">
        <v>0</v>
      </c>
      <c r="J772" s="38">
        <v>0</v>
      </c>
      <c r="K772" s="38">
        <v>0</v>
      </c>
    </row>
    <row r="773" spans="1:12" ht="61.5" customHeight="1" x14ac:dyDescent="0.25">
      <c r="A773" s="90" t="s">
        <v>677</v>
      </c>
      <c r="B773" s="91"/>
      <c r="C773" s="103" t="s">
        <v>595</v>
      </c>
      <c r="D773" s="84" t="s">
        <v>598</v>
      </c>
      <c r="E773" s="84" t="s">
        <v>975</v>
      </c>
      <c r="F773" s="84" t="s">
        <v>597</v>
      </c>
      <c r="G773" s="88" t="s">
        <v>909</v>
      </c>
      <c r="H773" s="88" t="s">
        <v>1530</v>
      </c>
      <c r="I773" s="34" t="s">
        <v>306</v>
      </c>
      <c r="J773" s="34" t="s">
        <v>306</v>
      </c>
      <c r="K773" s="34" t="s">
        <v>306</v>
      </c>
    </row>
    <row r="774" spans="1:12" ht="63" x14ac:dyDescent="0.25">
      <c r="A774" s="92"/>
      <c r="B774" s="91"/>
      <c r="C774" s="103"/>
      <c r="D774" s="84" t="s">
        <v>1552</v>
      </c>
      <c r="E774" s="84" t="s">
        <v>22</v>
      </c>
      <c r="F774" s="84" t="s">
        <v>19</v>
      </c>
      <c r="G774" s="88">
        <v>4577.38472</v>
      </c>
      <c r="H774" s="38">
        <v>2800.66</v>
      </c>
      <c r="I774" s="38">
        <v>0</v>
      </c>
      <c r="J774" s="38">
        <v>0</v>
      </c>
      <c r="K774" s="38">
        <v>0</v>
      </c>
    </row>
    <row r="775" spans="1:12" ht="62.25" customHeight="1" x14ac:dyDescent="0.25">
      <c r="A775" s="90" t="s">
        <v>974</v>
      </c>
      <c r="B775" s="91"/>
      <c r="C775" s="103" t="s">
        <v>595</v>
      </c>
      <c r="D775" s="84" t="s">
        <v>599</v>
      </c>
      <c r="E775" s="84" t="s">
        <v>976</v>
      </c>
      <c r="F775" s="84" t="s">
        <v>597</v>
      </c>
      <c r="G775" s="88" t="s">
        <v>910</v>
      </c>
      <c r="H775" s="88" t="s">
        <v>1531</v>
      </c>
      <c r="I775" s="34" t="s">
        <v>306</v>
      </c>
      <c r="J775" s="34" t="s">
        <v>306</v>
      </c>
      <c r="K775" s="34" t="s">
        <v>306</v>
      </c>
    </row>
    <row r="776" spans="1:12" ht="63" x14ac:dyDescent="0.25">
      <c r="A776" s="92"/>
      <c r="B776" s="91"/>
      <c r="C776" s="103"/>
      <c r="D776" s="84" t="s">
        <v>1552</v>
      </c>
      <c r="E776" s="84" t="s">
        <v>22</v>
      </c>
      <c r="F776" s="84" t="s">
        <v>19</v>
      </c>
      <c r="G776" s="88">
        <v>9400.9811699999991</v>
      </c>
      <c r="H776" s="88">
        <v>7286.73</v>
      </c>
      <c r="I776" s="38">
        <v>0</v>
      </c>
      <c r="J776" s="38">
        <v>0</v>
      </c>
      <c r="K776" s="38">
        <v>0</v>
      </c>
    </row>
    <row r="777" spans="1:12" ht="63" customHeight="1" x14ac:dyDescent="0.25">
      <c r="A777" s="106" t="s">
        <v>600</v>
      </c>
      <c r="B777" s="107"/>
      <c r="C777" s="107"/>
      <c r="D777" s="108"/>
      <c r="E777" s="39" t="s">
        <v>22</v>
      </c>
      <c r="F777" s="39" t="s">
        <v>19</v>
      </c>
      <c r="G777" s="7">
        <f>SUM(G776,G774,G772,G770,G768,G766,G764,G762,G760,G758,G756,G753,G752,G750,G748,G746,G744,G742,G739,G738,G735,G732,G730,G729,G727,G725,G723,G721,G719,G717,G715,G711,G709,G707,G705,G704,G702,G700,G698,G696,G694,G692)</f>
        <v>1001936.7613899997</v>
      </c>
      <c r="H777" s="7">
        <f>SUM(H776,H774,H768,H766,H764,H762,H760,H759,H758,H756,H754,H752,H750,H748,H747,H746,H742,H739,H738,H737,H736,H735,H732,H730,H729,H727,H725,H723,H721,H719,H717,H715,H713,H711,H709,H707,H705,H704,H702,H700,H696,H694,H692+H740)</f>
        <v>1197054.8400000001</v>
      </c>
      <c r="I777" s="7">
        <f>SUM(I692,I694,I696,I698,I700,I702,I704,I705,I707,I709,I711,I713,I715,I717,I719,I721,I723,I725,I727,I729,I730,I732,I735,I742+I740)</f>
        <v>963710.04999999993</v>
      </c>
      <c r="J777" s="7">
        <f>SUM(J742,+J740,J735,J732,J730,J729,J727,J725,J723,J721,J719,J717,J715,J713,J711,J709,J707,J705,J704,J702,J700,J696,J694,J692)</f>
        <v>928210.05</v>
      </c>
      <c r="K777" s="46">
        <f>SUM(K742,K735,K732,K730,K729,K727,K725,K723,K721,K719,K717,K715,K713,K711,K709,K707,K702,K704,K705,K700,K696,K694,K692+K740)</f>
        <v>918210.05000000016</v>
      </c>
      <c r="L777" s="7" t="e">
        <f>+L692+L694+L696+L698+L700+L702+L704+L705+L707+L709+#REF!+L711+L715+L717+L719+L721+L723+L725+L727+#REF!+L729+L730+L732+L735+L736+L737+L738+L739+L742+L744+L746+L747+L750+L752+L753+L756+L758+L759+L762+L764+L766+L768+L770+L772+L774+L776</f>
        <v>#REF!</v>
      </c>
    </row>
    <row r="778" spans="1:12" ht="81" customHeight="1" x14ac:dyDescent="0.25">
      <c r="A778" s="90" t="s">
        <v>678</v>
      </c>
      <c r="B778" s="90" t="s">
        <v>601</v>
      </c>
      <c r="C778" s="90" t="s">
        <v>580</v>
      </c>
      <c r="D778" s="87" t="s">
        <v>602</v>
      </c>
      <c r="E778" s="75" t="s">
        <v>977</v>
      </c>
      <c r="F778" s="75" t="s">
        <v>555</v>
      </c>
      <c r="G778" s="178">
        <v>4</v>
      </c>
      <c r="H778" s="56">
        <v>4</v>
      </c>
      <c r="I778" s="178">
        <v>4</v>
      </c>
      <c r="J778" s="269">
        <v>4</v>
      </c>
      <c r="K778" s="55">
        <v>4</v>
      </c>
    </row>
    <row r="779" spans="1:12" ht="63" x14ac:dyDescent="0.25">
      <c r="A779" s="92"/>
      <c r="B779" s="91"/>
      <c r="C779" s="92"/>
      <c r="D779" s="84" t="s">
        <v>1540</v>
      </c>
      <c r="E779" s="84" t="s">
        <v>22</v>
      </c>
      <c r="F779" s="84" t="s">
        <v>19</v>
      </c>
      <c r="G779" s="179">
        <v>350.2</v>
      </c>
      <c r="H779" s="179">
        <v>350.2</v>
      </c>
      <c r="I779" s="179">
        <v>780.9</v>
      </c>
      <c r="J779" s="179">
        <v>780.9</v>
      </c>
      <c r="K779" s="88">
        <v>780.9</v>
      </c>
    </row>
    <row r="780" spans="1:12" ht="82.5" customHeight="1" x14ac:dyDescent="0.25">
      <c r="A780" s="90" t="s">
        <v>679</v>
      </c>
      <c r="B780" s="91"/>
      <c r="C780" s="90" t="s">
        <v>558</v>
      </c>
      <c r="D780" s="87" t="s">
        <v>603</v>
      </c>
      <c r="E780" s="75" t="s">
        <v>978</v>
      </c>
      <c r="F780" s="75" t="s">
        <v>21</v>
      </c>
      <c r="G780" s="178">
        <v>5</v>
      </c>
      <c r="H780" s="56">
        <v>5</v>
      </c>
      <c r="I780" s="178">
        <v>5</v>
      </c>
      <c r="J780" s="269">
        <v>5</v>
      </c>
      <c r="K780" s="55">
        <v>5</v>
      </c>
    </row>
    <row r="781" spans="1:12" ht="72" customHeight="1" x14ac:dyDescent="0.25">
      <c r="A781" s="92"/>
      <c r="B781" s="91"/>
      <c r="C781" s="92"/>
      <c r="D781" s="84" t="s">
        <v>1540</v>
      </c>
      <c r="E781" s="84" t="s">
        <v>22</v>
      </c>
      <c r="F781" s="84" t="s">
        <v>19</v>
      </c>
      <c r="G781" s="88">
        <v>230</v>
      </c>
      <c r="H781" s="88">
        <v>500</v>
      </c>
      <c r="I781" s="88">
        <v>896.1</v>
      </c>
      <c r="J781" s="88">
        <v>896.1</v>
      </c>
      <c r="K781" s="88">
        <v>896.1</v>
      </c>
    </row>
    <row r="782" spans="1:12" ht="79.5" customHeight="1" x14ac:dyDescent="0.25">
      <c r="A782" s="90" t="s">
        <v>680</v>
      </c>
      <c r="B782" s="91"/>
      <c r="C782" s="90" t="s">
        <v>545</v>
      </c>
      <c r="D782" s="87" t="s">
        <v>604</v>
      </c>
      <c r="E782" s="75" t="s">
        <v>979</v>
      </c>
      <c r="F782" s="75" t="s">
        <v>21</v>
      </c>
      <c r="G782" s="178">
        <v>800</v>
      </c>
      <c r="H782" s="56">
        <v>720</v>
      </c>
      <c r="I782" s="178">
        <v>800</v>
      </c>
      <c r="J782" s="269">
        <v>800</v>
      </c>
      <c r="K782" s="55">
        <v>800</v>
      </c>
    </row>
    <row r="783" spans="1:12" ht="63" x14ac:dyDescent="0.25">
      <c r="A783" s="92"/>
      <c r="B783" s="91"/>
      <c r="C783" s="92"/>
      <c r="D783" s="84" t="s">
        <v>1540</v>
      </c>
      <c r="E783" s="84" t="s">
        <v>22</v>
      </c>
      <c r="F783" s="84" t="s">
        <v>19</v>
      </c>
      <c r="G783" s="179">
        <v>650</v>
      </c>
      <c r="H783" s="179">
        <v>900</v>
      </c>
      <c r="I783" s="179">
        <v>2300</v>
      </c>
      <c r="J783" s="179">
        <v>2300</v>
      </c>
      <c r="K783" s="88">
        <v>2300</v>
      </c>
    </row>
    <row r="784" spans="1:12" ht="31.5" customHeight="1" x14ac:dyDescent="0.25">
      <c r="A784" s="90" t="s">
        <v>681</v>
      </c>
      <c r="B784" s="91"/>
      <c r="C784" s="90" t="s">
        <v>605</v>
      </c>
      <c r="D784" s="90" t="s">
        <v>606</v>
      </c>
      <c r="E784" s="270" t="s">
        <v>607</v>
      </c>
      <c r="F784" s="271" t="s">
        <v>555</v>
      </c>
      <c r="G784" s="180">
        <v>182000</v>
      </c>
      <c r="H784" s="272">
        <v>182000</v>
      </c>
      <c r="I784" s="180">
        <v>182000</v>
      </c>
      <c r="J784" s="180">
        <v>182000</v>
      </c>
      <c r="K784" s="56">
        <v>182000</v>
      </c>
    </row>
    <row r="785" spans="1:11" ht="48" customHeight="1" x14ac:dyDescent="0.25">
      <c r="A785" s="91"/>
      <c r="B785" s="91"/>
      <c r="C785" s="91"/>
      <c r="D785" s="91"/>
      <c r="E785" s="84" t="s">
        <v>608</v>
      </c>
      <c r="F785" s="84" t="s">
        <v>21</v>
      </c>
      <c r="G785" s="178">
        <v>1</v>
      </c>
      <c r="H785" s="56">
        <v>1</v>
      </c>
      <c r="I785" s="178">
        <v>1</v>
      </c>
      <c r="J785" s="269">
        <v>1</v>
      </c>
      <c r="K785" s="55">
        <v>1</v>
      </c>
    </row>
    <row r="786" spans="1:11" ht="63" x14ac:dyDescent="0.25">
      <c r="A786" s="92"/>
      <c r="B786" s="91"/>
      <c r="C786" s="92"/>
      <c r="D786" s="84" t="s">
        <v>1540</v>
      </c>
      <c r="E786" s="84" t="s">
        <v>22</v>
      </c>
      <c r="F786" s="84" t="s">
        <v>19</v>
      </c>
      <c r="G786" s="179">
        <v>568</v>
      </c>
      <c r="H786" s="179">
        <v>700</v>
      </c>
      <c r="I786" s="179">
        <v>850</v>
      </c>
      <c r="J786" s="179">
        <v>850</v>
      </c>
      <c r="K786" s="88">
        <v>850</v>
      </c>
    </row>
    <row r="787" spans="1:11" ht="79.5" customHeight="1" x14ac:dyDescent="0.25">
      <c r="A787" s="90" t="s">
        <v>682</v>
      </c>
      <c r="B787" s="91"/>
      <c r="C787" s="90" t="s">
        <v>609</v>
      </c>
      <c r="D787" s="87" t="s">
        <v>610</v>
      </c>
      <c r="E787" s="73" t="s">
        <v>980</v>
      </c>
      <c r="F787" s="73" t="s">
        <v>266</v>
      </c>
      <c r="G787" s="178">
        <v>2</v>
      </c>
      <c r="H787" s="56">
        <v>2</v>
      </c>
      <c r="I787" s="178">
        <v>2</v>
      </c>
      <c r="J787" s="269">
        <v>2</v>
      </c>
      <c r="K787" s="55">
        <v>2</v>
      </c>
    </row>
    <row r="788" spans="1:11" ht="63" x14ac:dyDescent="0.25">
      <c r="A788" s="92"/>
      <c r="B788" s="91"/>
      <c r="C788" s="92"/>
      <c r="D788" s="84" t="s">
        <v>1540</v>
      </c>
      <c r="E788" s="84" t="s">
        <v>22</v>
      </c>
      <c r="F788" s="84" t="s">
        <v>19</v>
      </c>
      <c r="G788" s="88">
        <v>698</v>
      </c>
      <c r="H788" s="88">
        <v>980</v>
      </c>
      <c r="I788" s="88">
        <v>1100</v>
      </c>
      <c r="J788" s="88">
        <v>1000</v>
      </c>
      <c r="K788" s="88">
        <v>900</v>
      </c>
    </row>
    <row r="789" spans="1:11" ht="83.25" customHeight="1" x14ac:dyDescent="0.25">
      <c r="A789" s="90" t="s">
        <v>683</v>
      </c>
      <c r="B789" s="91"/>
      <c r="C789" s="90" t="s">
        <v>609</v>
      </c>
      <c r="D789" s="90" t="s">
        <v>611</v>
      </c>
      <c r="E789" s="86" t="s">
        <v>624</v>
      </c>
      <c r="F789" s="74" t="s">
        <v>574</v>
      </c>
      <c r="G789" s="179">
        <v>0.2</v>
      </c>
      <c r="H789" s="88">
        <v>0.2</v>
      </c>
      <c r="I789" s="179">
        <v>0.2</v>
      </c>
      <c r="J789" s="64">
        <v>0.2</v>
      </c>
      <c r="K789" s="31">
        <v>0.2</v>
      </c>
    </row>
    <row r="790" spans="1:11" ht="47.25" x14ac:dyDescent="0.25">
      <c r="A790" s="91"/>
      <c r="B790" s="91"/>
      <c r="C790" s="91"/>
      <c r="D790" s="92"/>
      <c r="E790" s="73" t="s">
        <v>719</v>
      </c>
      <c r="F790" s="73" t="s">
        <v>612</v>
      </c>
      <c r="G790" s="178">
        <v>2</v>
      </c>
      <c r="H790" s="56">
        <v>2</v>
      </c>
      <c r="I790" s="178">
        <v>2</v>
      </c>
      <c r="J790" s="269">
        <v>2</v>
      </c>
      <c r="K790" s="55">
        <v>2</v>
      </c>
    </row>
    <row r="791" spans="1:11" ht="63" x14ac:dyDescent="0.25">
      <c r="A791" s="92"/>
      <c r="B791" s="91"/>
      <c r="C791" s="92"/>
      <c r="D791" s="84" t="s">
        <v>1540</v>
      </c>
      <c r="E791" s="84" t="s">
        <v>22</v>
      </c>
      <c r="F791" s="84" t="s">
        <v>19</v>
      </c>
      <c r="G791" s="179">
        <v>263</v>
      </c>
      <c r="H791" s="179">
        <v>560</v>
      </c>
      <c r="I791" s="179">
        <v>560</v>
      </c>
      <c r="J791" s="179">
        <v>560</v>
      </c>
      <c r="K791" s="88">
        <v>560</v>
      </c>
    </row>
    <row r="792" spans="1:11" ht="94.5" x14ac:dyDescent="0.25">
      <c r="A792" s="90" t="s">
        <v>684</v>
      </c>
      <c r="B792" s="91"/>
      <c r="C792" s="90" t="s">
        <v>609</v>
      </c>
      <c r="D792" s="90" t="s">
        <v>611</v>
      </c>
      <c r="E792" s="75" t="s">
        <v>981</v>
      </c>
      <c r="F792" s="84" t="s">
        <v>21</v>
      </c>
      <c r="G792" s="178">
        <v>30</v>
      </c>
      <c r="H792" s="56">
        <v>67</v>
      </c>
      <c r="I792" s="178">
        <v>30</v>
      </c>
      <c r="J792" s="269">
        <v>30</v>
      </c>
      <c r="K792" s="55">
        <v>30</v>
      </c>
    </row>
    <row r="793" spans="1:11" ht="31.5" x14ac:dyDescent="0.25">
      <c r="A793" s="91"/>
      <c r="B793" s="91"/>
      <c r="C793" s="91"/>
      <c r="D793" s="92"/>
      <c r="E793" s="84" t="s">
        <v>982</v>
      </c>
      <c r="F793" s="74" t="s">
        <v>555</v>
      </c>
      <c r="G793" s="178">
        <v>208709</v>
      </c>
      <c r="H793" s="56">
        <v>208709</v>
      </c>
      <c r="I793" s="178">
        <v>208709</v>
      </c>
      <c r="J793" s="269">
        <v>208709</v>
      </c>
      <c r="K793" s="55">
        <v>208709</v>
      </c>
    </row>
    <row r="794" spans="1:11" ht="63" x14ac:dyDescent="0.25">
      <c r="A794" s="92"/>
      <c r="B794" s="91"/>
      <c r="C794" s="92"/>
      <c r="D794" s="73" t="s">
        <v>1540</v>
      </c>
      <c r="E794" s="84" t="s">
        <v>22</v>
      </c>
      <c r="F794" s="84" t="s">
        <v>19</v>
      </c>
      <c r="G794" s="179">
        <v>268</v>
      </c>
      <c r="H794" s="179">
        <v>506.3</v>
      </c>
      <c r="I794" s="179">
        <v>759</v>
      </c>
      <c r="J794" s="179">
        <v>759</v>
      </c>
      <c r="K794" s="88">
        <v>759</v>
      </c>
    </row>
    <row r="795" spans="1:11" ht="80.25" customHeight="1" x14ac:dyDescent="0.25">
      <c r="A795" s="90" t="s">
        <v>685</v>
      </c>
      <c r="B795" s="91"/>
      <c r="C795" s="158" t="s">
        <v>627</v>
      </c>
      <c r="D795" s="73" t="s">
        <v>613</v>
      </c>
      <c r="E795" s="73" t="s">
        <v>629</v>
      </c>
      <c r="F795" s="73" t="s">
        <v>266</v>
      </c>
      <c r="G795" s="178">
        <v>80</v>
      </c>
      <c r="H795" s="178">
        <v>60</v>
      </c>
      <c r="I795" s="178">
        <v>80</v>
      </c>
      <c r="J795" s="178">
        <v>80</v>
      </c>
      <c r="K795" s="56">
        <v>80</v>
      </c>
    </row>
    <row r="796" spans="1:11" ht="63" x14ac:dyDescent="0.25">
      <c r="A796" s="92"/>
      <c r="B796" s="91"/>
      <c r="C796" s="273"/>
      <c r="D796" s="84" t="s">
        <v>1540</v>
      </c>
      <c r="E796" s="84" t="s">
        <v>22</v>
      </c>
      <c r="F796" s="84" t="s">
        <v>19</v>
      </c>
      <c r="G796" s="181">
        <v>394.9</v>
      </c>
      <c r="H796" s="181">
        <v>394.9</v>
      </c>
      <c r="I796" s="181">
        <v>394.9</v>
      </c>
      <c r="J796" s="181">
        <v>394.9</v>
      </c>
      <c r="K796" s="38">
        <v>394.9</v>
      </c>
    </row>
    <row r="797" spans="1:11" ht="142.5" customHeight="1" x14ac:dyDescent="0.25">
      <c r="A797" s="90" t="s">
        <v>686</v>
      </c>
      <c r="B797" s="91"/>
      <c r="C797" s="90" t="s">
        <v>27</v>
      </c>
      <c r="D797" s="75" t="s">
        <v>614</v>
      </c>
      <c r="E797" s="274" t="s">
        <v>983</v>
      </c>
      <c r="F797" s="75" t="s">
        <v>266</v>
      </c>
      <c r="G797" s="178">
        <v>3</v>
      </c>
      <c r="H797" s="56">
        <v>3</v>
      </c>
      <c r="I797" s="178">
        <v>3</v>
      </c>
      <c r="J797" s="269">
        <v>3</v>
      </c>
      <c r="K797" s="55">
        <v>3</v>
      </c>
    </row>
    <row r="798" spans="1:11" ht="64.5" customHeight="1" x14ac:dyDescent="0.25">
      <c r="A798" s="92"/>
      <c r="B798" s="91"/>
      <c r="C798" s="92"/>
      <c r="D798" s="84" t="s">
        <v>1541</v>
      </c>
      <c r="E798" s="84" t="s">
        <v>22</v>
      </c>
      <c r="F798" s="84" t="s">
        <v>19</v>
      </c>
      <c r="G798" s="88">
        <v>523.20000000000005</v>
      </c>
      <c r="H798" s="88">
        <v>523.20000000000005</v>
      </c>
      <c r="I798" s="179">
        <v>523.20000000000005</v>
      </c>
      <c r="J798" s="64">
        <v>523.20000000000005</v>
      </c>
      <c r="K798" s="31">
        <v>523.20000000000005</v>
      </c>
    </row>
    <row r="799" spans="1:11" ht="79.5" customHeight="1" x14ac:dyDescent="0.25">
      <c r="A799" s="90" t="s">
        <v>687</v>
      </c>
      <c r="B799" s="91"/>
      <c r="C799" s="90" t="s">
        <v>27</v>
      </c>
      <c r="D799" s="90" t="s">
        <v>615</v>
      </c>
      <c r="E799" s="84" t="s">
        <v>616</v>
      </c>
      <c r="F799" s="84" t="s">
        <v>21</v>
      </c>
      <c r="G799" s="178">
        <v>6</v>
      </c>
      <c r="H799" s="56">
        <v>6</v>
      </c>
      <c r="I799" s="178">
        <v>6</v>
      </c>
      <c r="J799" s="269">
        <v>6</v>
      </c>
      <c r="K799" s="55">
        <v>6</v>
      </c>
    </row>
    <row r="800" spans="1:11" ht="82.5" customHeight="1" x14ac:dyDescent="0.25">
      <c r="A800" s="91"/>
      <c r="B800" s="91"/>
      <c r="C800" s="91"/>
      <c r="D800" s="92"/>
      <c r="E800" s="84" t="s">
        <v>984</v>
      </c>
      <c r="F800" s="84" t="s">
        <v>21</v>
      </c>
      <c r="G800" s="178">
        <v>1</v>
      </c>
      <c r="H800" s="56">
        <v>1</v>
      </c>
      <c r="I800" s="178">
        <v>1</v>
      </c>
      <c r="J800" s="269">
        <v>1</v>
      </c>
      <c r="K800" s="55">
        <v>1</v>
      </c>
    </row>
    <row r="801" spans="1:11" ht="63" x14ac:dyDescent="0.25">
      <c r="A801" s="92"/>
      <c r="B801" s="91"/>
      <c r="C801" s="92"/>
      <c r="D801" s="84" t="s">
        <v>1540</v>
      </c>
      <c r="E801" s="84" t="s">
        <v>22</v>
      </c>
      <c r="F801" s="84" t="s">
        <v>19</v>
      </c>
      <c r="G801" s="181">
        <v>442.8</v>
      </c>
      <c r="H801" s="38">
        <v>442.8</v>
      </c>
      <c r="I801" s="181">
        <v>442.8</v>
      </c>
      <c r="J801" s="64">
        <v>442.8</v>
      </c>
      <c r="K801" s="31">
        <v>442.8</v>
      </c>
    </row>
    <row r="802" spans="1:11" ht="63" customHeight="1" x14ac:dyDescent="0.25">
      <c r="A802" s="90" t="s">
        <v>688</v>
      </c>
      <c r="B802" s="91"/>
      <c r="C802" s="90" t="s">
        <v>617</v>
      </c>
      <c r="D802" s="90" t="s">
        <v>618</v>
      </c>
      <c r="E802" s="84" t="s">
        <v>619</v>
      </c>
      <c r="F802" s="84" t="s">
        <v>21</v>
      </c>
      <c r="G802" s="178">
        <v>12</v>
      </c>
      <c r="H802" s="56">
        <v>12</v>
      </c>
      <c r="I802" s="56">
        <v>12</v>
      </c>
      <c r="J802" s="56">
        <v>12</v>
      </c>
      <c r="K802" s="56">
        <v>12</v>
      </c>
    </row>
    <row r="803" spans="1:11" ht="29.25" customHeight="1" x14ac:dyDescent="0.25">
      <c r="A803" s="91"/>
      <c r="B803" s="91"/>
      <c r="C803" s="91"/>
      <c r="D803" s="91"/>
      <c r="E803" s="90" t="s">
        <v>620</v>
      </c>
      <c r="F803" s="90" t="s">
        <v>266</v>
      </c>
      <c r="G803" s="182">
        <v>1000</v>
      </c>
      <c r="H803" s="182">
        <v>7000</v>
      </c>
      <c r="I803" s="182">
        <v>1000</v>
      </c>
      <c r="J803" s="182">
        <v>1000</v>
      </c>
      <c r="K803" s="275">
        <v>1000</v>
      </c>
    </row>
    <row r="804" spans="1:11" ht="4.5" customHeight="1" x14ac:dyDescent="0.25">
      <c r="A804" s="91"/>
      <c r="B804" s="91"/>
      <c r="C804" s="91"/>
      <c r="D804" s="91"/>
      <c r="E804" s="91"/>
      <c r="F804" s="91"/>
      <c r="G804" s="183"/>
      <c r="H804" s="183"/>
      <c r="I804" s="183"/>
      <c r="J804" s="183"/>
      <c r="K804" s="275"/>
    </row>
    <row r="805" spans="1:11" ht="3" customHeight="1" x14ac:dyDescent="0.25">
      <c r="A805" s="91"/>
      <c r="B805" s="91"/>
      <c r="C805" s="91"/>
      <c r="D805" s="92"/>
      <c r="E805" s="92"/>
      <c r="F805" s="92"/>
      <c r="G805" s="184"/>
      <c r="H805" s="184"/>
      <c r="I805" s="184"/>
      <c r="J805" s="184"/>
      <c r="K805" s="275"/>
    </row>
    <row r="806" spans="1:11" ht="63" x14ac:dyDescent="0.25">
      <c r="A806" s="92"/>
      <c r="B806" s="91"/>
      <c r="C806" s="92"/>
      <c r="D806" s="74" t="s">
        <v>1540</v>
      </c>
      <c r="E806" s="84" t="s">
        <v>22</v>
      </c>
      <c r="F806" s="84" t="s">
        <v>19</v>
      </c>
      <c r="G806" s="181">
        <v>821.7</v>
      </c>
      <c r="H806" s="38">
        <v>821.7</v>
      </c>
      <c r="I806" s="38">
        <v>821.7</v>
      </c>
      <c r="J806" s="38">
        <v>821.7</v>
      </c>
      <c r="K806" s="38">
        <v>821.7</v>
      </c>
    </row>
    <row r="807" spans="1:11" ht="66.75" customHeight="1" x14ac:dyDescent="0.25">
      <c r="A807" s="90" t="s">
        <v>1542</v>
      </c>
      <c r="B807" s="91"/>
      <c r="C807" s="90" t="s">
        <v>621</v>
      </c>
      <c r="D807" s="90" t="s">
        <v>606</v>
      </c>
      <c r="E807" s="74" t="s">
        <v>985</v>
      </c>
      <c r="F807" s="84" t="s">
        <v>574</v>
      </c>
      <c r="G807" s="179">
        <v>3448.3</v>
      </c>
      <c r="H807" s="179">
        <v>3448.3</v>
      </c>
      <c r="I807" s="179">
        <v>3448.3</v>
      </c>
      <c r="J807" s="179">
        <v>3448.3</v>
      </c>
      <c r="K807" s="88">
        <v>3448.3</v>
      </c>
    </row>
    <row r="808" spans="1:11" ht="79.5" customHeight="1" x14ac:dyDescent="0.25">
      <c r="A808" s="91"/>
      <c r="B808" s="91"/>
      <c r="C808" s="91"/>
      <c r="D808" s="91"/>
      <c r="E808" s="84" t="s">
        <v>986</v>
      </c>
      <c r="F808" s="84" t="s">
        <v>266</v>
      </c>
      <c r="G808" s="185">
        <v>4</v>
      </c>
      <c r="H808" s="185">
        <v>4</v>
      </c>
      <c r="I808" s="185">
        <v>4</v>
      </c>
      <c r="J808" s="185">
        <v>4</v>
      </c>
      <c r="K808" s="176">
        <v>4</v>
      </c>
    </row>
    <row r="809" spans="1:11" ht="78.75" x14ac:dyDescent="0.25">
      <c r="A809" s="91"/>
      <c r="B809" s="91"/>
      <c r="C809" s="91"/>
      <c r="D809" s="92"/>
      <c r="E809" s="73" t="s">
        <v>987</v>
      </c>
      <c r="F809" s="73" t="s">
        <v>21</v>
      </c>
      <c r="G809" s="186">
        <v>1</v>
      </c>
      <c r="H809" s="186">
        <v>1</v>
      </c>
      <c r="I809" s="186">
        <v>1</v>
      </c>
      <c r="J809" s="186">
        <v>1</v>
      </c>
      <c r="K809" s="276">
        <v>1</v>
      </c>
    </row>
    <row r="810" spans="1:11" ht="63" x14ac:dyDescent="0.25">
      <c r="A810" s="92"/>
      <c r="B810" s="91"/>
      <c r="C810" s="92"/>
      <c r="D810" s="84" t="s">
        <v>1540</v>
      </c>
      <c r="E810" s="84" t="s">
        <v>22</v>
      </c>
      <c r="F810" s="84" t="s">
        <v>19</v>
      </c>
      <c r="G810" s="181">
        <v>332.46</v>
      </c>
      <c r="H810" s="181">
        <v>600</v>
      </c>
      <c r="I810" s="181">
        <v>890</v>
      </c>
      <c r="J810" s="181">
        <v>890</v>
      </c>
      <c r="K810" s="38">
        <v>890</v>
      </c>
    </row>
    <row r="811" spans="1:11" ht="79.5" customHeight="1" x14ac:dyDescent="0.25">
      <c r="A811" s="90" t="s">
        <v>689</v>
      </c>
      <c r="B811" s="91"/>
      <c r="C811" s="90" t="s">
        <v>609</v>
      </c>
      <c r="D811" s="90" t="s">
        <v>1532</v>
      </c>
      <c r="E811" s="84" t="s">
        <v>980</v>
      </c>
      <c r="F811" s="84" t="s">
        <v>266</v>
      </c>
      <c r="G811" s="186">
        <v>2</v>
      </c>
      <c r="H811" s="186">
        <v>2</v>
      </c>
      <c r="I811" s="186">
        <v>2</v>
      </c>
      <c r="J811" s="186">
        <v>2</v>
      </c>
      <c r="K811" s="276">
        <v>2</v>
      </c>
    </row>
    <row r="812" spans="1:11" ht="78.75" x14ac:dyDescent="0.25">
      <c r="A812" s="91"/>
      <c r="B812" s="91"/>
      <c r="C812" s="91"/>
      <c r="D812" s="91"/>
      <c r="E812" s="73" t="s">
        <v>988</v>
      </c>
      <c r="F812" s="73" t="s">
        <v>555</v>
      </c>
      <c r="G812" s="179">
        <v>3448.3</v>
      </c>
      <c r="H812" s="179">
        <v>3448.3</v>
      </c>
      <c r="I812" s="179">
        <v>3448.3</v>
      </c>
      <c r="J812" s="179">
        <v>3448.3</v>
      </c>
      <c r="K812" s="88">
        <v>3448.3</v>
      </c>
    </row>
    <row r="813" spans="1:11" s="2" customFormat="1" x14ac:dyDescent="0.25">
      <c r="A813" s="91"/>
      <c r="B813" s="91"/>
      <c r="C813" s="91"/>
      <c r="D813" s="92"/>
      <c r="E813" s="84" t="s">
        <v>622</v>
      </c>
      <c r="F813" s="84" t="s">
        <v>623</v>
      </c>
      <c r="G813" s="179">
        <v>0.5</v>
      </c>
      <c r="H813" s="179">
        <v>0.5</v>
      </c>
      <c r="I813" s="179">
        <v>0.5</v>
      </c>
      <c r="J813" s="179">
        <v>0.5</v>
      </c>
      <c r="K813" s="88">
        <v>0.5</v>
      </c>
    </row>
    <row r="814" spans="1:11" ht="63" x14ac:dyDescent="0.25">
      <c r="A814" s="91"/>
      <c r="B814" s="91"/>
      <c r="C814" s="91"/>
      <c r="D814" s="84" t="s">
        <v>1540</v>
      </c>
      <c r="E814" s="84" t="s">
        <v>22</v>
      </c>
      <c r="F814" s="84" t="s">
        <v>19</v>
      </c>
      <c r="G814" s="181">
        <v>169.5</v>
      </c>
      <c r="H814" s="181">
        <v>300</v>
      </c>
      <c r="I814" s="181">
        <v>758</v>
      </c>
      <c r="J814" s="181">
        <v>758</v>
      </c>
      <c r="K814" s="38">
        <v>758</v>
      </c>
    </row>
    <row r="815" spans="1:11" ht="80.25" customHeight="1" x14ac:dyDescent="0.25">
      <c r="A815" s="90" t="s">
        <v>690</v>
      </c>
      <c r="B815" s="91"/>
      <c r="C815" s="90" t="s">
        <v>609</v>
      </c>
      <c r="D815" s="90" t="s">
        <v>611</v>
      </c>
      <c r="E815" s="74" t="s">
        <v>989</v>
      </c>
      <c r="F815" s="74" t="s">
        <v>266</v>
      </c>
      <c r="G815" s="187">
        <v>24</v>
      </c>
      <c r="H815" s="277">
        <v>24</v>
      </c>
      <c r="I815" s="187">
        <v>24</v>
      </c>
      <c r="J815" s="269">
        <v>24</v>
      </c>
      <c r="K815" s="55">
        <v>24</v>
      </c>
    </row>
    <row r="816" spans="1:11" ht="80.25" customHeight="1" x14ac:dyDescent="0.25">
      <c r="A816" s="91"/>
      <c r="B816" s="91"/>
      <c r="C816" s="91"/>
      <c r="D816" s="92"/>
      <c r="E816" s="73" t="s">
        <v>990</v>
      </c>
      <c r="F816" s="73" t="s">
        <v>555</v>
      </c>
      <c r="G816" s="179">
        <v>3579.6</v>
      </c>
      <c r="H816" s="88">
        <v>3579.6</v>
      </c>
      <c r="I816" s="179">
        <v>3579.6</v>
      </c>
      <c r="J816" s="64">
        <v>3579.6</v>
      </c>
      <c r="K816" s="31">
        <v>3579.6</v>
      </c>
    </row>
    <row r="817" spans="1:12" ht="63" x14ac:dyDescent="0.25">
      <c r="A817" s="92"/>
      <c r="B817" s="91"/>
      <c r="C817" s="92"/>
      <c r="D817" s="84" t="s">
        <v>1540</v>
      </c>
      <c r="E817" s="84" t="s">
        <v>22</v>
      </c>
      <c r="F817" s="84" t="s">
        <v>19</v>
      </c>
      <c r="G817" s="179">
        <v>900</v>
      </c>
      <c r="H817" s="88">
        <v>900</v>
      </c>
      <c r="I817" s="179">
        <v>900</v>
      </c>
      <c r="J817" s="64">
        <v>900</v>
      </c>
      <c r="K817" s="31">
        <v>900</v>
      </c>
    </row>
    <row r="818" spans="1:12" ht="94.5" customHeight="1" x14ac:dyDescent="0.25">
      <c r="A818" s="90" t="s">
        <v>691</v>
      </c>
      <c r="B818" s="91"/>
      <c r="C818" s="90" t="s">
        <v>27</v>
      </c>
      <c r="D818" s="90" t="s">
        <v>1533</v>
      </c>
      <c r="E818" s="74" t="s">
        <v>991</v>
      </c>
      <c r="F818" s="90" t="s">
        <v>266</v>
      </c>
      <c r="G818" s="187">
        <v>1</v>
      </c>
      <c r="H818" s="277">
        <v>1</v>
      </c>
      <c r="I818" s="187">
        <v>1</v>
      </c>
      <c r="J818" s="269">
        <v>1</v>
      </c>
      <c r="K818" s="55">
        <v>1</v>
      </c>
    </row>
    <row r="819" spans="1:12" x14ac:dyDescent="0.25">
      <c r="A819" s="91"/>
      <c r="B819" s="91"/>
      <c r="C819" s="91"/>
      <c r="D819" s="91"/>
      <c r="E819" s="84" t="s">
        <v>625</v>
      </c>
      <c r="F819" s="91"/>
      <c r="G819" s="187">
        <v>2</v>
      </c>
      <c r="H819" s="277">
        <v>2</v>
      </c>
      <c r="I819" s="187">
        <v>2</v>
      </c>
      <c r="J819" s="269">
        <v>2</v>
      </c>
      <c r="K819" s="55">
        <v>2</v>
      </c>
    </row>
    <row r="820" spans="1:12" x14ac:dyDescent="0.25">
      <c r="A820" s="91"/>
      <c r="B820" s="91"/>
      <c r="C820" s="91"/>
      <c r="D820" s="92"/>
      <c r="E820" s="73" t="s">
        <v>626</v>
      </c>
      <c r="F820" s="92"/>
      <c r="G820" s="188">
        <v>2</v>
      </c>
      <c r="H820" s="278">
        <v>2</v>
      </c>
      <c r="I820" s="188">
        <v>2</v>
      </c>
      <c r="J820" s="269">
        <v>2</v>
      </c>
      <c r="K820" s="55">
        <v>2</v>
      </c>
    </row>
    <row r="821" spans="1:12" ht="63" x14ac:dyDescent="0.25">
      <c r="A821" s="92"/>
      <c r="B821" s="91"/>
      <c r="C821" s="92"/>
      <c r="D821" s="84" t="s">
        <v>1540</v>
      </c>
      <c r="E821" s="84" t="s">
        <v>22</v>
      </c>
      <c r="F821" s="84" t="s">
        <v>19</v>
      </c>
      <c r="G821" s="179">
        <v>115</v>
      </c>
      <c r="H821" s="179">
        <v>600</v>
      </c>
      <c r="I821" s="179">
        <v>800</v>
      </c>
      <c r="J821" s="179">
        <v>800</v>
      </c>
      <c r="K821" s="88">
        <v>800</v>
      </c>
      <c r="L821" s="25">
        <v>115</v>
      </c>
    </row>
    <row r="822" spans="1:12" ht="78.75" x14ac:dyDescent="0.25">
      <c r="A822" s="90" t="s">
        <v>692</v>
      </c>
      <c r="B822" s="91"/>
      <c r="C822" s="90" t="s">
        <v>617</v>
      </c>
      <c r="D822" s="90" t="s">
        <v>618</v>
      </c>
      <c r="E822" s="74" t="s">
        <v>992</v>
      </c>
      <c r="F822" s="90" t="s">
        <v>266</v>
      </c>
      <c r="G822" s="178">
        <v>1500</v>
      </c>
      <c r="H822" s="56">
        <v>1500</v>
      </c>
      <c r="I822" s="56">
        <v>1500</v>
      </c>
      <c r="J822" s="56">
        <v>1500</v>
      </c>
      <c r="K822" s="56">
        <v>1500</v>
      </c>
    </row>
    <row r="823" spans="1:12" x14ac:dyDescent="0.25">
      <c r="A823" s="91"/>
      <c r="B823" s="91"/>
      <c r="C823" s="91"/>
      <c r="D823" s="92"/>
      <c r="E823" s="73" t="s">
        <v>160</v>
      </c>
      <c r="F823" s="92"/>
      <c r="G823" s="185">
        <v>25</v>
      </c>
      <c r="H823" s="176">
        <v>25</v>
      </c>
      <c r="I823" s="176">
        <v>25</v>
      </c>
      <c r="J823" s="176">
        <v>25</v>
      </c>
      <c r="K823" s="176">
        <v>25</v>
      </c>
    </row>
    <row r="824" spans="1:12" ht="63" x14ac:dyDescent="0.25">
      <c r="A824" s="92"/>
      <c r="B824" s="91"/>
      <c r="C824" s="92"/>
      <c r="D824" s="84" t="s">
        <v>1540</v>
      </c>
      <c r="E824" s="84" t="s">
        <v>22</v>
      </c>
      <c r="F824" s="84" t="s">
        <v>19</v>
      </c>
      <c r="G824" s="179">
        <v>150</v>
      </c>
      <c r="H824" s="179">
        <v>150</v>
      </c>
      <c r="I824" s="179">
        <v>560</v>
      </c>
      <c r="J824" s="179">
        <v>560</v>
      </c>
      <c r="K824" s="88">
        <v>560</v>
      </c>
      <c r="L824" s="25">
        <v>150</v>
      </c>
    </row>
    <row r="825" spans="1:12" ht="78.75" customHeight="1" x14ac:dyDescent="0.25">
      <c r="A825" s="90" t="s">
        <v>693</v>
      </c>
      <c r="B825" s="91"/>
      <c r="C825" s="90" t="s">
        <v>627</v>
      </c>
      <c r="D825" s="87" t="s">
        <v>628</v>
      </c>
      <c r="E825" s="75" t="s">
        <v>993</v>
      </c>
      <c r="F825" s="75" t="s">
        <v>266</v>
      </c>
      <c r="G825" s="185">
        <v>60</v>
      </c>
      <c r="H825" s="176">
        <v>38</v>
      </c>
      <c r="I825" s="185">
        <v>60</v>
      </c>
      <c r="J825" s="269">
        <v>60</v>
      </c>
      <c r="K825" s="55">
        <v>60</v>
      </c>
    </row>
    <row r="826" spans="1:12" ht="63" x14ac:dyDescent="0.25">
      <c r="A826" s="92"/>
      <c r="B826" s="91"/>
      <c r="C826" s="92"/>
      <c r="D826" s="84" t="s">
        <v>1540</v>
      </c>
      <c r="E826" s="84" t="s">
        <v>22</v>
      </c>
      <c r="F826" s="84" t="s">
        <v>19</v>
      </c>
      <c r="G826" s="181">
        <v>409</v>
      </c>
      <c r="H826" s="181">
        <v>409</v>
      </c>
      <c r="I826" s="181">
        <v>409</v>
      </c>
      <c r="J826" s="181">
        <v>409</v>
      </c>
      <c r="K826" s="38">
        <v>409</v>
      </c>
    </row>
    <row r="827" spans="1:12" ht="78.75" customHeight="1" x14ac:dyDescent="0.25">
      <c r="A827" s="90" t="s">
        <v>694</v>
      </c>
      <c r="B827" s="91"/>
      <c r="C827" s="90" t="s">
        <v>545</v>
      </c>
      <c r="D827" s="87" t="s">
        <v>604</v>
      </c>
      <c r="E827" s="75" t="s">
        <v>994</v>
      </c>
      <c r="F827" s="75" t="s">
        <v>21</v>
      </c>
      <c r="G827" s="185">
        <v>500</v>
      </c>
      <c r="H827" s="176">
        <v>500</v>
      </c>
      <c r="I827" s="185">
        <v>500</v>
      </c>
      <c r="J827" s="269">
        <v>500</v>
      </c>
      <c r="K827" s="55">
        <v>500</v>
      </c>
    </row>
    <row r="828" spans="1:12" ht="63" x14ac:dyDescent="0.25">
      <c r="A828" s="92"/>
      <c r="B828" s="91"/>
      <c r="C828" s="92"/>
      <c r="D828" s="84" t="s">
        <v>1540</v>
      </c>
      <c r="E828" s="84" t="s">
        <v>22</v>
      </c>
      <c r="F828" s="84" t="s">
        <v>19</v>
      </c>
      <c r="G828" s="181">
        <v>282.10000000000002</v>
      </c>
      <c r="H828" s="181">
        <v>400</v>
      </c>
      <c r="I828" s="181">
        <v>400</v>
      </c>
      <c r="J828" s="181">
        <v>400</v>
      </c>
      <c r="K828" s="38">
        <v>400</v>
      </c>
    </row>
    <row r="829" spans="1:12" ht="80.25" customHeight="1" x14ac:dyDescent="0.25">
      <c r="A829" s="90" t="s">
        <v>695</v>
      </c>
      <c r="B829" s="91"/>
      <c r="C829" s="90" t="s">
        <v>545</v>
      </c>
      <c r="D829" s="87" t="s">
        <v>630</v>
      </c>
      <c r="E829" s="75" t="s">
        <v>995</v>
      </c>
      <c r="F829" s="75" t="s">
        <v>266</v>
      </c>
      <c r="G829" s="185">
        <v>1</v>
      </c>
      <c r="H829" s="176">
        <v>1</v>
      </c>
      <c r="I829" s="185">
        <v>1</v>
      </c>
      <c r="J829" s="269">
        <v>1</v>
      </c>
      <c r="K829" s="55">
        <v>1</v>
      </c>
    </row>
    <row r="830" spans="1:12" ht="15" customHeight="1" x14ac:dyDescent="0.25">
      <c r="A830" s="91"/>
      <c r="B830" s="91"/>
      <c r="C830" s="91"/>
      <c r="D830" s="90" t="s">
        <v>1540</v>
      </c>
      <c r="E830" s="90" t="s">
        <v>22</v>
      </c>
      <c r="F830" s="90" t="s">
        <v>19</v>
      </c>
      <c r="G830" s="189">
        <v>180</v>
      </c>
      <c r="H830" s="189">
        <v>400</v>
      </c>
      <c r="I830" s="189">
        <v>726.7</v>
      </c>
      <c r="J830" s="189">
        <v>726.7</v>
      </c>
      <c r="K830" s="189">
        <v>710</v>
      </c>
    </row>
    <row r="831" spans="1:12" ht="51.75" customHeight="1" x14ac:dyDescent="0.25">
      <c r="A831" s="92"/>
      <c r="B831" s="91"/>
      <c r="C831" s="92"/>
      <c r="D831" s="92"/>
      <c r="E831" s="92"/>
      <c r="F831" s="92"/>
      <c r="G831" s="190"/>
      <c r="H831" s="190"/>
      <c r="I831" s="190"/>
      <c r="J831" s="190"/>
      <c r="K831" s="190"/>
    </row>
    <row r="832" spans="1:12" ht="85.5" customHeight="1" x14ac:dyDescent="0.25">
      <c r="A832" s="90" t="s">
        <v>696</v>
      </c>
      <c r="B832" s="91"/>
      <c r="C832" s="90" t="s">
        <v>545</v>
      </c>
      <c r="D832" s="87" t="s">
        <v>603</v>
      </c>
      <c r="E832" s="75" t="s">
        <v>978</v>
      </c>
      <c r="F832" s="75" t="s">
        <v>266</v>
      </c>
      <c r="G832" s="185">
        <v>6</v>
      </c>
      <c r="H832" s="176">
        <v>6</v>
      </c>
      <c r="I832" s="185">
        <v>6</v>
      </c>
      <c r="J832" s="269">
        <v>6</v>
      </c>
      <c r="K832" s="55">
        <v>6</v>
      </c>
    </row>
    <row r="833" spans="1:12" ht="63" x14ac:dyDescent="0.25">
      <c r="A833" s="92"/>
      <c r="B833" s="91"/>
      <c r="C833" s="92"/>
      <c r="D833" s="84" t="s">
        <v>1540</v>
      </c>
      <c r="E833" s="84" t="s">
        <v>22</v>
      </c>
      <c r="F833" s="84" t="s">
        <v>19</v>
      </c>
      <c r="G833" s="191">
        <v>120</v>
      </c>
      <c r="H833" s="191">
        <v>599.55999999999995</v>
      </c>
      <c r="I833" s="191">
        <v>958</v>
      </c>
      <c r="J833" s="191">
        <v>958</v>
      </c>
      <c r="K833" s="279">
        <v>958</v>
      </c>
    </row>
    <row r="834" spans="1:12" ht="84" customHeight="1" x14ac:dyDescent="0.25">
      <c r="A834" s="90" t="s">
        <v>697</v>
      </c>
      <c r="B834" s="91"/>
      <c r="C834" s="90" t="s">
        <v>580</v>
      </c>
      <c r="D834" s="75" t="s">
        <v>602</v>
      </c>
      <c r="E834" s="75" t="s">
        <v>996</v>
      </c>
      <c r="F834" s="87" t="s">
        <v>569</v>
      </c>
      <c r="G834" s="192">
        <v>20</v>
      </c>
      <c r="H834" s="280">
        <v>20</v>
      </c>
      <c r="I834" s="192">
        <v>20</v>
      </c>
      <c r="J834" s="269">
        <v>20</v>
      </c>
      <c r="K834" s="55">
        <v>20</v>
      </c>
    </row>
    <row r="835" spans="1:12" ht="63" x14ac:dyDescent="0.25">
      <c r="A835" s="92"/>
      <c r="B835" s="91"/>
      <c r="C835" s="92"/>
      <c r="D835" s="84" t="s">
        <v>1540</v>
      </c>
      <c r="E835" s="84" t="s">
        <v>22</v>
      </c>
      <c r="F835" s="84" t="s">
        <v>19</v>
      </c>
      <c r="G835" s="179">
        <v>560</v>
      </c>
      <c r="H835" s="179">
        <v>560</v>
      </c>
      <c r="I835" s="179">
        <v>630</v>
      </c>
      <c r="J835" s="64">
        <v>630</v>
      </c>
      <c r="K835" s="31">
        <v>630</v>
      </c>
    </row>
    <row r="836" spans="1:12" ht="84" customHeight="1" x14ac:dyDescent="0.25">
      <c r="A836" s="90" t="s">
        <v>698</v>
      </c>
      <c r="B836" s="91"/>
      <c r="C836" s="90" t="s">
        <v>617</v>
      </c>
      <c r="D836" s="87" t="s">
        <v>631</v>
      </c>
      <c r="E836" s="75" t="s">
        <v>997</v>
      </c>
      <c r="F836" s="87" t="s">
        <v>21</v>
      </c>
      <c r="G836" s="185">
        <v>1</v>
      </c>
      <c r="H836" s="176">
        <v>1</v>
      </c>
      <c r="I836" s="176">
        <v>1</v>
      </c>
      <c r="J836" s="176">
        <v>1</v>
      </c>
      <c r="K836" s="176">
        <v>1</v>
      </c>
    </row>
    <row r="837" spans="1:12" ht="63" x14ac:dyDescent="0.25">
      <c r="A837" s="92"/>
      <c r="B837" s="91"/>
      <c r="C837" s="92"/>
      <c r="D837" s="84" t="s">
        <v>1540</v>
      </c>
      <c r="E837" s="84" t="s">
        <v>22</v>
      </c>
      <c r="F837" s="84" t="s">
        <v>19</v>
      </c>
      <c r="G837" s="179">
        <v>1094.3</v>
      </c>
      <c r="H837" s="88">
        <v>1094.3</v>
      </c>
      <c r="I837" s="179">
        <v>1985</v>
      </c>
      <c r="J837" s="64">
        <v>1985</v>
      </c>
      <c r="K837" s="31">
        <v>1985</v>
      </c>
      <c r="L837" s="9">
        <v>639.5</v>
      </c>
    </row>
    <row r="838" spans="1:12" ht="79.5" customHeight="1" x14ac:dyDescent="0.25">
      <c r="A838" s="90" t="s">
        <v>699</v>
      </c>
      <c r="B838" s="91"/>
      <c r="C838" s="90" t="s">
        <v>24</v>
      </c>
      <c r="D838" s="87" t="s">
        <v>911</v>
      </c>
      <c r="E838" s="75" t="s">
        <v>632</v>
      </c>
      <c r="F838" s="87" t="s">
        <v>21</v>
      </c>
      <c r="G838" s="185">
        <v>1</v>
      </c>
      <c r="H838" s="176">
        <v>1</v>
      </c>
      <c r="I838" s="185">
        <v>1</v>
      </c>
      <c r="J838" s="269">
        <v>1</v>
      </c>
      <c r="K838" s="55">
        <v>1</v>
      </c>
    </row>
    <row r="839" spans="1:12" ht="63" x14ac:dyDescent="0.25">
      <c r="A839" s="92"/>
      <c r="B839" s="91"/>
      <c r="C839" s="92"/>
      <c r="D839" s="84" t="s">
        <v>1540</v>
      </c>
      <c r="E839" s="84" t="s">
        <v>22</v>
      </c>
      <c r="F839" s="84" t="s">
        <v>19</v>
      </c>
      <c r="G839" s="179">
        <v>3</v>
      </c>
      <c r="H839" s="88">
        <v>3</v>
      </c>
      <c r="I839" s="179">
        <v>3</v>
      </c>
      <c r="J839" s="64">
        <v>3</v>
      </c>
      <c r="K839" s="31">
        <v>3</v>
      </c>
    </row>
    <row r="840" spans="1:12" ht="81.75" customHeight="1" x14ac:dyDescent="0.25">
      <c r="A840" s="90" t="s">
        <v>700</v>
      </c>
      <c r="B840" s="91"/>
      <c r="C840" s="90" t="s">
        <v>24</v>
      </c>
      <c r="D840" s="87" t="s">
        <v>633</v>
      </c>
      <c r="E840" s="75" t="s">
        <v>998</v>
      </c>
      <c r="F840" s="87" t="s">
        <v>266</v>
      </c>
      <c r="G840" s="185">
        <v>10</v>
      </c>
      <c r="H840" s="176">
        <v>10</v>
      </c>
      <c r="I840" s="185">
        <v>10</v>
      </c>
      <c r="J840" s="269">
        <v>10</v>
      </c>
      <c r="K840" s="55">
        <v>10</v>
      </c>
    </row>
    <row r="841" spans="1:12" ht="63" x14ac:dyDescent="0.25">
      <c r="A841" s="92"/>
      <c r="B841" s="91"/>
      <c r="C841" s="92"/>
      <c r="D841" s="84" t="s">
        <v>1540</v>
      </c>
      <c r="E841" s="84" t="s">
        <v>22</v>
      </c>
      <c r="F841" s="84" t="s">
        <v>19</v>
      </c>
      <c r="G841" s="179">
        <v>32.68</v>
      </c>
      <c r="H841" s="88">
        <v>32.68</v>
      </c>
      <c r="I841" s="179">
        <v>32.68</v>
      </c>
      <c r="J841" s="64">
        <v>32.700000000000003</v>
      </c>
      <c r="K841" s="31">
        <v>32.700000000000003</v>
      </c>
    </row>
    <row r="842" spans="1:12" ht="15" customHeight="1" x14ac:dyDescent="0.25">
      <c r="A842" s="90" t="s">
        <v>701</v>
      </c>
      <c r="B842" s="91"/>
      <c r="C842" s="281" t="s">
        <v>634</v>
      </c>
      <c r="D842" s="90" t="s">
        <v>1534</v>
      </c>
      <c r="E842" s="90" t="s">
        <v>1535</v>
      </c>
      <c r="F842" s="282" t="s">
        <v>21</v>
      </c>
      <c r="G842" s="182">
        <v>4</v>
      </c>
      <c r="H842" s="182">
        <v>4</v>
      </c>
      <c r="I842" s="182">
        <v>4</v>
      </c>
      <c r="J842" s="182">
        <v>4</v>
      </c>
      <c r="K842" s="182">
        <v>4</v>
      </c>
    </row>
    <row r="843" spans="1:12" ht="51" customHeight="1" x14ac:dyDescent="0.25">
      <c r="A843" s="91"/>
      <c r="B843" s="91"/>
      <c r="C843" s="283"/>
      <c r="D843" s="91"/>
      <c r="E843" s="92"/>
      <c r="F843" s="284"/>
      <c r="G843" s="184"/>
      <c r="H843" s="184"/>
      <c r="I843" s="184"/>
      <c r="J843" s="184"/>
      <c r="K843" s="184"/>
    </row>
    <row r="844" spans="1:12" s="2" customFormat="1" ht="65.25" customHeight="1" x14ac:dyDescent="0.25">
      <c r="A844" s="91"/>
      <c r="B844" s="91"/>
      <c r="C844" s="283"/>
      <c r="D844" s="91"/>
      <c r="E844" s="74" t="s">
        <v>1536</v>
      </c>
      <c r="F844" s="284"/>
      <c r="G844" s="193">
        <v>1</v>
      </c>
      <c r="H844" s="193">
        <v>1</v>
      </c>
      <c r="I844" s="193">
        <v>1</v>
      </c>
      <c r="J844" s="193">
        <v>1</v>
      </c>
      <c r="K844" s="285">
        <v>1</v>
      </c>
    </row>
    <row r="845" spans="1:12" s="2" customFormat="1" ht="109.5" customHeight="1" x14ac:dyDescent="0.25">
      <c r="A845" s="91"/>
      <c r="B845" s="91"/>
      <c r="C845" s="283"/>
      <c r="D845" s="92"/>
      <c r="E845" s="74" t="s">
        <v>1537</v>
      </c>
      <c r="F845" s="286"/>
      <c r="G845" s="193">
        <v>1</v>
      </c>
      <c r="H845" s="193">
        <v>1</v>
      </c>
      <c r="I845" s="193">
        <v>1</v>
      </c>
      <c r="J845" s="193">
        <v>1</v>
      </c>
      <c r="K845" s="285">
        <v>1</v>
      </c>
    </row>
    <row r="846" spans="1:12" ht="63" x14ac:dyDescent="0.25">
      <c r="A846" s="92"/>
      <c r="B846" s="91"/>
      <c r="C846" s="287"/>
      <c r="D846" s="84" t="s">
        <v>1540</v>
      </c>
      <c r="E846" s="84" t="s">
        <v>22</v>
      </c>
      <c r="F846" s="84" t="s">
        <v>19</v>
      </c>
      <c r="G846" s="179">
        <v>687</v>
      </c>
      <c r="H846" s="179">
        <v>687</v>
      </c>
      <c r="I846" s="179">
        <v>687</v>
      </c>
      <c r="J846" s="64">
        <v>687</v>
      </c>
      <c r="K846" s="31">
        <v>687</v>
      </c>
    </row>
    <row r="847" spans="1:12" s="2" customFormat="1" ht="78.75" x14ac:dyDescent="0.25">
      <c r="A847" s="90" t="s">
        <v>1543</v>
      </c>
      <c r="B847" s="91"/>
      <c r="C847" s="90" t="s">
        <v>634</v>
      </c>
      <c r="D847" s="75" t="s">
        <v>1538</v>
      </c>
      <c r="E847" s="75" t="s">
        <v>1539</v>
      </c>
      <c r="F847" s="74" t="s">
        <v>21</v>
      </c>
      <c r="G847" s="179">
        <v>1000</v>
      </c>
      <c r="H847" s="179">
        <v>1205</v>
      </c>
      <c r="I847" s="179">
        <v>1000</v>
      </c>
      <c r="J847" s="64">
        <v>1000</v>
      </c>
      <c r="K847" s="31">
        <v>1000</v>
      </c>
    </row>
    <row r="848" spans="1:12" s="2" customFormat="1" ht="66.75" customHeight="1" x14ac:dyDescent="0.25">
      <c r="A848" s="92"/>
      <c r="B848" s="91"/>
      <c r="C848" s="92"/>
      <c r="D848" s="84" t="s">
        <v>1540</v>
      </c>
      <c r="E848" s="84" t="s">
        <v>22</v>
      </c>
      <c r="F848" s="84" t="s">
        <v>19</v>
      </c>
      <c r="G848" s="179">
        <v>2908.2</v>
      </c>
      <c r="H848" s="179">
        <v>2908.2</v>
      </c>
      <c r="I848" s="179">
        <v>2908.2</v>
      </c>
      <c r="J848" s="64">
        <v>2908.2</v>
      </c>
      <c r="K848" s="88">
        <v>2908.2</v>
      </c>
    </row>
    <row r="849" spans="1:11" ht="78.75" customHeight="1" x14ac:dyDescent="0.25">
      <c r="A849" s="90" t="s">
        <v>702</v>
      </c>
      <c r="B849" s="91"/>
      <c r="C849" s="90" t="s">
        <v>634</v>
      </c>
      <c r="D849" s="75" t="s">
        <v>635</v>
      </c>
      <c r="E849" s="75" t="s">
        <v>999</v>
      </c>
      <c r="F849" s="87" t="s">
        <v>266</v>
      </c>
      <c r="G849" s="185">
        <v>200</v>
      </c>
      <c r="H849" s="176">
        <v>821</v>
      </c>
      <c r="I849" s="185">
        <v>200</v>
      </c>
      <c r="J849" s="64">
        <v>200</v>
      </c>
      <c r="K849" s="31">
        <v>200</v>
      </c>
    </row>
    <row r="850" spans="1:11" ht="63" x14ac:dyDescent="0.25">
      <c r="A850" s="92"/>
      <c r="B850" s="91"/>
      <c r="C850" s="92"/>
      <c r="D850" s="84" t="s">
        <v>1540</v>
      </c>
      <c r="E850" s="84" t="s">
        <v>22</v>
      </c>
      <c r="F850" s="84" t="s">
        <v>19</v>
      </c>
      <c r="G850" s="179">
        <v>299</v>
      </c>
      <c r="H850" s="88">
        <v>299</v>
      </c>
      <c r="I850" s="179">
        <v>299</v>
      </c>
      <c r="J850" s="64">
        <v>299</v>
      </c>
      <c r="K850" s="31">
        <v>299</v>
      </c>
    </row>
    <row r="851" spans="1:11" ht="80.25" customHeight="1" x14ac:dyDescent="0.25">
      <c r="A851" s="90" t="s">
        <v>703</v>
      </c>
      <c r="B851" s="91"/>
      <c r="C851" s="90" t="s">
        <v>634</v>
      </c>
      <c r="D851" s="75" t="s">
        <v>635</v>
      </c>
      <c r="E851" s="75" t="s">
        <v>1000</v>
      </c>
      <c r="F851" s="87" t="s">
        <v>21</v>
      </c>
      <c r="G851" s="185">
        <v>500</v>
      </c>
      <c r="H851" s="176">
        <v>774</v>
      </c>
      <c r="I851" s="185">
        <v>500</v>
      </c>
      <c r="J851" s="269">
        <v>500</v>
      </c>
      <c r="K851" s="55">
        <v>500</v>
      </c>
    </row>
    <row r="852" spans="1:11" ht="63" x14ac:dyDescent="0.25">
      <c r="A852" s="92"/>
      <c r="B852" s="91"/>
      <c r="C852" s="92"/>
      <c r="D852" s="84" t="s">
        <v>1540</v>
      </c>
      <c r="E852" s="84" t="s">
        <v>22</v>
      </c>
      <c r="F852" s="84" t="s">
        <v>19</v>
      </c>
      <c r="G852" s="179">
        <v>526</v>
      </c>
      <c r="H852" s="88">
        <v>526</v>
      </c>
      <c r="I852" s="179">
        <v>526</v>
      </c>
      <c r="J852" s="64">
        <v>526</v>
      </c>
      <c r="K852" s="31">
        <v>526</v>
      </c>
    </row>
    <row r="853" spans="1:11" ht="158.25" customHeight="1" x14ac:dyDescent="0.25">
      <c r="A853" s="90" t="s">
        <v>704</v>
      </c>
      <c r="B853" s="91"/>
      <c r="C853" s="90" t="s">
        <v>634</v>
      </c>
      <c r="D853" s="75" t="s">
        <v>635</v>
      </c>
      <c r="E853" s="274" t="s">
        <v>1001</v>
      </c>
      <c r="F853" s="87" t="s">
        <v>266</v>
      </c>
      <c r="G853" s="178">
        <v>1000</v>
      </c>
      <c r="H853" s="178">
        <v>1835</v>
      </c>
      <c r="I853" s="178">
        <v>1000</v>
      </c>
      <c r="J853" s="178">
        <v>1000</v>
      </c>
      <c r="K853" s="56">
        <v>1000</v>
      </c>
    </row>
    <row r="854" spans="1:11" ht="63" x14ac:dyDescent="0.25">
      <c r="A854" s="92"/>
      <c r="B854" s="91"/>
      <c r="C854" s="92"/>
      <c r="D854" s="84" t="s">
        <v>1541</v>
      </c>
      <c r="E854" s="84" t="s">
        <v>22</v>
      </c>
      <c r="F854" s="84" t="s">
        <v>19</v>
      </c>
      <c r="G854" s="179">
        <v>2385</v>
      </c>
      <c r="H854" s="179">
        <v>2385</v>
      </c>
      <c r="I854" s="179">
        <v>2385</v>
      </c>
      <c r="J854" s="179">
        <v>2385</v>
      </c>
      <c r="K854" s="88">
        <v>2385</v>
      </c>
    </row>
    <row r="855" spans="1:11" ht="81" customHeight="1" x14ac:dyDescent="0.25">
      <c r="A855" s="90" t="s">
        <v>705</v>
      </c>
      <c r="B855" s="91"/>
      <c r="C855" s="90" t="s">
        <v>634</v>
      </c>
      <c r="D855" s="75" t="s">
        <v>635</v>
      </c>
      <c r="E855" s="75" t="s">
        <v>1002</v>
      </c>
      <c r="F855" s="87" t="s">
        <v>266</v>
      </c>
      <c r="G855" s="178">
        <v>10</v>
      </c>
      <c r="H855" s="56">
        <v>30</v>
      </c>
      <c r="I855" s="178">
        <v>10</v>
      </c>
      <c r="J855" s="269">
        <v>10</v>
      </c>
      <c r="K855" s="55">
        <v>10</v>
      </c>
    </row>
    <row r="856" spans="1:11" ht="63" x14ac:dyDescent="0.25">
      <c r="A856" s="92"/>
      <c r="B856" s="91"/>
      <c r="C856" s="92"/>
      <c r="D856" s="84" t="s">
        <v>1541</v>
      </c>
      <c r="E856" s="84" t="s">
        <v>22</v>
      </c>
      <c r="F856" s="84" t="s">
        <v>19</v>
      </c>
      <c r="G856" s="179">
        <v>163.4</v>
      </c>
      <c r="H856" s="88">
        <v>163.4</v>
      </c>
      <c r="I856" s="179">
        <v>163.4</v>
      </c>
      <c r="J856" s="64">
        <v>163.4</v>
      </c>
      <c r="K856" s="31">
        <v>163.4</v>
      </c>
    </row>
    <row r="857" spans="1:11" ht="63.75" customHeight="1" x14ac:dyDescent="0.25">
      <c r="A857" s="90" t="s">
        <v>706</v>
      </c>
      <c r="B857" s="91"/>
      <c r="C857" s="90" t="s">
        <v>634</v>
      </c>
      <c r="D857" s="75" t="s">
        <v>635</v>
      </c>
      <c r="E857" s="75" t="s">
        <v>1003</v>
      </c>
      <c r="F857" s="87" t="s">
        <v>266</v>
      </c>
      <c r="G857" s="178">
        <v>2</v>
      </c>
      <c r="H857" s="56">
        <v>3</v>
      </c>
      <c r="I857" s="178">
        <v>2</v>
      </c>
      <c r="J857" s="269">
        <v>2</v>
      </c>
      <c r="K857" s="55">
        <v>2</v>
      </c>
    </row>
    <row r="858" spans="1:11" ht="63" x14ac:dyDescent="0.25">
      <c r="A858" s="92"/>
      <c r="B858" s="91"/>
      <c r="C858" s="92"/>
      <c r="D858" s="84" t="s">
        <v>1540</v>
      </c>
      <c r="E858" s="84" t="s">
        <v>22</v>
      </c>
      <c r="F858" s="84" t="s">
        <v>19</v>
      </c>
      <c r="G858" s="179">
        <v>98.5</v>
      </c>
      <c r="H858" s="88">
        <v>98.5</v>
      </c>
      <c r="I858" s="179">
        <v>98.5</v>
      </c>
      <c r="J858" s="64">
        <v>98.5</v>
      </c>
      <c r="K858" s="31">
        <v>98.5</v>
      </c>
    </row>
    <row r="859" spans="1:11" ht="126" x14ac:dyDescent="0.25">
      <c r="A859" s="90" t="s">
        <v>707</v>
      </c>
      <c r="B859" s="91"/>
      <c r="C859" s="90" t="s">
        <v>634</v>
      </c>
      <c r="D859" s="75" t="s">
        <v>635</v>
      </c>
      <c r="E859" s="75" t="s">
        <v>1004</v>
      </c>
      <c r="F859" s="87" t="s">
        <v>21</v>
      </c>
      <c r="G859" s="178">
        <v>20</v>
      </c>
      <c r="H859" s="56">
        <v>50</v>
      </c>
      <c r="I859" s="178">
        <v>20</v>
      </c>
      <c r="J859" s="269">
        <v>20</v>
      </c>
      <c r="K859" s="55">
        <v>20</v>
      </c>
    </row>
    <row r="860" spans="1:11" ht="63" x14ac:dyDescent="0.25">
      <c r="A860" s="92"/>
      <c r="B860" s="91"/>
      <c r="C860" s="92"/>
      <c r="D860" s="84" t="s">
        <v>1540</v>
      </c>
      <c r="E860" s="84" t="s">
        <v>22</v>
      </c>
      <c r="F860" s="84" t="s">
        <v>19</v>
      </c>
      <c r="G860" s="179">
        <v>39.200000000000003</v>
      </c>
      <c r="H860" s="88">
        <v>39.700000000000003</v>
      </c>
      <c r="I860" s="179">
        <v>39.21</v>
      </c>
      <c r="J860" s="64">
        <v>39.200000000000003</v>
      </c>
      <c r="K860" s="31">
        <v>39.200000000000003</v>
      </c>
    </row>
    <row r="861" spans="1:11" ht="83.25" customHeight="1" x14ac:dyDescent="0.25">
      <c r="A861" s="90" t="s">
        <v>708</v>
      </c>
      <c r="B861" s="91"/>
      <c r="C861" s="90" t="s">
        <v>634</v>
      </c>
      <c r="D861" s="75" t="s">
        <v>635</v>
      </c>
      <c r="E861" s="75" t="s">
        <v>1005</v>
      </c>
      <c r="F861" s="87" t="s">
        <v>266</v>
      </c>
      <c r="G861" s="178">
        <v>5</v>
      </c>
      <c r="H861" s="56">
        <v>20</v>
      </c>
      <c r="I861" s="178">
        <v>5</v>
      </c>
      <c r="J861" s="269">
        <v>5</v>
      </c>
      <c r="K861" s="55">
        <v>5</v>
      </c>
    </row>
    <row r="862" spans="1:11" ht="63" x14ac:dyDescent="0.25">
      <c r="A862" s="92"/>
      <c r="B862" s="91"/>
      <c r="C862" s="92"/>
      <c r="D862" s="84" t="s">
        <v>1540</v>
      </c>
      <c r="E862" s="84" t="s">
        <v>22</v>
      </c>
      <c r="F862" s="84" t="s">
        <v>19</v>
      </c>
      <c r="G862" s="179">
        <v>18.600000000000001</v>
      </c>
      <c r="H862" s="88">
        <v>18.600000000000001</v>
      </c>
      <c r="I862" s="179">
        <v>18.600000000000001</v>
      </c>
      <c r="J862" s="64">
        <v>18.600000000000001</v>
      </c>
      <c r="K862" s="31">
        <v>18.600000000000001</v>
      </c>
    </row>
    <row r="863" spans="1:11" ht="110.25" x14ac:dyDescent="0.25">
      <c r="A863" s="90" t="s">
        <v>709</v>
      </c>
      <c r="B863" s="91"/>
      <c r="C863" s="90" t="s">
        <v>634</v>
      </c>
      <c r="D863" s="75" t="s">
        <v>635</v>
      </c>
      <c r="E863" s="75" t="s">
        <v>1006</v>
      </c>
      <c r="F863" s="87" t="s">
        <v>266</v>
      </c>
      <c r="G863" s="178">
        <v>6</v>
      </c>
      <c r="H863" s="56">
        <v>10</v>
      </c>
      <c r="I863" s="178">
        <v>6</v>
      </c>
      <c r="J863" s="269">
        <v>6</v>
      </c>
      <c r="K863" s="55">
        <v>6</v>
      </c>
    </row>
    <row r="864" spans="1:11" ht="63" x14ac:dyDescent="0.25">
      <c r="A864" s="92"/>
      <c r="B864" s="91"/>
      <c r="C864" s="92"/>
      <c r="D864" s="84" t="s">
        <v>1540</v>
      </c>
      <c r="E864" s="84" t="s">
        <v>22</v>
      </c>
      <c r="F864" s="84" t="s">
        <v>19</v>
      </c>
      <c r="G864" s="179">
        <v>19.5</v>
      </c>
      <c r="H864" s="88">
        <v>19.5</v>
      </c>
      <c r="I864" s="88">
        <v>19.5</v>
      </c>
      <c r="J864" s="88">
        <v>19.5</v>
      </c>
      <c r="K864" s="88">
        <v>19.5</v>
      </c>
    </row>
    <row r="865" spans="1:11" ht="85.5" customHeight="1" x14ac:dyDescent="0.25">
      <c r="A865" s="90" t="s">
        <v>710</v>
      </c>
      <c r="B865" s="91"/>
      <c r="C865" s="90" t="s">
        <v>637</v>
      </c>
      <c r="D865" s="75" t="s">
        <v>638</v>
      </c>
      <c r="E865" s="75" t="s">
        <v>639</v>
      </c>
      <c r="F865" s="87" t="s">
        <v>266</v>
      </c>
      <c r="G865" s="178">
        <v>7</v>
      </c>
      <c r="H865" s="56">
        <v>8</v>
      </c>
      <c r="I865" s="178">
        <v>8</v>
      </c>
      <c r="J865" s="269">
        <v>8</v>
      </c>
      <c r="K865" s="55">
        <v>8</v>
      </c>
    </row>
    <row r="866" spans="1:11" ht="63" x14ac:dyDescent="0.25">
      <c r="A866" s="92"/>
      <c r="B866" s="91"/>
      <c r="C866" s="92"/>
      <c r="D866" s="84" t="s">
        <v>1540</v>
      </c>
      <c r="E866" s="84" t="s">
        <v>22</v>
      </c>
      <c r="F866" s="84" t="s">
        <v>19</v>
      </c>
      <c r="G866" s="179">
        <v>3544.4</v>
      </c>
      <c r="H866" s="88">
        <v>3000</v>
      </c>
      <c r="I866" s="88">
        <v>500</v>
      </c>
      <c r="J866" s="179">
        <v>500</v>
      </c>
      <c r="K866" s="88">
        <v>500</v>
      </c>
    </row>
    <row r="867" spans="1:11" ht="84.75" customHeight="1" x14ac:dyDescent="0.25">
      <c r="A867" s="90" t="s">
        <v>711</v>
      </c>
      <c r="B867" s="91"/>
      <c r="C867" s="90" t="s">
        <v>640</v>
      </c>
      <c r="D867" s="75" t="s">
        <v>641</v>
      </c>
      <c r="E867" s="75" t="s">
        <v>642</v>
      </c>
      <c r="F867" s="87" t="s">
        <v>266</v>
      </c>
      <c r="G867" s="178">
        <v>1</v>
      </c>
      <c r="H867" s="56">
        <v>1</v>
      </c>
      <c r="I867" s="178">
        <v>1</v>
      </c>
      <c r="J867" s="269">
        <v>1</v>
      </c>
      <c r="K867" s="55">
        <v>1</v>
      </c>
    </row>
    <row r="868" spans="1:11" ht="63" x14ac:dyDescent="0.25">
      <c r="A868" s="92"/>
      <c r="B868" s="92"/>
      <c r="C868" s="92"/>
      <c r="D868" s="84" t="s">
        <v>1540</v>
      </c>
      <c r="E868" s="84" t="s">
        <v>22</v>
      </c>
      <c r="F868" s="84" t="s">
        <v>19</v>
      </c>
      <c r="G868" s="179">
        <v>3409</v>
      </c>
      <c r="H868" s="179">
        <v>3800</v>
      </c>
      <c r="I868" s="88">
        <v>2934.7</v>
      </c>
      <c r="J868" s="179">
        <v>2688.4</v>
      </c>
      <c r="K868" s="88">
        <v>2483.1</v>
      </c>
    </row>
    <row r="869" spans="1:11" ht="30" customHeight="1" x14ac:dyDescent="0.25">
      <c r="A869" s="106" t="s">
        <v>643</v>
      </c>
      <c r="B869" s="107"/>
      <c r="C869" s="107"/>
      <c r="D869" s="108"/>
      <c r="E869" s="104" t="s">
        <v>7</v>
      </c>
      <c r="F869" s="104" t="s">
        <v>6</v>
      </c>
      <c r="G869" s="47">
        <f>SUM(G868,G866,G864,G862,G860,G858,G856,G854,G852,G850,G848,G846,G841,G839,G837,G835,G833,G830,G828,G826,G824,G821,G817,G814,G810,G806,G801,G798,G796,G794,G791,G788,G786,G783,G781,G779)</f>
        <v>23655.64</v>
      </c>
      <c r="H869" s="47">
        <f>SUM(H868,H866,H864,H862,H860,H858,H856,H854,H852,H850,H848,H846,H841,H839,H837,H835,H833,H830,H828,H826,H824,H821,H817,H814,H810,H806,H801,H798,H796,H794,H791,H788,H786,H783,H781,H779)</f>
        <v>26672.540000000005</v>
      </c>
      <c r="I869" s="47">
        <f>SUM(I868,I866,I864,I862,I860,I858,I856,I854,I852,I850,I848,I846,I841,I839,I837,I835,I833,I830,I828,I826,I824,I821,I817,I814,I810,I806,I801,I798,I796,I794,I791,I788,I786,I783,I781,I779)</f>
        <v>29060.090000000004</v>
      </c>
      <c r="J869" s="47">
        <f>SUM(J868,J866,J864,J862,J860,J858,J856,J854,J852,J850,J848,J846,J841,J839,J837,J835,J833,J830,J826,J828,J824,J821,J817,J814,J810,J806,J801,J798,J796,J794,J791,J788,J786,J783,J781,J779)</f>
        <v>28713.800000000003</v>
      </c>
      <c r="K869" s="48">
        <f>SUM(K868,K866,K864,K862,K860,K858,K856,K854,K852,K850,K848,K846,K841,K839,K837,K835,K833,K830,K828,K826,K824,K821,K817,K814,K810,K806,K801,K798,K796,K794,K791,K788,K786,K783,K781,K779)</f>
        <v>28391.800000000003</v>
      </c>
    </row>
    <row r="870" spans="1:11" ht="34.5" customHeight="1" x14ac:dyDescent="0.25">
      <c r="A870" s="106" t="s">
        <v>644</v>
      </c>
      <c r="B870" s="107"/>
      <c r="C870" s="107"/>
      <c r="D870" s="108"/>
      <c r="E870" s="105"/>
      <c r="F870" s="105"/>
      <c r="G870" s="194">
        <v>1025592.4</v>
      </c>
      <c r="H870" s="49">
        <v>1223727.3</v>
      </c>
      <c r="I870" s="49">
        <v>992770.2</v>
      </c>
      <c r="J870" s="49">
        <v>956923.9</v>
      </c>
      <c r="K870" s="48">
        <v>946601.9</v>
      </c>
    </row>
    <row r="871" spans="1:11" x14ac:dyDescent="0.25">
      <c r="A871" s="118" t="s">
        <v>1154</v>
      </c>
      <c r="B871" s="119"/>
      <c r="C871" s="119"/>
      <c r="D871" s="119"/>
      <c r="E871" s="119"/>
      <c r="F871" s="119"/>
      <c r="G871" s="119"/>
      <c r="H871" s="119"/>
      <c r="I871" s="119"/>
      <c r="J871" s="119"/>
      <c r="K871" s="120"/>
    </row>
    <row r="872" spans="1:11" ht="81" customHeight="1" x14ac:dyDescent="0.25">
      <c r="A872" s="93" t="s">
        <v>1046</v>
      </c>
      <c r="B872" s="109" t="s">
        <v>720</v>
      </c>
      <c r="C872" s="96" t="s">
        <v>721</v>
      </c>
      <c r="D872" s="288" t="s">
        <v>722</v>
      </c>
      <c r="E872" s="289" t="s">
        <v>1567</v>
      </c>
      <c r="F872" s="79" t="s">
        <v>18</v>
      </c>
      <c r="G872" s="44">
        <v>2676</v>
      </c>
      <c r="H872" s="44">
        <v>2736</v>
      </c>
      <c r="I872" s="44">
        <f>60+2676</f>
        <v>2736</v>
      </c>
      <c r="J872" s="44">
        <f>60+2676</f>
        <v>2736</v>
      </c>
      <c r="K872" s="44">
        <f>60+2676</f>
        <v>2736</v>
      </c>
    </row>
    <row r="873" spans="1:11" ht="47.25" customHeight="1" x14ac:dyDescent="0.25">
      <c r="A873" s="94"/>
      <c r="B873" s="132"/>
      <c r="C873" s="97"/>
      <c r="D873" s="84" t="s">
        <v>1007</v>
      </c>
      <c r="E873" s="90" t="s">
        <v>22</v>
      </c>
      <c r="F873" s="90" t="s">
        <v>23</v>
      </c>
      <c r="G873" s="195">
        <v>337429</v>
      </c>
      <c r="H873" s="195">
        <v>352692.7</v>
      </c>
      <c r="I873" s="195">
        <v>0</v>
      </c>
      <c r="J873" s="195">
        <v>0</v>
      </c>
      <c r="K873" s="195">
        <v>0</v>
      </c>
    </row>
    <row r="874" spans="1:11" ht="21.75" customHeight="1" x14ac:dyDescent="0.25">
      <c r="A874" s="94"/>
      <c r="B874" s="132"/>
      <c r="C874" s="97"/>
      <c r="D874" s="84" t="s">
        <v>1008</v>
      </c>
      <c r="E874" s="91"/>
      <c r="F874" s="91"/>
      <c r="G874" s="195">
        <v>500581.6</v>
      </c>
      <c r="H874" s="195">
        <v>498307.5</v>
      </c>
      <c r="I874" s="195">
        <v>0</v>
      </c>
      <c r="J874" s="195">
        <v>0</v>
      </c>
      <c r="K874" s="195">
        <v>0</v>
      </c>
    </row>
    <row r="875" spans="1:11" ht="21.75" customHeight="1" x14ac:dyDescent="0.25">
      <c r="A875" s="94"/>
      <c r="B875" s="132"/>
      <c r="C875" s="97"/>
      <c r="D875" s="84" t="s">
        <v>1010</v>
      </c>
      <c r="E875" s="91"/>
      <c r="F875" s="91"/>
      <c r="G875" s="195">
        <v>118482.4</v>
      </c>
      <c r="H875" s="195">
        <v>120259.6</v>
      </c>
      <c r="I875" s="195">
        <v>0</v>
      </c>
      <c r="J875" s="195">
        <v>0</v>
      </c>
      <c r="K875" s="195">
        <v>0</v>
      </c>
    </row>
    <row r="876" spans="1:11" ht="21.75" customHeight="1" x14ac:dyDescent="0.25">
      <c r="A876" s="94"/>
      <c r="B876" s="132"/>
      <c r="C876" s="97"/>
      <c r="D876" s="84" t="s">
        <v>1011</v>
      </c>
      <c r="E876" s="91"/>
      <c r="F876" s="91"/>
      <c r="G876" s="195">
        <v>30445.7</v>
      </c>
      <c r="H876" s="195">
        <v>30902.400000000001</v>
      </c>
      <c r="I876" s="195">
        <v>0</v>
      </c>
      <c r="J876" s="195">
        <v>0</v>
      </c>
      <c r="K876" s="195">
        <v>0</v>
      </c>
    </row>
    <row r="877" spans="1:11" ht="21.75" customHeight="1" x14ac:dyDescent="0.25">
      <c r="A877" s="94"/>
      <c r="B877" s="132"/>
      <c r="C877" s="97"/>
      <c r="D877" s="84" t="s">
        <v>1012</v>
      </c>
      <c r="E877" s="91"/>
      <c r="F877" s="91"/>
      <c r="G877" s="195">
        <v>102138.9</v>
      </c>
      <c r="H877" s="195">
        <v>103671</v>
      </c>
      <c r="I877" s="195">
        <v>0</v>
      </c>
      <c r="J877" s="195">
        <v>0</v>
      </c>
      <c r="K877" s="195">
        <v>0</v>
      </c>
    </row>
    <row r="878" spans="1:11" ht="21.75" customHeight="1" x14ac:dyDescent="0.25">
      <c r="A878" s="94"/>
      <c r="B878" s="132"/>
      <c r="C878" s="97"/>
      <c r="D878" s="84" t="s">
        <v>1013</v>
      </c>
      <c r="E878" s="91"/>
      <c r="F878" s="91"/>
      <c r="G878" s="195">
        <v>0</v>
      </c>
      <c r="H878" s="195">
        <v>600</v>
      </c>
      <c r="I878" s="195">
        <v>0</v>
      </c>
      <c r="J878" s="195">
        <v>0</v>
      </c>
      <c r="K878" s="195">
        <v>0</v>
      </c>
    </row>
    <row r="879" spans="1:11" s="2" customFormat="1" ht="21.75" customHeight="1" x14ac:dyDescent="0.25">
      <c r="A879" s="94"/>
      <c r="B879" s="132"/>
      <c r="C879" s="97"/>
      <c r="D879" s="84" t="s">
        <v>1014</v>
      </c>
      <c r="E879" s="91"/>
      <c r="F879" s="91"/>
      <c r="G879" s="195">
        <v>0</v>
      </c>
      <c r="H879" s="195">
        <v>150</v>
      </c>
      <c r="I879" s="195">
        <v>0</v>
      </c>
      <c r="J879" s="195">
        <v>0</v>
      </c>
      <c r="K879" s="195">
        <v>0</v>
      </c>
    </row>
    <row r="880" spans="1:11" s="2" customFormat="1" ht="21.75" customHeight="1" x14ac:dyDescent="0.25">
      <c r="A880" s="94"/>
      <c r="B880" s="132"/>
      <c r="C880" s="97"/>
      <c r="D880" s="84" t="s">
        <v>1297</v>
      </c>
      <c r="E880" s="91"/>
      <c r="F880" s="91"/>
      <c r="G880" s="195">
        <v>0</v>
      </c>
      <c r="H880" s="195">
        <v>0</v>
      </c>
      <c r="I880" s="195">
        <v>702051.9</v>
      </c>
      <c r="J880" s="195">
        <v>716965.5</v>
      </c>
      <c r="K880" s="195">
        <v>709307.5</v>
      </c>
    </row>
    <row r="881" spans="1:11" s="2" customFormat="1" ht="21.75" customHeight="1" x14ac:dyDescent="0.25">
      <c r="A881" s="94"/>
      <c r="B881" s="132"/>
      <c r="C881" s="97"/>
      <c r="D881" s="84" t="s">
        <v>1299</v>
      </c>
      <c r="E881" s="91"/>
      <c r="F881" s="91"/>
      <c r="G881" s="195">
        <v>0</v>
      </c>
      <c r="H881" s="195">
        <v>0</v>
      </c>
      <c r="I881" s="195">
        <v>31365.9</v>
      </c>
      <c r="J881" s="195">
        <v>31993.200000000001</v>
      </c>
      <c r="K881" s="195">
        <v>32633.1</v>
      </c>
    </row>
    <row r="882" spans="1:11" ht="21.75" customHeight="1" x14ac:dyDescent="0.25">
      <c r="A882" s="94"/>
      <c r="B882" s="132"/>
      <c r="C882" s="97"/>
      <c r="D882" s="84" t="s">
        <v>1298</v>
      </c>
      <c r="E882" s="91"/>
      <c r="F882" s="91"/>
      <c r="G882" s="195">
        <v>0</v>
      </c>
      <c r="H882" s="195">
        <v>0</v>
      </c>
      <c r="I882" s="195">
        <v>401549.1</v>
      </c>
      <c r="J882" s="195">
        <v>409803.7</v>
      </c>
      <c r="K882" s="195">
        <v>409897.3</v>
      </c>
    </row>
    <row r="883" spans="1:11" ht="78.75" customHeight="1" x14ac:dyDescent="0.25">
      <c r="A883" s="93" t="s">
        <v>1047</v>
      </c>
      <c r="B883" s="132"/>
      <c r="C883" s="93" t="s">
        <v>723</v>
      </c>
      <c r="D883" s="150" t="s">
        <v>724</v>
      </c>
      <c r="E883" s="290" t="s">
        <v>1023</v>
      </c>
      <c r="F883" s="81" t="s">
        <v>18</v>
      </c>
      <c r="G883" s="44">
        <v>1858</v>
      </c>
      <c r="H883" s="44">
        <v>2034</v>
      </c>
      <c r="I883" s="44">
        <v>2958</v>
      </c>
      <c r="J883" s="44">
        <f>I883</f>
        <v>2958</v>
      </c>
      <c r="K883" s="44">
        <f>J883</f>
        <v>2958</v>
      </c>
    </row>
    <row r="884" spans="1:11" ht="47.25" customHeight="1" x14ac:dyDescent="0.25">
      <c r="A884" s="94"/>
      <c r="B884" s="132"/>
      <c r="C884" s="94"/>
      <c r="D884" s="81" t="s">
        <v>1015</v>
      </c>
      <c r="E884" s="93" t="s">
        <v>22</v>
      </c>
      <c r="F884" s="93" t="s">
        <v>23</v>
      </c>
      <c r="G884" s="28">
        <v>1141455.7</v>
      </c>
      <c r="H884" s="28">
        <v>990399.9</v>
      </c>
      <c r="I884" s="28">
        <v>0</v>
      </c>
      <c r="J884" s="28">
        <v>0</v>
      </c>
      <c r="K884" s="28">
        <v>0</v>
      </c>
    </row>
    <row r="885" spans="1:11" s="2" customFormat="1" ht="15.75" customHeight="1" x14ac:dyDescent="0.25">
      <c r="A885" s="94"/>
      <c r="B885" s="132"/>
      <c r="C885" s="94"/>
      <c r="D885" s="84" t="s">
        <v>1009</v>
      </c>
      <c r="E885" s="94"/>
      <c r="F885" s="94"/>
      <c r="G885" s="28">
        <v>137483.9</v>
      </c>
      <c r="H885" s="28">
        <v>140378.5</v>
      </c>
      <c r="I885" s="28">
        <v>0</v>
      </c>
      <c r="J885" s="28">
        <v>0</v>
      </c>
      <c r="K885" s="28">
        <v>0</v>
      </c>
    </row>
    <row r="886" spans="1:11" s="2" customFormat="1" ht="15" customHeight="1" x14ac:dyDescent="0.25">
      <c r="A886" s="94"/>
      <c r="B886" s="132"/>
      <c r="C886" s="94"/>
      <c r="D886" s="84" t="s">
        <v>1016</v>
      </c>
      <c r="E886" s="94"/>
      <c r="F886" s="94"/>
      <c r="G886" s="28">
        <v>22891.599999999999</v>
      </c>
      <c r="H886" s="28">
        <v>32114.9</v>
      </c>
      <c r="I886" s="28">
        <v>0</v>
      </c>
      <c r="J886" s="28">
        <v>0</v>
      </c>
      <c r="K886" s="28">
        <v>0</v>
      </c>
    </row>
    <row r="887" spans="1:11" x14ac:dyDescent="0.25">
      <c r="A887" s="94"/>
      <c r="B887" s="132"/>
      <c r="C887" s="94"/>
      <c r="D887" s="81" t="s">
        <v>1300</v>
      </c>
      <c r="E887" s="94"/>
      <c r="F887" s="94"/>
      <c r="G887" s="28">
        <v>0</v>
      </c>
      <c r="H887" s="28">
        <v>0</v>
      </c>
      <c r="I887" s="28">
        <v>26759.5</v>
      </c>
      <c r="J887" s="28">
        <v>27316.1</v>
      </c>
      <c r="K887" s="28">
        <v>27086.7</v>
      </c>
    </row>
    <row r="888" spans="1:11" s="2" customFormat="1" x14ac:dyDescent="0.25">
      <c r="A888" s="94"/>
      <c r="B888" s="132"/>
      <c r="C888" s="94"/>
      <c r="D888" s="81" t="s">
        <v>1301</v>
      </c>
      <c r="E888" s="94"/>
      <c r="F888" s="94"/>
      <c r="G888" s="28">
        <v>0</v>
      </c>
      <c r="H888" s="28">
        <v>0</v>
      </c>
      <c r="I888" s="28">
        <v>158179.5</v>
      </c>
      <c r="J888" s="28">
        <v>161475.1</v>
      </c>
      <c r="K888" s="28">
        <v>160119.70000000001</v>
      </c>
    </row>
    <row r="889" spans="1:11" s="2" customFormat="1" x14ac:dyDescent="0.25">
      <c r="A889" s="95"/>
      <c r="B889" s="132"/>
      <c r="C889" s="95"/>
      <c r="D889" s="84" t="s">
        <v>1302</v>
      </c>
      <c r="E889" s="95"/>
      <c r="F889" s="95"/>
      <c r="G889" s="28">
        <v>0</v>
      </c>
      <c r="H889" s="28">
        <v>0</v>
      </c>
      <c r="I889" s="28">
        <v>1109738.5</v>
      </c>
      <c r="J889" s="28">
        <v>1133907.8999999999</v>
      </c>
      <c r="K889" s="28">
        <v>1123222.6000000001</v>
      </c>
    </row>
    <row r="890" spans="1:11" ht="90.75" customHeight="1" x14ac:dyDescent="0.25">
      <c r="A890" s="93" t="s">
        <v>1048</v>
      </c>
      <c r="B890" s="132"/>
      <c r="C890" s="158" t="s">
        <v>1028</v>
      </c>
      <c r="D890" s="65" t="s">
        <v>725</v>
      </c>
      <c r="E890" s="289" t="s">
        <v>1027</v>
      </c>
      <c r="F890" s="81" t="s">
        <v>18</v>
      </c>
      <c r="G890" s="44">
        <v>5657</v>
      </c>
      <c r="H890" s="44">
        <v>5677</v>
      </c>
      <c r="I890" s="44">
        <v>5711</v>
      </c>
      <c r="J890" s="44">
        <v>5711</v>
      </c>
      <c r="K890" s="44">
        <v>5711</v>
      </c>
    </row>
    <row r="891" spans="1:11" ht="60" customHeight="1" x14ac:dyDescent="0.25">
      <c r="A891" s="94"/>
      <c r="B891" s="132"/>
      <c r="C891" s="291"/>
      <c r="D891" s="84" t="s">
        <v>1017</v>
      </c>
      <c r="E891" s="93" t="s">
        <v>22</v>
      </c>
      <c r="F891" s="93" t="s">
        <v>23</v>
      </c>
      <c r="G891" s="28">
        <v>521749.8</v>
      </c>
      <c r="H891" s="31">
        <v>554380.69999999995</v>
      </c>
      <c r="I891" s="31">
        <v>0</v>
      </c>
      <c r="J891" s="31">
        <v>0</v>
      </c>
      <c r="K891" s="31">
        <v>0</v>
      </c>
    </row>
    <row r="892" spans="1:11" ht="62.25" customHeight="1" x14ac:dyDescent="0.25">
      <c r="A892" s="94"/>
      <c r="B892" s="132"/>
      <c r="C892" s="291"/>
      <c r="D892" s="81" t="s">
        <v>1012</v>
      </c>
      <c r="E892" s="94"/>
      <c r="F892" s="94"/>
      <c r="G892" s="28">
        <v>52389.2</v>
      </c>
      <c r="H892" s="28">
        <v>50672.4</v>
      </c>
      <c r="I892" s="28">
        <v>0</v>
      </c>
      <c r="J892" s="28">
        <v>0</v>
      </c>
      <c r="K892" s="28">
        <v>0</v>
      </c>
    </row>
    <row r="893" spans="1:11" s="2" customFormat="1" ht="20.25" customHeight="1" x14ac:dyDescent="0.25">
      <c r="A893" s="94"/>
      <c r="B893" s="132"/>
      <c r="C893" s="291"/>
      <c r="D893" s="81" t="s">
        <v>1009</v>
      </c>
      <c r="E893" s="94"/>
      <c r="F893" s="94"/>
      <c r="G893" s="28">
        <v>346.7</v>
      </c>
      <c r="H893" s="28">
        <v>351.9</v>
      </c>
      <c r="I893" s="28">
        <v>0</v>
      </c>
      <c r="J893" s="28">
        <v>0</v>
      </c>
      <c r="K893" s="28">
        <v>0</v>
      </c>
    </row>
    <row r="894" spans="1:11" ht="30.75" customHeight="1" x14ac:dyDescent="0.25">
      <c r="A894" s="94"/>
      <c r="B894" s="132"/>
      <c r="C894" s="291"/>
      <c r="D894" s="81" t="s">
        <v>1309</v>
      </c>
      <c r="E894" s="94"/>
      <c r="F894" s="94"/>
      <c r="G894" s="28">
        <v>108258.5</v>
      </c>
      <c r="H894" s="28">
        <v>109882.4</v>
      </c>
      <c r="I894" s="28">
        <v>127903.8</v>
      </c>
      <c r="J894" s="28">
        <v>130805.5</v>
      </c>
      <c r="K894" s="28">
        <v>124605</v>
      </c>
    </row>
    <row r="895" spans="1:11" s="2" customFormat="1" ht="15.75" customHeight="1" x14ac:dyDescent="0.25">
      <c r="A895" s="94"/>
      <c r="B895" s="132"/>
      <c r="C895" s="291"/>
      <c r="D895" s="81" t="s">
        <v>1297</v>
      </c>
      <c r="E895" s="94"/>
      <c r="F895" s="94"/>
      <c r="G895" s="28">
        <v>0</v>
      </c>
      <c r="H895" s="28">
        <v>0</v>
      </c>
      <c r="I895" s="28">
        <v>779664.6</v>
      </c>
      <c r="J895" s="28">
        <v>796401.4</v>
      </c>
      <c r="K895" s="28">
        <v>785927.6</v>
      </c>
    </row>
    <row r="896" spans="1:11" s="2" customFormat="1" ht="15.75" customHeight="1" x14ac:dyDescent="0.25">
      <c r="A896" s="94"/>
      <c r="B896" s="132"/>
      <c r="C896" s="291"/>
      <c r="D896" s="81" t="s">
        <v>1297</v>
      </c>
      <c r="E896" s="94"/>
      <c r="F896" s="94"/>
      <c r="G896" s="28">
        <v>0</v>
      </c>
      <c r="H896" s="28">
        <v>0</v>
      </c>
      <c r="I896" s="28">
        <v>51685.9</v>
      </c>
      <c r="J896" s="28">
        <v>52461.2</v>
      </c>
      <c r="K896" s="28">
        <v>53248.1</v>
      </c>
    </row>
    <row r="897" spans="1:11" s="2" customFormat="1" ht="18" customHeight="1" x14ac:dyDescent="0.25">
      <c r="A897" s="95"/>
      <c r="B897" s="132"/>
      <c r="C897" s="159"/>
      <c r="D897" s="81" t="s">
        <v>1301</v>
      </c>
      <c r="E897" s="95"/>
      <c r="F897" s="95"/>
      <c r="G897" s="28">
        <v>0</v>
      </c>
      <c r="H897" s="28">
        <v>0</v>
      </c>
      <c r="I897" s="28">
        <v>394.2</v>
      </c>
      <c r="J897" s="28">
        <v>402.4</v>
      </c>
      <c r="K897" s="28">
        <v>399</v>
      </c>
    </row>
    <row r="898" spans="1:11" ht="240.75" customHeight="1" x14ac:dyDescent="0.25">
      <c r="A898" s="93" t="s">
        <v>1049</v>
      </c>
      <c r="B898" s="132"/>
      <c r="C898" s="96" t="s">
        <v>1026</v>
      </c>
      <c r="D898" s="65" t="s">
        <v>726</v>
      </c>
      <c r="E898" s="289" t="s">
        <v>1022</v>
      </c>
      <c r="F898" s="81" t="s">
        <v>18</v>
      </c>
      <c r="G898" s="44">
        <v>27850</v>
      </c>
      <c r="H898" s="44">
        <v>10338</v>
      </c>
      <c r="I898" s="44">
        <v>24900</v>
      </c>
      <c r="J898" s="44">
        <v>24900</v>
      </c>
      <c r="K898" s="44">
        <v>24900</v>
      </c>
    </row>
    <row r="899" spans="1:11" ht="71.25" customHeight="1" x14ac:dyDescent="0.25">
      <c r="A899" s="95"/>
      <c r="B899" s="132"/>
      <c r="C899" s="98"/>
      <c r="D899" s="81" t="s">
        <v>1303</v>
      </c>
      <c r="E899" s="81" t="s">
        <v>22</v>
      </c>
      <c r="F899" s="81" t="s">
        <v>23</v>
      </c>
      <c r="G899" s="28">
        <v>10810</v>
      </c>
      <c r="H899" s="28">
        <v>11447.8</v>
      </c>
      <c r="I899" s="28">
        <v>11619.5</v>
      </c>
      <c r="J899" s="28">
        <v>11851.9</v>
      </c>
      <c r="K899" s="28">
        <v>11851.9</v>
      </c>
    </row>
    <row r="900" spans="1:11" ht="84.75" customHeight="1" x14ac:dyDescent="0.25">
      <c r="A900" s="93" t="s">
        <v>1050</v>
      </c>
      <c r="B900" s="132"/>
      <c r="C900" s="96" t="s">
        <v>1025</v>
      </c>
      <c r="D900" s="84" t="s">
        <v>727</v>
      </c>
      <c r="E900" s="289" t="s">
        <v>1024</v>
      </c>
      <c r="F900" s="81" t="s">
        <v>18</v>
      </c>
      <c r="G900" s="44">
        <v>6153</v>
      </c>
      <c r="H900" s="44">
        <v>5896</v>
      </c>
      <c r="I900" s="44">
        <v>5934</v>
      </c>
      <c r="J900" s="44">
        <v>5934</v>
      </c>
      <c r="K900" s="44">
        <f>5694+240</f>
        <v>5934</v>
      </c>
    </row>
    <row r="901" spans="1:11" ht="63.75" customHeight="1" x14ac:dyDescent="0.25">
      <c r="A901" s="94"/>
      <c r="B901" s="132"/>
      <c r="C901" s="97"/>
      <c r="D901" s="81" t="s">
        <v>1303</v>
      </c>
      <c r="E901" s="93" t="s">
        <v>22</v>
      </c>
      <c r="F901" s="93" t="s">
        <v>23</v>
      </c>
      <c r="G901" s="28">
        <v>29196.5</v>
      </c>
      <c r="H901" s="28">
        <v>29634.400000000001</v>
      </c>
      <c r="I901" s="28">
        <v>30078.959999999999</v>
      </c>
      <c r="J901" s="28">
        <v>30680.55</v>
      </c>
      <c r="K901" s="28">
        <v>31140.75</v>
      </c>
    </row>
    <row r="902" spans="1:11" ht="18" customHeight="1" x14ac:dyDescent="0.25">
      <c r="A902" s="94"/>
      <c r="B902" s="132"/>
      <c r="C902" s="97"/>
      <c r="D902" s="81" t="s">
        <v>1018</v>
      </c>
      <c r="E902" s="94"/>
      <c r="F902" s="94"/>
      <c r="G902" s="28">
        <v>33784.6</v>
      </c>
      <c r="H902" s="28">
        <v>34291.4</v>
      </c>
      <c r="I902" s="28">
        <v>0</v>
      </c>
      <c r="J902" s="28">
        <v>0</v>
      </c>
      <c r="K902" s="28">
        <v>0</v>
      </c>
    </row>
    <row r="903" spans="1:11" ht="33.75" customHeight="1" x14ac:dyDescent="0.25">
      <c r="A903" s="94"/>
      <c r="B903" s="132"/>
      <c r="C903" s="97"/>
      <c r="D903" s="81" t="s">
        <v>1309</v>
      </c>
      <c r="E903" s="94"/>
      <c r="F903" s="94"/>
      <c r="G903" s="28">
        <v>171794.5</v>
      </c>
      <c r="H903" s="28">
        <v>173537.4</v>
      </c>
      <c r="I903" s="28">
        <v>176140.5</v>
      </c>
      <c r="J903" s="28">
        <v>179663.3</v>
      </c>
      <c r="K903" s="28">
        <v>182358.3</v>
      </c>
    </row>
    <row r="904" spans="1:11" ht="39.75" customHeight="1" x14ac:dyDescent="0.25">
      <c r="A904" s="94"/>
      <c r="B904" s="132"/>
      <c r="C904" s="97"/>
      <c r="D904" s="81" t="s">
        <v>1310</v>
      </c>
      <c r="E904" s="94"/>
      <c r="F904" s="94"/>
      <c r="G904" s="28">
        <v>5974.6</v>
      </c>
      <c r="H904" s="28">
        <v>6327.1</v>
      </c>
      <c r="I904" s="28">
        <v>39435.1</v>
      </c>
      <c r="J904" s="28">
        <v>40223.800000000003</v>
      </c>
      <c r="K904" s="28">
        <v>39821.599999999999</v>
      </c>
    </row>
    <row r="905" spans="1:11" s="2" customFormat="1" ht="75.75" customHeight="1" x14ac:dyDescent="0.25">
      <c r="A905" s="94"/>
      <c r="B905" s="132"/>
      <c r="C905" s="97"/>
      <c r="D905" s="93" t="s">
        <v>1301</v>
      </c>
      <c r="E905" s="94"/>
      <c r="F905" s="94"/>
      <c r="G905" s="196">
        <v>0</v>
      </c>
      <c r="H905" s="196">
        <v>0</v>
      </c>
      <c r="I905" s="196">
        <v>7086.3</v>
      </c>
      <c r="J905" s="196">
        <v>7228</v>
      </c>
      <c r="K905" s="196">
        <v>7166.6</v>
      </c>
    </row>
    <row r="906" spans="1:11" s="2" customFormat="1" ht="22.5" customHeight="1" x14ac:dyDescent="0.25">
      <c r="A906" s="95"/>
      <c r="B906" s="132"/>
      <c r="C906" s="98"/>
      <c r="D906" s="95"/>
      <c r="E906" s="95"/>
      <c r="F906" s="95"/>
      <c r="G906" s="197"/>
      <c r="H906" s="197"/>
      <c r="I906" s="197"/>
      <c r="J906" s="197"/>
      <c r="K906" s="197"/>
    </row>
    <row r="907" spans="1:11" ht="78.75" customHeight="1" x14ac:dyDescent="0.25">
      <c r="A907" s="93" t="s">
        <v>1051</v>
      </c>
      <c r="B907" s="132"/>
      <c r="C907" s="96" t="s">
        <v>728</v>
      </c>
      <c r="D907" s="288" t="s">
        <v>729</v>
      </c>
      <c r="E907" s="81" t="s">
        <v>1029</v>
      </c>
      <c r="F907" s="81" t="s">
        <v>730</v>
      </c>
      <c r="G907" s="44">
        <v>589</v>
      </c>
      <c r="H907" s="44">
        <v>478</v>
      </c>
      <c r="I907" s="44">
        <v>475</v>
      </c>
      <c r="J907" s="44">
        <v>475</v>
      </c>
      <c r="K907" s="44">
        <v>475</v>
      </c>
    </row>
    <row r="908" spans="1:11" ht="63" x14ac:dyDescent="0.25">
      <c r="A908" s="94"/>
      <c r="B908" s="132"/>
      <c r="C908" s="97"/>
      <c r="D908" s="81" t="s">
        <v>1307</v>
      </c>
      <c r="E908" s="117" t="s">
        <v>22</v>
      </c>
      <c r="F908" s="93" t="s">
        <v>23</v>
      </c>
      <c r="G908" s="28">
        <v>2763.1</v>
      </c>
      <c r="H908" s="28">
        <v>2804.55</v>
      </c>
      <c r="I908" s="31">
        <v>2804.6</v>
      </c>
      <c r="J908" s="28">
        <v>2804.6</v>
      </c>
      <c r="K908" s="28">
        <v>2804.5</v>
      </c>
    </row>
    <row r="909" spans="1:11" s="2" customFormat="1" ht="31.5" x14ac:dyDescent="0.25">
      <c r="A909" s="95"/>
      <c r="B909" s="132"/>
      <c r="C909" s="98"/>
      <c r="D909" s="81" t="s">
        <v>1308</v>
      </c>
      <c r="E909" s="117"/>
      <c r="F909" s="95"/>
      <c r="G909" s="28">
        <v>30042.6</v>
      </c>
      <c r="H909" s="28">
        <v>31815.1</v>
      </c>
      <c r="I909" s="28">
        <v>31815.1</v>
      </c>
      <c r="J909" s="28">
        <v>31815.1</v>
      </c>
      <c r="K909" s="28">
        <v>31815.1</v>
      </c>
    </row>
    <row r="910" spans="1:11" ht="78.75" x14ac:dyDescent="0.25">
      <c r="A910" s="93" t="s">
        <v>1052</v>
      </c>
      <c r="B910" s="132"/>
      <c r="C910" s="96" t="s">
        <v>731</v>
      </c>
      <c r="D910" s="288" t="s">
        <v>732</v>
      </c>
      <c r="E910" s="289" t="s">
        <v>1022</v>
      </c>
      <c r="F910" s="81" t="s">
        <v>18</v>
      </c>
      <c r="G910" s="44">
        <v>97</v>
      </c>
      <c r="H910" s="44">
        <v>100</v>
      </c>
      <c r="I910" s="44">
        <v>100</v>
      </c>
      <c r="J910" s="44">
        <v>100</v>
      </c>
      <c r="K910" s="44">
        <v>100</v>
      </c>
    </row>
    <row r="911" spans="1:11" ht="63" x14ac:dyDescent="0.25">
      <c r="A911" s="95"/>
      <c r="B911" s="132"/>
      <c r="C911" s="98"/>
      <c r="D911" s="81" t="s">
        <v>1306</v>
      </c>
      <c r="E911" s="81" t="s">
        <v>22</v>
      </c>
      <c r="F911" s="81" t="s">
        <v>23</v>
      </c>
      <c r="G911" s="28">
        <v>7573.7</v>
      </c>
      <c r="H911" s="28">
        <v>7687.31</v>
      </c>
      <c r="I911" s="28">
        <v>7687.3</v>
      </c>
      <c r="J911" s="28">
        <v>7687.3</v>
      </c>
      <c r="K911" s="28">
        <v>7687.3</v>
      </c>
    </row>
    <row r="912" spans="1:11" ht="78.75" x14ac:dyDescent="0.25">
      <c r="A912" s="93" t="s">
        <v>1053</v>
      </c>
      <c r="B912" s="132"/>
      <c r="C912" s="96" t="s">
        <v>716</v>
      </c>
      <c r="D912" s="81" t="s">
        <v>733</v>
      </c>
      <c r="E912" s="81" t="s">
        <v>1030</v>
      </c>
      <c r="F912" s="81" t="s">
        <v>21</v>
      </c>
      <c r="G912" s="44">
        <v>26</v>
      </c>
      <c r="H912" s="44">
        <v>25</v>
      </c>
      <c r="I912" s="44">
        <v>25</v>
      </c>
      <c r="J912" s="44">
        <v>25</v>
      </c>
      <c r="K912" s="44">
        <v>25</v>
      </c>
    </row>
    <row r="913" spans="1:12" ht="63" x14ac:dyDescent="0.25">
      <c r="A913" s="95"/>
      <c r="B913" s="132"/>
      <c r="C913" s="98"/>
      <c r="D913" s="81" t="s">
        <v>1306</v>
      </c>
      <c r="E913" s="81" t="s">
        <v>22</v>
      </c>
      <c r="F913" s="81" t="s">
        <v>23</v>
      </c>
      <c r="G913" s="28">
        <v>9170.2999999999993</v>
      </c>
      <c r="H913" s="28">
        <v>9307.7999999999993</v>
      </c>
      <c r="I913" s="28">
        <v>9447.5</v>
      </c>
      <c r="J913" s="28">
        <v>9447.5</v>
      </c>
      <c r="K913" s="28">
        <v>9447.5</v>
      </c>
    </row>
    <row r="914" spans="1:12" ht="94.5" x14ac:dyDescent="0.25">
      <c r="A914" s="93" t="s">
        <v>1054</v>
      </c>
      <c r="B914" s="132"/>
      <c r="C914" s="96" t="s">
        <v>734</v>
      </c>
      <c r="D914" s="81" t="s">
        <v>735</v>
      </c>
      <c r="E914" s="81" t="s">
        <v>1031</v>
      </c>
      <c r="F914" s="81" t="s">
        <v>21</v>
      </c>
      <c r="G914" s="55">
        <v>10100</v>
      </c>
      <c r="H914" s="44">
        <v>10100</v>
      </c>
      <c r="I914" s="44">
        <v>10100</v>
      </c>
      <c r="J914" s="44">
        <v>10100</v>
      </c>
      <c r="K914" s="44">
        <v>10100</v>
      </c>
    </row>
    <row r="915" spans="1:12" s="2" customFormat="1" ht="63" x14ac:dyDescent="0.25">
      <c r="A915" s="95"/>
      <c r="B915" s="132"/>
      <c r="C915" s="98"/>
      <c r="D915" s="81" t="s">
        <v>1306</v>
      </c>
      <c r="E915" s="81" t="s">
        <v>22</v>
      </c>
      <c r="F915" s="81" t="s">
        <v>23</v>
      </c>
      <c r="G915" s="28">
        <v>5660</v>
      </c>
      <c r="H915" s="28">
        <v>5744.9</v>
      </c>
      <c r="I915" s="28">
        <v>5859.8</v>
      </c>
      <c r="J915" s="28">
        <v>5947.7</v>
      </c>
      <c r="K915" s="28">
        <v>6066.6</v>
      </c>
    </row>
    <row r="916" spans="1:12" s="2" customFormat="1" ht="78.75" x14ac:dyDescent="0.25">
      <c r="A916" s="93" t="s">
        <v>1055</v>
      </c>
      <c r="B916" s="132"/>
      <c r="C916" s="96" t="s">
        <v>132</v>
      </c>
      <c r="D916" s="81" t="s">
        <v>1032</v>
      </c>
      <c r="E916" s="81" t="s">
        <v>861</v>
      </c>
      <c r="F916" s="81" t="s">
        <v>862</v>
      </c>
      <c r="G916" s="44">
        <v>23464</v>
      </c>
      <c r="H916" s="44">
        <v>32000</v>
      </c>
      <c r="I916" s="44">
        <v>32000</v>
      </c>
      <c r="J916" s="44">
        <v>32000</v>
      </c>
      <c r="K916" s="44">
        <v>32000</v>
      </c>
    </row>
    <row r="917" spans="1:12" s="2" customFormat="1" ht="64.5" customHeight="1" x14ac:dyDescent="0.25">
      <c r="A917" s="95"/>
      <c r="B917" s="132"/>
      <c r="C917" s="97"/>
      <c r="D917" s="81" t="s">
        <v>1305</v>
      </c>
      <c r="E917" s="81" t="s">
        <v>22</v>
      </c>
      <c r="F917" s="81" t="s">
        <v>23</v>
      </c>
      <c r="G917" s="28">
        <v>11084.3</v>
      </c>
      <c r="H917" s="28">
        <v>11738.3</v>
      </c>
      <c r="I917" s="28">
        <v>14085.9</v>
      </c>
      <c r="J917" s="28">
        <v>14367.6</v>
      </c>
      <c r="K917" s="28">
        <v>14655</v>
      </c>
    </row>
    <row r="918" spans="1:12" s="2" customFormat="1" ht="78.75" customHeight="1" x14ac:dyDescent="0.25">
      <c r="A918" s="117" t="s">
        <v>1056</v>
      </c>
      <c r="B918" s="132"/>
      <c r="C918" s="292" t="s">
        <v>860</v>
      </c>
      <c r="D918" s="30" t="s">
        <v>863</v>
      </c>
      <c r="E918" s="77" t="s">
        <v>1553</v>
      </c>
      <c r="F918" s="77" t="s">
        <v>181</v>
      </c>
      <c r="G918" s="175" t="s">
        <v>306</v>
      </c>
      <c r="H918" s="44">
        <v>3887</v>
      </c>
      <c r="I918" s="44">
        <v>3638</v>
      </c>
      <c r="J918" s="44">
        <v>3638</v>
      </c>
      <c r="K918" s="44">
        <v>3638</v>
      </c>
      <c r="L918" s="19"/>
    </row>
    <row r="919" spans="1:12" ht="66.75" customHeight="1" x14ac:dyDescent="0.25">
      <c r="A919" s="117"/>
      <c r="B919" s="132"/>
      <c r="C919" s="292"/>
      <c r="D919" s="235" t="s">
        <v>1303</v>
      </c>
      <c r="E919" s="93" t="s">
        <v>22</v>
      </c>
      <c r="F919" s="93" t="s">
        <v>23</v>
      </c>
      <c r="G919" s="175">
        <v>0</v>
      </c>
      <c r="H919" s="28">
        <v>8898.73</v>
      </c>
      <c r="I919" s="28">
        <v>9032.2099999999991</v>
      </c>
      <c r="J919" s="28">
        <v>9032.2000000000007</v>
      </c>
      <c r="K919" s="28">
        <v>9032.2000000000007</v>
      </c>
      <c r="L919" s="19"/>
    </row>
    <row r="920" spans="1:12" s="2" customFormat="1" ht="19.5" customHeight="1" x14ac:dyDescent="0.25">
      <c r="A920" s="117"/>
      <c r="B920" s="110"/>
      <c r="C920" s="292"/>
      <c r="D920" s="235" t="s">
        <v>1304</v>
      </c>
      <c r="E920" s="95"/>
      <c r="F920" s="95"/>
      <c r="G920" s="175">
        <v>0</v>
      </c>
      <c r="H920" s="28">
        <v>0</v>
      </c>
      <c r="I920" s="28">
        <v>21155.599999999999</v>
      </c>
      <c r="J920" s="28">
        <v>21578.71</v>
      </c>
      <c r="K920" s="28">
        <v>21362.92</v>
      </c>
      <c r="L920" s="19"/>
    </row>
    <row r="921" spans="1:12" ht="26.25" customHeight="1" x14ac:dyDescent="0.25">
      <c r="A921" s="241" t="s">
        <v>736</v>
      </c>
      <c r="B921" s="242"/>
      <c r="C921" s="242"/>
      <c r="D921" s="243"/>
      <c r="E921" s="219" t="s">
        <v>7</v>
      </c>
      <c r="F921" s="219" t="s">
        <v>6</v>
      </c>
      <c r="G921" s="164">
        <f>SUM(G873,G874,G875,G876,G877,G884,G885,G886,G891,G892,G893,G894,G899,G901,G902,G903,G904,G908,G909,G911,G913,G915,G917)</f>
        <v>3391507.2</v>
      </c>
      <c r="H921" s="164">
        <f>SUM(H873,H874,H875,H876,H877,H878,H879,H884,H885,H886,H891,H892,H893,H894,H899,H901,H902,H903,H904,H908,H909,H911,H913,H915,H917,H919)</f>
        <v>3317998.689999999</v>
      </c>
      <c r="I921" s="164">
        <f>SUM(I880,I881,I882,I887,I888,I889,I894,I895,I896,I897,I899,I901,I903,I904,I905,I908,I909,I911,I913,I915,I917,I919,I920)</f>
        <v>3755541.2699999996</v>
      </c>
      <c r="J921" s="164">
        <f>SUM(J880,J881,J882,J887,J888,J889,J894,J895,J896,J897,J899,J901,J903,J904,J905,J908,J909,J911,J913,J915,J917,J919,J920)</f>
        <v>3833860.26</v>
      </c>
      <c r="K921" s="164">
        <f>SUM(K920,K919,K917,K915,K913,K911,K909,K908,K905,K904,K903,K901,K899,K897,K896,K895,K894,K889,K888,K887,K882,K881,K880)</f>
        <v>3801656.8700000006</v>
      </c>
      <c r="L921" s="12">
        <f t="shared" ref="L921" si="1">+L873+L874+L875+L876+L877+L878+L879+L880+L881+L882+L884+L885+L886+L887+L891+L892+L893+L894+L899+L901+L902+L903+L904+L908+L911+L913+L915+L917+L919</f>
        <v>0</v>
      </c>
    </row>
    <row r="922" spans="1:12" ht="49.5" customHeight="1" x14ac:dyDescent="0.25">
      <c r="A922" s="241" t="s">
        <v>737</v>
      </c>
      <c r="B922" s="242"/>
      <c r="C922" s="242"/>
      <c r="D922" s="243"/>
      <c r="E922" s="220"/>
      <c r="F922" s="220"/>
      <c r="G922" s="164">
        <f>G921</f>
        <v>3391507.2</v>
      </c>
      <c r="H922" s="164">
        <f>H921</f>
        <v>3317998.689999999</v>
      </c>
      <c r="I922" s="164">
        <f>I921</f>
        <v>3755541.2699999996</v>
      </c>
      <c r="J922" s="164">
        <f>J921</f>
        <v>3833860.26</v>
      </c>
      <c r="K922" s="164">
        <f>K921</f>
        <v>3801656.8700000006</v>
      </c>
    </row>
    <row r="923" spans="1:12" x14ac:dyDescent="0.25">
      <c r="A923" s="118" t="s">
        <v>738</v>
      </c>
      <c r="B923" s="119"/>
      <c r="C923" s="119"/>
      <c r="D923" s="119"/>
      <c r="E923" s="119"/>
      <c r="F923" s="119"/>
      <c r="G923" s="119"/>
      <c r="H923" s="119"/>
      <c r="I923" s="119"/>
      <c r="J923" s="119"/>
      <c r="K923" s="135"/>
    </row>
    <row r="924" spans="1:12" ht="42.75" customHeight="1" x14ac:dyDescent="0.25">
      <c r="A924" s="93" t="s">
        <v>796</v>
      </c>
      <c r="B924" s="93" t="s">
        <v>739</v>
      </c>
      <c r="C924" s="90" t="s">
        <v>1155</v>
      </c>
      <c r="D924" s="93" t="s">
        <v>740</v>
      </c>
      <c r="E924" s="81" t="s">
        <v>741</v>
      </c>
      <c r="F924" s="93" t="s">
        <v>742</v>
      </c>
      <c r="G924" s="44">
        <v>75309</v>
      </c>
      <c r="H924" s="68">
        <v>77422</v>
      </c>
      <c r="I924" s="68">
        <v>77422</v>
      </c>
      <c r="J924" s="68">
        <v>77422</v>
      </c>
      <c r="K924" s="68">
        <v>77422</v>
      </c>
      <c r="L924" s="13"/>
    </row>
    <row r="925" spans="1:12" ht="37.5" customHeight="1" x14ac:dyDescent="0.25">
      <c r="A925" s="94"/>
      <c r="B925" s="94"/>
      <c r="C925" s="91"/>
      <c r="D925" s="95"/>
      <c r="E925" s="81" t="s">
        <v>743</v>
      </c>
      <c r="F925" s="95"/>
      <c r="G925" s="44">
        <v>16714</v>
      </c>
      <c r="H925" s="44">
        <v>16927</v>
      </c>
      <c r="I925" s="44">
        <v>16927</v>
      </c>
      <c r="J925" s="44">
        <v>16927</v>
      </c>
      <c r="K925" s="44">
        <v>16927</v>
      </c>
      <c r="L925" s="13"/>
    </row>
    <row r="926" spans="1:12" ht="63" x14ac:dyDescent="0.25">
      <c r="A926" s="94"/>
      <c r="B926" s="94"/>
      <c r="C926" s="91"/>
      <c r="D926" s="81" t="s">
        <v>1338</v>
      </c>
      <c r="E926" s="94" t="s">
        <v>22</v>
      </c>
      <c r="F926" s="94" t="s">
        <v>23</v>
      </c>
      <c r="G926" s="28">
        <v>24632.1</v>
      </c>
      <c r="H926" s="28">
        <v>20403.2</v>
      </c>
      <c r="I926" s="28">
        <v>24072.2</v>
      </c>
      <c r="J926" s="28">
        <v>23041.8</v>
      </c>
      <c r="K926" s="171">
        <v>22694.400000000001</v>
      </c>
      <c r="L926" s="13"/>
    </row>
    <row r="927" spans="1:12" ht="31.5" x14ac:dyDescent="0.25">
      <c r="A927" s="94"/>
      <c r="B927" s="94"/>
      <c r="C927" s="91"/>
      <c r="D927" s="81" t="s">
        <v>1339</v>
      </c>
      <c r="E927" s="94"/>
      <c r="F927" s="94"/>
      <c r="G927" s="28">
        <v>2422.6</v>
      </c>
      <c r="H927" s="28">
        <v>3117.4</v>
      </c>
      <c r="I927" s="28">
        <v>5148.5</v>
      </c>
      <c r="J927" s="28">
        <v>4920.3</v>
      </c>
      <c r="K927" s="28">
        <v>4837.3999999999996</v>
      </c>
      <c r="L927" s="13"/>
    </row>
    <row r="928" spans="1:12" s="2" customFormat="1" ht="31.5" x14ac:dyDescent="0.25">
      <c r="A928" s="94"/>
      <c r="B928" s="94"/>
      <c r="C928" s="91"/>
      <c r="D928" s="81" t="s">
        <v>1340</v>
      </c>
      <c r="E928" s="94"/>
      <c r="F928" s="94"/>
      <c r="G928" s="28">
        <v>200</v>
      </c>
      <c r="H928" s="28">
        <v>209.9</v>
      </c>
      <c r="I928" s="28">
        <v>477.7</v>
      </c>
      <c r="J928" s="28">
        <v>456.3</v>
      </c>
      <c r="K928" s="256">
        <v>193.2</v>
      </c>
      <c r="L928" s="13"/>
    </row>
    <row r="929" spans="1:12" ht="31.5" x14ac:dyDescent="0.25">
      <c r="A929" s="95"/>
      <c r="B929" s="94"/>
      <c r="C929" s="92"/>
      <c r="D929" s="81" t="s">
        <v>1341</v>
      </c>
      <c r="E929" s="95"/>
      <c r="F929" s="95"/>
      <c r="G929" s="28">
        <v>1373</v>
      </c>
      <c r="H929" s="28">
        <v>3006.1</v>
      </c>
      <c r="I929" s="28">
        <v>2780.5</v>
      </c>
      <c r="J929" s="28">
        <v>2652.5</v>
      </c>
      <c r="K929" s="256">
        <v>2607.0500000000002</v>
      </c>
      <c r="L929" s="13"/>
    </row>
    <row r="930" spans="1:12" ht="27" customHeight="1" x14ac:dyDescent="0.25">
      <c r="A930" s="93" t="s">
        <v>1019</v>
      </c>
      <c r="B930" s="94"/>
      <c r="C930" s="90" t="s">
        <v>1156</v>
      </c>
      <c r="D930" s="93" t="s">
        <v>745</v>
      </c>
      <c r="E930" s="81" t="s">
        <v>741</v>
      </c>
      <c r="F930" s="93" t="s">
        <v>742</v>
      </c>
      <c r="G930" s="44">
        <v>97887</v>
      </c>
      <c r="H930" s="44">
        <v>97055</v>
      </c>
      <c r="I930" s="44">
        <v>97055</v>
      </c>
      <c r="J930" s="44">
        <v>97055</v>
      </c>
      <c r="K930" s="44">
        <v>97055</v>
      </c>
      <c r="L930" s="13"/>
    </row>
    <row r="931" spans="1:12" ht="54" customHeight="1" x14ac:dyDescent="0.25">
      <c r="A931" s="94"/>
      <c r="B931" s="94"/>
      <c r="C931" s="91"/>
      <c r="D931" s="95"/>
      <c r="E931" s="81" t="s">
        <v>743</v>
      </c>
      <c r="F931" s="95"/>
      <c r="G931" s="44">
        <v>19843</v>
      </c>
      <c r="H931" s="44">
        <v>19930</v>
      </c>
      <c r="I931" s="44">
        <v>19930</v>
      </c>
      <c r="J931" s="44">
        <v>19930</v>
      </c>
      <c r="K931" s="44">
        <v>19930</v>
      </c>
      <c r="L931" s="13"/>
    </row>
    <row r="932" spans="1:12" ht="65.25" customHeight="1" x14ac:dyDescent="0.25">
      <c r="A932" s="94"/>
      <c r="B932" s="94"/>
      <c r="C932" s="91"/>
      <c r="D932" s="81" t="s">
        <v>1342</v>
      </c>
      <c r="E932" s="93" t="s">
        <v>22</v>
      </c>
      <c r="F932" s="93" t="s">
        <v>23</v>
      </c>
      <c r="G932" s="28">
        <v>29372.7</v>
      </c>
      <c r="H932" s="28">
        <v>24599.599999999999</v>
      </c>
      <c r="I932" s="28">
        <v>29023.200000000001</v>
      </c>
      <c r="J932" s="28">
        <v>27780.9</v>
      </c>
      <c r="K932" s="171">
        <v>27362</v>
      </c>
      <c r="L932" s="13"/>
    </row>
    <row r="933" spans="1:12" ht="33.75" customHeight="1" x14ac:dyDescent="0.25">
      <c r="A933" s="94"/>
      <c r="B933" s="94"/>
      <c r="C933" s="91"/>
      <c r="D933" s="81" t="s">
        <v>1343</v>
      </c>
      <c r="E933" s="94"/>
      <c r="F933" s="94"/>
      <c r="G933" s="28">
        <v>2959.4</v>
      </c>
      <c r="H933" s="28">
        <v>3074.1</v>
      </c>
      <c r="I933" s="28">
        <v>5077</v>
      </c>
      <c r="J933" s="28">
        <v>4852</v>
      </c>
      <c r="K933" s="28">
        <v>4770.2</v>
      </c>
      <c r="L933" s="13"/>
    </row>
    <row r="934" spans="1:12" ht="31.5" x14ac:dyDescent="0.25">
      <c r="A934" s="94"/>
      <c r="B934" s="94"/>
      <c r="C934" s="91"/>
      <c r="D934" s="81" t="s">
        <v>1344</v>
      </c>
      <c r="E934" s="94"/>
      <c r="F934" s="94"/>
      <c r="G934" s="28">
        <v>1311.3</v>
      </c>
      <c r="H934" s="28">
        <v>2001.9</v>
      </c>
      <c r="I934" s="28">
        <v>1626.4</v>
      </c>
      <c r="J934" s="28">
        <v>1551.4</v>
      </c>
      <c r="K934" s="28">
        <v>1524.9</v>
      </c>
      <c r="L934" s="13"/>
    </row>
    <row r="935" spans="1:12" s="2" customFormat="1" ht="31.5" x14ac:dyDescent="0.25">
      <c r="A935" s="94"/>
      <c r="B935" s="94"/>
      <c r="C935" s="91"/>
      <c r="D935" s="77" t="s">
        <v>1345</v>
      </c>
      <c r="E935" s="94"/>
      <c r="F935" s="94"/>
      <c r="G935" s="28">
        <v>153</v>
      </c>
      <c r="H935" s="28">
        <v>154.9</v>
      </c>
      <c r="I935" s="28">
        <v>352.5</v>
      </c>
      <c r="J935" s="28">
        <v>336.7</v>
      </c>
      <c r="K935" s="28">
        <v>142.55000000000001</v>
      </c>
      <c r="L935" s="13"/>
    </row>
    <row r="936" spans="1:12" ht="31.5" x14ac:dyDescent="0.25">
      <c r="A936" s="95"/>
      <c r="B936" s="94"/>
      <c r="C936" s="92"/>
      <c r="D936" s="77" t="s">
        <v>1341</v>
      </c>
      <c r="E936" s="95"/>
      <c r="F936" s="95"/>
      <c r="G936" s="28">
        <v>1647.6</v>
      </c>
      <c r="H936" s="28">
        <v>3500.3</v>
      </c>
      <c r="I936" s="28">
        <v>3237.6</v>
      </c>
      <c r="J936" s="28">
        <v>3088.6</v>
      </c>
      <c r="K936" s="257">
        <v>3035.65</v>
      </c>
      <c r="L936" s="13"/>
    </row>
    <row r="937" spans="1:12" ht="32.25" customHeight="1" x14ac:dyDescent="0.25">
      <c r="A937" s="93" t="s">
        <v>1020</v>
      </c>
      <c r="B937" s="94"/>
      <c r="C937" s="90" t="s">
        <v>1157</v>
      </c>
      <c r="D937" s="93" t="s">
        <v>746</v>
      </c>
      <c r="E937" s="81" t="s">
        <v>741</v>
      </c>
      <c r="F937" s="93" t="s">
        <v>742</v>
      </c>
      <c r="G937" s="44">
        <v>31168</v>
      </c>
      <c r="H937" s="44">
        <v>23072</v>
      </c>
      <c r="I937" s="44">
        <v>23072</v>
      </c>
      <c r="J937" s="44">
        <v>23072</v>
      </c>
      <c r="K937" s="44">
        <v>23072</v>
      </c>
      <c r="L937" s="13"/>
    </row>
    <row r="938" spans="1:12" ht="48.75" customHeight="1" x14ac:dyDescent="0.25">
      <c r="A938" s="94"/>
      <c r="B938" s="94"/>
      <c r="C938" s="91"/>
      <c r="D938" s="95"/>
      <c r="E938" s="81" t="s">
        <v>743</v>
      </c>
      <c r="F938" s="95"/>
      <c r="G938" s="44">
        <v>10383</v>
      </c>
      <c r="H938" s="44">
        <v>6728</v>
      </c>
      <c r="I938" s="44">
        <v>6728</v>
      </c>
      <c r="J938" s="44">
        <v>6728</v>
      </c>
      <c r="K938" s="44">
        <v>6728</v>
      </c>
      <c r="L938" s="13"/>
    </row>
    <row r="939" spans="1:12" ht="66" customHeight="1" x14ac:dyDescent="0.25">
      <c r="A939" s="94"/>
      <c r="B939" s="94"/>
      <c r="C939" s="91"/>
      <c r="D939" s="81" t="s">
        <v>1346</v>
      </c>
      <c r="E939" s="93" t="s">
        <v>22</v>
      </c>
      <c r="F939" s="93" t="s">
        <v>23</v>
      </c>
      <c r="G939" s="28">
        <v>5784.9</v>
      </c>
      <c r="H939" s="28">
        <v>4948.3999999999996</v>
      </c>
      <c r="I939" s="28">
        <v>5838.3</v>
      </c>
      <c r="J939" s="28">
        <v>5588.4</v>
      </c>
      <c r="K939" s="171">
        <v>5504.1</v>
      </c>
      <c r="L939" s="13"/>
    </row>
    <row r="940" spans="1:12" ht="31.5" x14ac:dyDescent="0.25">
      <c r="A940" s="94"/>
      <c r="B940" s="94"/>
      <c r="C940" s="91"/>
      <c r="D940" s="81" t="s">
        <v>1343</v>
      </c>
      <c r="E940" s="94"/>
      <c r="F940" s="94"/>
      <c r="G940" s="28">
        <v>578.5</v>
      </c>
      <c r="H940" s="28">
        <v>1592.8</v>
      </c>
      <c r="I940" s="28">
        <v>2630.6</v>
      </c>
      <c r="J940" s="28">
        <v>2514</v>
      </c>
      <c r="K940" s="28">
        <v>2471.6</v>
      </c>
      <c r="L940" s="13"/>
    </row>
    <row r="941" spans="1:12" ht="31.5" x14ac:dyDescent="0.25">
      <c r="A941" s="94"/>
      <c r="B941" s="94"/>
      <c r="C941" s="91"/>
      <c r="D941" s="81" t="s">
        <v>1344</v>
      </c>
      <c r="E941" s="94"/>
      <c r="F941" s="94"/>
      <c r="G941" s="28">
        <v>1013.3</v>
      </c>
      <c r="H941" s="28">
        <v>288.2</v>
      </c>
      <c r="I941" s="28">
        <v>234.1</v>
      </c>
      <c r="J941" s="28">
        <v>223.3</v>
      </c>
      <c r="K941" s="28">
        <v>219.5</v>
      </c>
      <c r="L941" s="13"/>
    </row>
    <row r="942" spans="1:12" ht="31.5" x14ac:dyDescent="0.25">
      <c r="A942" s="94"/>
      <c r="B942" s="94"/>
      <c r="C942" s="91"/>
      <c r="D942" s="81" t="s">
        <v>1345</v>
      </c>
      <c r="E942" s="94"/>
      <c r="F942" s="94"/>
      <c r="G942" s="28">
        <v>8969.2999999999993</v>
      </c>
      <c r="H942" s="28">
        <v>9280.4</v>
      </c>
      <c r="I942" s="28">
        <v>21123.3</v>
      </c>
      <c r="J942" s="28">
        <v>20178.3</v>
      </c>
      <c r="K942" s="257">
        <v>8543.06</v>
      </c>
      <c r="L942" s="13"/>
    </row>
    <row r="943" spans="1:12" ht="31.5" x14ac:dyDescent="0.25">
      <c r="A943" s="95"/>
      <c r="B943" s="94"/>
      <c r="C943" s="92"/>
      <c r="D943" s="77" t="s">
        <v>1341</v>
      </c>
      <c r="E943" s="95"/>
      <c r="F943" s="95"/>
      <c r="G943" s="28">
        <v>0</v>
      </c>
      <c r="H943" s="28">
        <v>266</v>
      </c>
      <c r="I943" s="28">
        <v>246</v>
      </c>
      <c r="J943" s="28">
        <v>234.7</v>
      </c>
      <c r="K943" s="256">
        <v>230.7</v>
      </c>
      <c r="L943" s="13"/>
    </row>
    <row r="944" spans="1:12" ht="21" customHeight="1" x14ac:dyDescent="0.25">
      <c r="A944" s="93" t="s">
        <v>1057</v>
      </c>
      <c r="B944" s="94"/>
      <c r="C944" s="90" t="s">
        <v>1158</v>
      </c>
      <c r="D944" s="93" t="s">
        <v>747</v>
      </c>
      <c r="E944" s="77" t="s">
        <v>741</v>
      </c>
      <c r="F944" s="93" t="s">
        <v>742</v>
      </c>
      <c r="G944" s="76">
        <v>45182</v>
      </c>
      <c r="H944" s="76">
        <v>55194</v>
      </c>
      <c r="I944" s="76">
        <v>55194</v>
      </c>
      <c r="J944" s="76">
        <v>55194</v>
      </c>
      <c r="K944" s="76">
        <v>55194</v>
      </c>
      <c r="L944" s="13"/>
    </row>
    <row r="945" spans="1:12" ht="60" customHeight="1" x14ac:dyDescent="0.25">
      <c r="A945" s="94"/>
      <c r="B945" s="94"/>
      <c r="C945" s="91"/>
      <c r="D945" s="95"/>
      <c r="E945" s="81" t="s">
        <v>743</v>
      </c>
      <c r="F945" s="95"/>
      <c r="G945" s="44">
        <v>10121</v>
      </c>
      <c r="H945" s="44">
        <v>13439</v>
      </c>
      <c r="I945" s="44">
        <v>13439</v>
      </c>
      <c r="J945" s="44">
        <v>13439</v>
      </c>
      <c r="K945" s="44">
        <v>13439</v>
      </c>
      <c r="L945" s="13"/>
    </row>
    <row r="946" spans="1:12" ht="66" customHeight="1" x14ac:dyDescent="0.25">
      <c r="A946" s="94"/>
      <c r="B946" s="94"/>
      <c r="C946" s="91"/>
      <c r="D946" s="81" t="s">
        <v>1347</v>
      </c>
      <c r="E946" s="93" t="s">
        <v>22</v>
      </c>
      <c r="F946" s="93" t="s">
        <v>23</v>
      </c>
      <c r="G946" s="28">
        <v>16131.3</v>
      </c>
      <c r="H946" s="28">
        <v>17182</v>
      </c>
      <c r="I946" s="28">
        <v>20271.8</v>
      </c>
      <c r="J946" s="28">
        <v>19404.099999999999</v>
      </c>
      <c r="K946" s="171">
        <v>19111.400000000001</v>
      </c>
      <c r="L946" s="13"/>
    </row>
    <row r="947" spans="1:12" ht="31.5" x14ac:dyDescent="0.25">
      <c r="A947" s="94"/>
      <c r="B947" s="94"/>
      <c r="C947" s="91"/>
      <c r="D947" s="81" t="s">
        <v>1345</v>
      </c>
      <c r="E947" s="94"/>
      <c r="F947" s="94"/>
      <c r="G947" s="28">
        <v>823.7</v>
      </c>
      <c r="H947" s="28">
        <v>884.3</v>
      </c>
      <c r="I947" s="28">
        <v>2012.7</v>
      </c>
      <c r="J947" s="28">
        <v>1922.7</v>
      </c>
      <c r="K947" s="257">
        <v>814</v>
      </c>
      <c r="L947" s="13"/>
    </row>
    <row r="948" spans="1:12" ht="31.5" x14ac:dyDescent="0.25">
      <c r="A948" s="94"/>
      <c r="B948" s="94"/>
      <c r="C948" s="91"/>
      <c r="D948" s="81" t="s">
        <v>1344</v>
      </c>
      <c r="E948" s="94"/>
      <c r="F948" s="94"/>
      <c r="G948" s="28">
        <v>2563</v>
      </c>
      <c r="H948" s="28">
        <v>2861.3</v>
      </c>
      <c r="I948" s="28">
        <v>2324.5</v>
      </c>
      <c r="J948" s="28">
        <v>2217.4</v>
      </c>
      <c r="K948" s="28">
        <v>2179.4</v>
      </c>
      <c r="L948" s="13"/>
    </row>
    <row r="949" spans="1:12" ht="17.25" customHeight="1" x14ac:dyDescent="0.25">
      <c r="A949" s="94"/>
      <c r="B949" s="94"/>
      <c r="C949" s="91"/>
      <c r="D949" s="81" t="s">
        <v>1348</v>
      </c>
      <c r="E949" s="94"/>
      <c r="F949" s="94"/>
      <c r="G949" s="28">
        <v>2959</v>
      </c>
      <c r="H949" s="28">
        <v>0</v>
      </c>
      <c r="I949" s="28">
        <v>0</v>
      </c>
      <c r="J949" s="28">
        <v>0</v>
      </c>
      <c r="K949" s="171">
        <v>0</v>
      </c>
      <c r="L949" s="13"/>
    </row>
    <row r="950" spans="1:12" ht="31.5" x14ac:dyDescent="0.25">
      <c r="A950" s="94"/>
      <c r="B950" s="94"/>
      <c r="C950" s="91"/>
      <c r="D950" s="84" t="s">
        <v>1349</v>
      </c>
      <c r="E950" s="94"/>
      <c r="F950" s="94"/>
      <c r="G950" s="28">
        <v>1383.7</v>
      </c>
      <c r="H950" s="28">
        <v>1667.9</v>
      </c>
      <c r="I950" s="28">
        <v>2754.6</v>
      </c>
      <c r="J950" s="28">
        <v>2632.5</v>
      </c>
      <c r="K950" s="28">
        <v>2588.1</v>
      </c>
      <c r="L950" s="13"/>
    </row>
    <row r="951" spans="1:12" ht="31.5" x14ac:dyDescent="0.25">
      <c r="A951" s="95"/>
      <c r="B951" s="94"/>
      <c r="C951" s="92"/>
      <c r="D951" s="81" t="s">
        <v>1341</v>
      </c>
      <c r="E951" s="95"/>
      <c r="F951" s="95"/>
      <c r="G951" s="28">
        <v>1609</v>
      </c>
      <c r="H951" s="28">
        <v>1622.3</v>
      </c>
      <c r="I951" s="28">
        <v>1500.5</v>
      </c>
      <c r="J951" s="28">
        <v>1431.5</v>
      </c>
      <c r="K951" s="257">
        <v>1407</v>
      </c>
      <c r="L951" s="13"/>
    </row>
    <row r="952" spans="1:12" ht="63" customHeight="1" x14ac:dyDescent="0.25">
      <c r="A952" s="93" t="s">
        <v>1058</v>
      </c>
      <c r="B952" s="94"/>
      <c r="C952" s="158" t="s">
        <v>1159</v>
      </c>
      <c r="D952" s="93" t="s">
        <v>749</v>
      </c>
      <c r="E952" s="81" t="s">
        <v>741</v>
      </c>
      <c r="F952" s="93" t="s">
        <v>742</v>
      </c>
      <c r="G952" s="44">
        <v>49581</v>
      </c>
      <c r="H952" s="44">
        <v>14000</v>
      </c>
      <c r="I952" s="44">
        <v>14000</v>
      </c>
      <c r="J952" s="44">
        <v>14000</v>
      </c>
      <c r="K952" s="44">
        <v>14000</v>
      </c>
      <c r="L952" s="13"/>
    </row>
    <row r="953" spans="1:12" ht="87.75" customHeight="1" x14ac:dyDescent="0.25">
      <c r="A953" s="94"/>
      <c r="B953" s="94"/>
      <c r="C953" s="291"/>
      <c r="D953" s="95"/>
      <c r="E953" s="81" t="s">
        <v>743</v>
      </c>
      <c r="F953" s="95"/>
      <c r="G953" s="44">
        <v>12612</v>
      </c>
      <c r="H953" s="44">
        <v>5000</v>
      </c>
      <c r="I953" s="44">
        <v>5000</v>
      </c>
      <c r="J953" s="44">
        <v>5000</v>
      </c>
      <c r="K953" s="44">
        <v>5000</v>
      </c>
      <c r="L953" s="13"/>
    </row>
    <row r="954" spans="1:12" ht="88.5" customHeight="1" x14ac:dyDescent="0.25">
      <c r="A954" s="94"/>
      <c r="B954" s="94"/>
      <c r="C954" s="291"/>
      <c r="D954" s="81" t="s">
        <v>1350</v>
      </c>
      <c r="E954" s="248" t="s">
        <v>22</v>
      </c>
      <c r="F954" s="248" t="s">
        <v>6</v>
      </c>
      <c r="G954" s="28">
        <v>23271.7</v>
      </c>
      <c r="H954" s="28">
        <v>24340.5</v>
      </c>
      <c r="I954" s="28">
        <v>22513.5</v>
      </c>
      <c r="J954" s="28">
        <v>21477.3</v>
      </c>
      <c r="K954" s="293">
        <v>21109.4</v>
      </c>
      <c r="L954" s="13"/>
    </row>
    <row r="955" spans="1:12" ht="51" customHeight="1" x14ac:dyDescent="0.25">
      <c r="A955" s="95"/>
      <c r="B955" s="94"/>
      <c r="C955" s="159"/>
      <c r="D955" s="81" t="s">
        <v>748</v>
      </c>
      <c r="E955" s="250"/>
      <c r="F955" s="250"/>
      <c r="G955" s="28">
        <v>30697.3</v>
      </c>
      <c r="H955" s="28">
        <v>0</v>
      </c>
      <c r="I955" s="28">
        <v>0</v>
      </c>
      <c r="J955" s="28">
        <v>0</v>
      </c>
      <c r="K955" s="171">
        <v>0</v>
      </c>
      <c r="L955" s="13"/>
    </row>
    <row r="956" spans="1:12" ht="86.25" customHeight="1" x14ac:dyDescent="0.25">
      <c r="A956" s="93" t="s">
        <v>1059</v>
      </c>
      <c r="B956" s="94"/>
      <c r="C956" s="158" t="s">
        <v>1160</v>
      </c>
      <c r="D956" s="93" t="s">
        <v>750</v>
      </c>
      <c r="E956" s="248" t="s">
        <v>743</v>
      </c>
      <c r="F956" s="248" t="s">
        <v>742</v>
      </c>
      <c r="G956" s="144">
        <v>5566</v>
      </c>
      <c r="H956" s="144">
        <v>5588</v>
      </c>
      <c r="I956" s="144">
        <v>5588</v>
      </c>
      <c r="J956" s="144">
        <v>5588</v>
      </c>
      <c r="K956" s="144">
        <v>5588</v>
      </c>
      <c r="L956" s="13"/>
    </row>
    <row r="957" spans="1:12" ht="77.25" customHeight="1" x14ac:dyDescent="0.25">
      <c r="A957" s="94"/>
      <c r="B957" s="94"/>
      <c r="C957" s="291"/>
      <c r="D957" s="95"/>
      <c r="E957" s="250"/>
      <c r="F957" s="250"/>
      <c r="G957" s="145"/>
      <c r="H957" s="145"/>
      <c r="I957" s="145"/>
      <c r="J957" s="145"/>
      <c r="K957" s="145"/>
      <c r="L957" s="13"/>
    </row>
    <row r="958" spans="1:12" ht="189.75" customHeight="1" x14ac:dyDescent="0.25">
      <c r="A958" s="95"/>
      <c r="B958" s="94"/>
      <c r="C958" s="159"/>
      <c r="D958" s="77" t="s">
        <v>1351</v>
      </c>
      <c r="E958" s="294" t="s">
        <v>22</v>
      </c>
      <c r="F958" s="294" t="s">
        <v>6</v>
      </c>
      <c r="G958" s="28">
        <v>45307.5</v>
      </c>
      <c r="H958" s="28">
        <v>45090.9</v>
      </c>
      <c r="I958" s="28">
        <v>54627.6</v>
      </c>
      <c r="J958" s="28">
        <v>52137.599999999999</v>
      </c>
      <c r="K958" s="28">
        <v>51245.599999999999</v>
      </c>
      <c r="L958" s="14"/>
    </row>
    <row r="959" spans="1:12" ht="82.5" customHeight="1" x14ac:dyDescent="0.25">
      <c r="A959" s="93" t="s">
        <v>1060</v>
      </c>
      <c r="B959" s="94"/>
      <c r="C959" s="90" t="s">
        <v>1162</v>
      </c>
      <c r="D959" s="81" t="s">
        <v>751</v>
      </c>
      <c r="E959" s="81" t="s">
        <v>752</v>
      </c>
      <c r="F959" s="81" t="s">
        <v>742</v>
      </c>
      <c r="G959" s="44">
        <v>238</v>
      </c>
      <c r="H959" s="44">
        <v>260</v>
      </c>
      <c r="I959" s="44">
        <v>260</v>
      </c>
      <c r="J959" s="44">
        <v>260</v>
      </c>
      <c r="K959" s="44">
        <v>260</v>
      </c>
      <c r="L959" s="13"/>
    </row>
    <row r="960" spans="1:12" ht="95.25" customHeight="1" x14ac:dyDescent="0.25">
      <c r="A960" s="95"/>
      <c r="B960" s="94"/>
      <c r="C960" s="92"/>
      <c r="D960" s="81" t="s">
        <v>1352</v>
      </c>
      <c r="E960" s="81" t="s">
        <v>22</v>
      </c>
      <c r="F960" s="81" t="s">
        <v>23</v>
      </c>
      <c r="G960" s="28">
        <v>8086.7</v>
      </c>
      <c r="H960" s="28">
        <v>8763.9</v>
      </c>
      <c r="I960" s="28">
        <v>19947.7</v>
      </c>
      <c r="J960" s="28">
        <v>19055.3</v>
      </c>
      <c r="K960" s="171">
        <v>8067.6</v>
      </c>
      <c r="L960" s="13"/>
    </row>
    <row r="961" spans="1:12" ht="78.75" customHeight="1" x14ac:dyDescent="0.25">
      <c r="A961" s="93" t="s">
        <v>1061</v>
      </c>
      <c r="B961" s="94"/>
      <c r="C961" s="90" t="s">
        <v>1161</v>
      </c>
      <c r="D961" s="77" t="s">
        <v>753</v>
      </c>
      <c r="E961" s="77" t="s">
        <v>752</v>
      </c>
      <c r="F961" s="77" t="s">
        <v>742</v>
      </c>
      <c r="G961" s="76">
        <v>3470</v>
      </c>
      <c r="H961" s="76">
        <v>3326</v>
      </c>
      <c r="I961" s="76">
        <v>3326</v>
      </c>
      <c r="J961" s="76">
        <v>3326</v>
      </c>
      <c r="K961" s="76">
        <v>3326</v>
      </c>
      <c r="L961" s="13"/>
    </row>
    <row r="962" spans="1:12" ht="65.25" customHeight="1" x14ac:dyDescent="0.25">
      <c r="A962" s="94"/>
      <c r="B962" s="94"/>
      <c r="C962" s="91"/>
      <c r="D962" s="84" t="s">
        <v>1353</v>
      </c>
      <c r="E962" s="93" t="s">
        <v>22</v>
      </c>
      <c r="F962" s="93" t="s">
        <v>23</v>
      </c>
      <c r="G962" s="45">
        <v>8988.2000000000007</v>
      </c>
      <c r="H962" s="45">
        <v>8381.9</v>
      </c>
      <c r="I962" s="45">
        <v>18589.8</v>
      </c>
      <c r="J962" s="45">
        <v>17793.7</v>
      </c>
      <c r="K962" s="171">
        <v>17438.3</v>
      </c>
      <c r="L962" s="13"/>
    </row>
    <row r="963" spans="1:12" ht="31.5" customHeight="1" x14ac:dyDescent="0.25">
      <c r="A963" s="94"/>
      <c r="B963" s="94"/>
      <c r="C963" s="91"/>
      <c r="D963" s="84" t="s">
        <v>1354</v>
      </c>
      <c r="E963" s="94"/>
      <c r="F963" s="94"/>
      <c r="G963" s="45">
        <v>10649.5</v>
      </c>
      <c r="H963" s="295">
        <v>10972.9</v>
      </c>
      <c r="I963" s="295">
        <v>23443.8</v>
      </c>
      <c r="J963" s="295">
        <v>22364.7</v>
      </c>
      <c r="K963" s="171">
        <v>21987.1</v>
      </c>
      <c r="L963" s="13"/>
    </row>
    <row r="964" spans="1:12" ht="78.75" customHeight="1" x14ac:dyDescent="0.25">
      <c r="A964" s="93" t="s">
        <v>1062</v>
      </c>
      <c r="B964" s="94"/>
      <c r="C964" s="90" t="s">
        <v>1163</v>
      </c>
      <c r="D964" s="77" t="s">
        <v>754</v>
      </c>
      <c r="E964" s="77" t="s">
        <v>752</v>
      </c>
      <c r="F964" s="77" t="s">
        <v>742</v>
      </c>
      <c r="G964" s="76">
        <v>631</v>
      </c>
      <c r="H964" s="76">
        <v>842</v>
      </c>
      <c r="I964" s="76">
        <v>842</v>
      </c>
      <c r="J964" s="76">
        <v>842</v>
      </c>
      <c r="K964" s="76">
        <v>842</v>
      </c>
      <c r="L964" s="13"/>
    </row>
    <row r="965" spans="1:12" ht="82.5" customHeight="1" x14ac:dyDescent="0.25">
      <c r="A965" s="95"/>
      <c r="B965" s="94"/>
      <c r="C965" s="92"/>
      <c r="D965" s="81" t="s">
        <v>1355</v>
      </c>
      <c r="E965" s="81" t="s">
        <v>22</v>
      </c>
      <c r="F965" s="81" t="s">
        <v>23</v>
      </c>
      <c r="G965" s="28">
        <v>230907.6</v>
      </c>
      <c r="H965" s="28">
        <v>224325.1</v>
      </c>
      <c r="I965" s="28">
        <v>261224</v>
      </c>
      <c r="J965" s="28">
        <v>249392.2</v>
      </c>
      <c r="K965" s="171">
        <v>245124.4</v>
      </c>
      <c r="L965" s="13"/>
    </row>
    <row r="966" spans="1:12" ht="80.25" customHeight="1" x14ac:dyDescent="0.25">
      <c r="A966" s="93" t="s">
        <v>1063</v>
      </c>
      <c r="B966" s="94"/>
      <c r="C966" s="90" t="s">
        <v>1164</v>
      </c>
      <c r="D966" s="81" t="s">
        <v>755</v>
      </c>
      <c r="E966" s="81" t="s">
        <v>752</v>
      </c>
      <c r="F966" s="81" t="s">
        <v>742</v>
      </c>
      <c r="G966" s="44">
        <v>2151</v>
      </c>
      <c r="H966" s="44">
        <v>2585</v>
      </c>
      <c r="I966" s="44">
        <v>2585</v>
      </c>
      <c r="J966" s="44">
        <v>2585</v>
      </c>
      <c r="K966" s="44">
        <v>2585</v>
      </c>
      <c r="L966" s="13"/>
    </row>
    <row r="967" spans="1:12" ht="63" x14ac:dyDescent="0.25">
      <c r="A967" s="94"/>
      <c r="B967" s="94"/>
      <c r="C967" s="91"/>
      <c r="D967" s="81" t="s">
        <v>1356</v>
      </c>
      <c r="E967" s="93" t="s">
        <v>22</v>
      </c>
      <c r="F967" s="93" t="s">
        <v>23</v>
      </c>
      <c r="G967" s="28">
        <v>16343.3</v>
      </c>
      <c r="H967" s="28">
        <v>13400.2</v>
      </c>
      <c r="I967" s="28">
        <v>9774.5</v>
      </c>
      <c r="J967" s="28">
        <v>9326.6</v>
      </c>
      <c r="K967" s="171">
        <v>9169.2000000000007</v>
      </c>
      <c r="L967" s="13"/>
    </row>
    <row r="968" spans="1:12" x14ac:dyDescent="0.25">
      <c r="A968" s="94"/>
      <c r="B968" s="94"/>
      <c r="C968" s="91"/>
      <c r="D968" s="81" t="s">
        <v>756</v>
      </c>
      <c r="E968" s="94"/>
      <c r="F968" s="94"/>
      <c r="G968" s="28">
        <v>73015.3</v>
      </c>
      <c r="H968" s="28">
        <v>79991.8</v>
      </c>
      <c r="I968" s="28">
        <v>0</v>
      </c>
      <c r="J968" s="28">
        <v>0</v>
      </c>
      <c r="K968" s="293">
        <v>0</v>
      </c>
      <c r="L968" s="13"/>
    </row>
    <row r="969" spans="1:12" ht="33.75" customHeight="1" x14ac:dyDescent="0.25">
      <c r="A969" s="95"/>
      <c r="B969" s="94"/>
      <c r="C969" s="92"/>
      <c r="D969" s="81" t="s">
        <v>1341</v>
      </c>
      <c r="E969" s="95"/>
      <c r="F969" s="95"/>
      <c r="G969" s="28">
        <v>8988.4</v>
      </c>
      <c r="H969" s="28">
        <v>9227.2000000000007</v>
      </c>
      <c r="I969" s="28">
        <v>82522.3</v>
      </c>
      <c r="J969" s="28">
        <v>78724.2</v>
      </c>
      <c r="K969" s="171">
        <v>77375.5</v>
      </c>
      <c r="L969" s="13"/>
    </row>
    <row r="970" spans="1:12" ht="78.75" customHeight="1" x14ac:dyDescent="0.25">
      <c r="A970" s="93" t="s">
        <v>1064</v>
      </c>
      <c r="B970" s="94"/>
      <c r="C970" s="90" t="s">
        <v>1165</v>
      </c>
      <c r="D970" s="81" t="s">
        <v>757</v>
      </c>
      <c r="E970" s="81" t="s">
        <v>758</v>
      </c>
      <c r="F970" s="81" t="s">
        <v>742</v>
      </c>
      <c r="G970" s="44" t="s">
        <v>306</v>
      </c>
      <c r="H970" s="44">
        <v>20</v>
      </c>
      <c r="I970" s="44">
        <v>20</v>
      </c>
      <c r="J970" s="44">
        <v>20</v>
      </c>
      <c r="K970" s="44">
        <v>20</v>
      </c>
      <c r="L970" s="13"/>
    </row>
    <row r="971" spans="1:12" ht="81.75" customHeight="1" x14ac:dyDescent="0.25">
      <c r="A971" s="95"/>
      <c r="B971" s="94"/>
      <c r="C971" s="92"/>
      <c r="D971" s="81" t="s">
        <v>1355</v>
      </c>
      <c r="E971" s="81" t="s">
        <v>22</v>
      </c>
      <c r="F971" s="81" t="s">
        <v>23</v>
      </c>
      <c r="G971" s="31">
        <v>0</v>
      </c>
      <c r="H971" s="31">
        <v>315.3</v>
      </c>
      <c r="I971" s="31">
        <v>367.2</v>
      </c>
      <c r="J971" s="31">
        <v>350.6</v>
      </c>
      <c r="K971" s="69">
        <v>344.6</v>
      </c>
      <c r="L971" s="13"/>
    </row>
    <row r="972" spans="1:12" s="2" customFormat="1" ht="41.25" customHeight="1" x14ac:dyDescent="0.25">
      <c r="A972" s="93" t="s">
        <v>1065</v>
      </c>
      <c r="B972" s="94"/>
      <c r="C972" s="90" t="s">
        <v>1374</v>
      </c>
      <c r="D972" s="93" t="s">
        <v>1375</v>
      </c>
      <c r="E972" s="81" t="s">
        <v>741</v>
      </c>
      <c r="F972" s="93" t="s">
        <v>742</v>
      </c>
      <c r="G972" s="55" t="s">
        <v>306</v>
      </c>
      <c r="H972" s="55">
        <v>34556</v>
      </c>
      <c r="I972" s="55">
        <v>34556</v>
      </c>
      <c r="J972" s="55">
        <v>34556</v>
      </c>
      <c r="K972" s="68">
        <v>34556</v>
      </c>
      <c r="L972" s="13"/>
    </row>
    <row r="973" spans="1:12" s="2" customFormat="1" ht="36.75" customHeight="1" x14ac:dyDescent="0.25">
      <c r="A973" s="94"/>
      <c r="B973" s="94"/>
      <c r="C973" s="91"/>
      <c r="D973" s="95"/>
      <c r="E973" s="81" t="s">
        <v>743</v>
      </c>
      <c r="F973" s="95"/>
      <c r="G973" s="55" t="s">
        <v>306</v>
      </c>
      <c r="H973" s="55">
        <v>9216</v>
      </c>
      <c r="I973" s="55">
        <v>9216</v>
      </c>
      <c r="J973" s="55">
        <v>9216</v>
      </c>
      <c r="K973" s="55">
        <v>9216</v>
      </c>
      <c r="L973" s="13"/>
    </row>
    <row r="974" spans="1:12" s="2" customFormat="1" ht="129" customHeight="1" x14ac:dyDescent="0.25">
      <c r="A974" s="95"/>
      <c r="B974" s="94"/>
      <c r="C974" s="92"/>
      <c r="D974" s="81" t="s">
        <v>1355</v>
      </c>
      <c r="E974" s="81" t="s">
        <v>22</v>
      </c>
      <c r="F974" s="81" t="s">
        <v>23</v>
      </c>
      <c r="G974" s="31">
        <v>0</v>
      </c>
      <c r="H974" s="31">
        <v>32139.8</v>
      </c>
      <c r="I974" s="31">
        <v>37426.400000000001</v>
      </c>
      <c r="J974" s="31">
        <v>35731.199999999997</v>
      </c>
      <c r="K974" s="69">
        <v>35119.800000000003</v>
      </c>
      <c r="L974" s="13"/>
    </row>
    <row r="975" spans="1:12" ht="117.75" customHeight="1" x14ac:dyDescent="0.25">
      <c r="A975" s="93" t="s">
        <v>1066</v>
      </c>
      <c r="B975" s="94"/>
      <c r="C975" s="90" t="s">
        <v>1166</v>
      </c>
      <c r="D975" s="81" t="s">
        <v>759</v>
      </c>
      <c r="E975" s="81" t="s">
        <v>758</v>
      </c>
      <c r="F975" s="81" t="s">
        <v>742</v>
      </c>
      <c r="G975" s="55">
        <v>29</v>
      </c>
      <c r="H975" s="55">
        <v>30</v>
      </c>
      <c r="I975" s="55">
        <v>30</v>
      </c>
      <c r="J975" s="55">
        <v>30</v>
      </c>
      <c r="K975" s="55">
        <v>30</v>
      </c>
      <c r="L975" s="13"/>
    </row>
    <row r="976" spans="1:12" ht="77.25" customHeight="1" x14ac:dyDescent="0.25">
      <c r="A976" s="95"/>
      <c r="B976" s="94"/>
      <c r="C976" s="92"/>
      <c r="D976" s="81" t="s">
        <v>1352</v>
      </c>
      <c r="E976" s="81" t="s">
        <v>22</v>
      </c>
      <c r="F976" s="81" t="s">
        <v>23</v>
      </c>
      <c r="G976" s="31">
        <v>510</v>
      </c>
      <c r="H976" s="31">
        <v>559.4</v>
      </c>
      <c r="I976" s="31">
        <v>1273.2</v>
      </c>
      <c r="J976" s="31">
        <v>1216.3</v>
      </c>
      <c r="K976" s="70">
        <v>514.9</v>
      </c>
      <c r="L976" s="13"/>
    </row>
    <row r="977" spans="1:13" ht="87.75" customHeight="1" x14ac:dyDescent="0.25">
      <c r="A977" s="93" t="s">
        <v>1067</v>
      </c>
      <c r="B977" s="94"/>
      <c r="C977" s="90" t="s">
        <v>1167</v>
      </c>
      <c r="D977" s="81" t="s">
        <v>760</v>
      </c>
      <c r="E977" s="77" t="s">
        <v>758</v>
      </c>
      <c r="F977" s="77" t="s">
        <v>742</v>
      </c>
      <c r="G977" s="76">
        <v>1742</v>
      </c>
      <c r="H977" s="76">
        <v>1740</v>
      </c>
      <c r="I977" s="76">
        <v>1740</v>
      </c>
      <c r="J977" s="76">
        <v>1740</v>
      </c>
      <c r="K977" s="76">
        <v>1740</v>
      </c>
      <c r="L977" s="13"/>
    </row>
    <row r="978" spans="1:13" ht="72.75" customHeight="1" x14ac:dyDescent="0.25">
      <c r="A978" s="94"/>
      <c r="B978" s="94"/>
      <c r="C978" s="91"/>
      <c r="D978" s="81" t="s">
        <v>1357</v>
      </c>
      <c r="E978" s="77" t="s">
        <v>22</v>
      </c>
      <c r="F978" s="77" t="s">
        <v>23</v>
      </c>
      <c r="G978" s="45">
        <v>5276.4</v>
      </c>
      <c r="H978" s="45">
        <v>1595</v>
      </c>
      <c r="I978" s="45">
        <v>1475.3</v>
      </c>
      <c r="J978" s="45">
        <v>1407.4</v>
      </c>
      <c r="K978" s="171">
        <v>1383.3</v>
      </c>
      <c r="L978" s="14"/>
    </row>
    <row r="979" spans="1:13" ht="78.75" customHeight="1" x14ac:dyDescent="0.25">
      <c r="A979" s="93" t="s">
        <v>1068</v>
      </c>
      <c r="B979" s="94"/>
      <c r="C979" s="90" t="s">
        <v>1168</v>
      </c>
      <c r="D979" s="81" t="s">
        <v>761</v>
      </c>
      <c r="E979" s="81" t="s">
        <v>758</v>
      </c>
      <c r="F979" s="81" t="s">
        <v>742</v>
      </c>
      <c r="G979" s="44">
        <v>31</v>
      </c>
      <c r="H979" s="44">
        <v>113</v>
      </c>
      <c r="I979" s="44">
        <v>113</v>
      </c>
      <c r="J979" s="44">
        <v>113</v>
      </c>
      <c r="K979" s="44">
        <v>113</v>
      </c>
      <c r="L979" s="13"/>
    </row>
    <row r="980" spans="1:13" ht="63.75" customHeight="1" x14ac:dyDescent="0.25">
      <c r="A980" s="94"/>
      <c r="B980" s="94"/>
      <c r="C980" s="91"/>
      <c r="D980" s="81" t="s">
        <v>1350</v>
      </c>
      <c r="E980" s="94" t="s">
        <v>22</v>
      </c>
      <c r="F980" s="94" t="s">
        <v>6</v>
      </c>
      <c r="G980" s="28">
        <v>1234.2</v>
      </c>
      <c r="H980" s="28">
        <v>2110</v>
      </c>
      <c r="I980" s="28">
        <v>2417.5</v>
      </c>
      <c r="J980" s="28">
        <v>2306.3000000000002</v>
      </c>
      <c r="K980" s="171">
        <v>2266.6999999999998</v>
      </c>
      <c r="L980" s="13"/>
    </row>
    <row r="981" spans="1:13" ht="45.75" customHeight="1" x14ac:dyDescent="0.25">
      <c r="A981" s="95"/>
      <c r="B981" s="94"/>
      <c r="C981" s="92"/>
      <c r="D981" s="81" t="s">
        <v>744</v>
      </c>
      <c r="E981" s="95"/>
      <c r="F981" s="95"/>
      <c r="G981" s="28">
        <v>0</v>
      </c>
      <c r="H981" s="28">
        <v>503.7</v>
      </c>
      <c r="I981" s="28">
        <v>0</v>
      </c>
      <c r="J981" s="28">
        <v>0</v>
      </c>
      <c r="K981" s="171">
        <v>0</v>
      </c>
      <c r="L981" s="13"/>
    </row>
    <row r="982" spans="1:13" ht="84" customHeight="1" x14ac:dyDescent="0.25">
      <c r="A982" s="93" t="s">
        <v>1069</v>
      </c>
      <c r="B982" s="94"/>
      <c r="C982" s="158" t="s">
        <v>1169</v>
      </c>
      <c r="D982" s="81" t="s">
        <v>762</v>
      </c>
      <c r="E982" s="81" t="s">
        <v>763</v>
      </c>
      <c r="F982" s="81" t="s">
        <v>18</v>
      </c>
      <c r="G982" s="44">
        <v>5085</v>
      </c>
      <c r="H982" s="44">
        <v>3900</v>
      </c>
      <c r="I982" s="44">
        <v>3900</v>
      </c>
      <c r="J982" s="44">
        <v>3900</v>
      </c>
      <c r="K982" s="44">
        <v>3900</v>
      </c>
      <c r="L982" s="13"/>
    </row>
    <row r="983" spans="1:13" ht="85.5" customHeight="1" x14ac:dyDescent="0.25">
      <c r="A983" s="94"/>
      <c r="B983" s="94"/>
      <c r="C983" s="291"/>
      <c r="D983" s="93" t="s">
        <v>1358</v>
      </c>
      <c r="E983" s="93" t="s">
        <v>22</v>
      </c>
      <c r="F983" s="93" t="s">
        <v>23</v>
      </c>
      <c r="G983" s="196">
        <v>13950.7</v>
      </c>
      <c r="H983" s="196">
        <v>14141.4</v>
      </c>
      <c r="I983" s="196">
        <v>16917.599999999999</v>
      </c>
      <c r="J983" s="296">
        <v>16146.4</v>
      </c>
      <c r="K983" s="296">
        <v>15870.2</v>
      </c>
      <c r="L983" s="13"/>
      <c r="M983" s="21"/>
    </row>
    <row r="984" spans="1:13" ht="102.75" customHeight="1" x14ac:dyDescent="0.25">
      <c r="A984" s="95"/>
      <c r="B984" s="94"/>
      <c r="C984" s="159"/>
      <c r="D984" s="95"/>
      <c r="E984" s="95"/>
      <c r="F984" s="95"/>
      <c r="G984" s="197"/>
      <c r="H984" s="197"/>
      <c r="I984" s="197"/>
      <c r="J984" s="297"/>
      <c r="K984" s="297"/>
      <c r="L984" s="13"/>
    </row>
    <row r="985" spans="1:13" ht="46.5" customHeight="1" x14ac:dyDescent="0.25">
      <c r="A985" s="93" t="s">
        <v>1070</v>
      </c>
      <c r="B985" s="94"/>
      <c r="C985" s="158" t="s">
        <v>1170</v>
      </c>
      <c r="D985" s="93" t="s">
        <v>764</v>
      </c>
      <c r="E985" s="77" t="s">
        <v>765</v>
      </c>
      <c r="F985" s="93" t="s">
        <v>21</v>
      </c>
      <c r="G985" s="76">
        <v>1053</v>
      </c>
      <c r="H985" s="76">
        <v>1095</v>
      </c>
      <c r="I985" s="76">
        <v>1095</v>
      </c>
      <c r="J985" s="76">
        <v>1095</v>
      </c>
      <c r="K985" s="76">
        <v>1095</v>
      </c>
      <c r="L985" s="13"/>
    </row>
    <row r="986" spans="1:13" ht="56.25" customHeight="1" x14ac:dyDescent="0.25">
      <c r="A986" s="94"/>
      <c r="B986" s="94"/>
      <c r="C986" s="291"/>
      <c r="D986" s="95"/>
      <c r="E986" s="77" t="s">
        <v>890</v>
      </c>
      <c r="F986" s="95"/>
      <c r="G986" s="76">
        <v>1411</v>
      </c>
      <c r="H986" s="76">
        <v>1500</v>
      </c>
      <c r="I986" s="76">
        <v>1500</v>
      </c>
      <c r="J986" s="76">
        <v>1500</v>
      </c>
      <c r="K986" s="76">
        <v>1500</v>
      </c>
      <c r="L986" s="13"/>
    </row>
    <row r="987" spans="1:13" ht="63.75" customHeight="1" x14ac:dyDescent="0.25">
      <c r="A987" s="94"/>
      <c r="B987" s="94"/>
      <c r="C987" s="291"/>
      <c r="D987" s="84" t="s">
        <v>1359</v>
      </c>
      <c r="E987" s="124" t="s">
        <v>22</v>
      </c>
      <c r="F987" s="93" t="s">
        <v>6</v>
      </c>
      <c r="G987" s="171">
        <v>13917.1</v>
      </c>
      <c r="H987" s="28">
        <v>17582.5</v>
      </c>
      <c r="I987" s="28">
        <v>19572.7</v>
      </c>
      <c r="J987" s="28">
        <v>18718.3</v>
      </c>
      <c r="K987" s="28">
        <v>18397.900000000001</v>
      </c>
      <c r="L987" s="13"/>
    </row>
    <row r="988" spans="1:13" s="2" customFormat="1" ht="21.75" customHeight="1" x14ac:dyDescent="0.25">
      <c r="A988" s="94"/>
      <c r="B988" s="94"/>
      <c r="C988" s="291"/>
      <c r="D988" s="84" t="s">
        <v>1360</v>
      </c>
      <c r="E988" s="298"/>
      <c r="F988" s="94"/>
      <c r="G988" s="171">
        <v>0</v>
      </c>
      <c r="H988" s="28">
        <v>206.9</v>
      </c>
      <c r="I988" s="28">
        <v>0</v>
      </c>
      <c r="J988" s="28">
        <v>0</v>
      </c>
      <c r="K988" s="28">
        <v>0</v>
      </c>
      <c r="L988" s="13"/>
    </row>
    <row r="989" spans="1:13" s="2" customFormat="1" ht="31.5" customHeight="1" x14ac:dyDescent="0.25">
      <c r="A989" s="95"/>
      <c r="B989" s="94"/>
      <c r="C989" s="159"/>
      <c r="D989" s="84" t="s">
        <v>1361</v>
      </c>
      <c r="E989" s="125"/>
      <c r="F989" s="95"/>
      <c r="G989" s="171">
        <v>2303</v>
      </c>
      <c r="H989" s="28">
        <v>5504.4</v>
      </c>
      <c r="I989" s="28">
        <v>3005.1</v>
      </c>
      <c r="J989" s="28">
        <v>2884.6</v>
      </c>
      <c r="K989" s="28">
        <v>2835.2</v>
      </c>
      <c r="L989" s="13"/>
    </row>
    <row r="990" spans="1:13" s="21" customFormat="1" ht="80.25" customHeight="1" x14ac:dyDescent="0.25">
      <c r="A990" s="93" t="s">
        <v>1071</v>
      </c>
      <c r="B990" s="94"/>
      <c r="C990" s="90" t="s">
        <v>1171</v>
      </c>
      <c r="D990" s="84" t="s">
        <v>1513</v>
      </c>
      <c r="E990" s="81" t="s">
        <v>766</v>
      </c>
      <c r="F990" s="81" t="s">
        <v>1514</v>
      </c>
      <c r="G990" s="44">
        <v>23637</v>
      </c>
      <c r="H990" s="44">
        <v>29640</v>
      </c>
      <c r="I990" s="44">
        <v>29640</v>
      </c>
      <c r="J990" s="44">
        <v>29640</v>
      </c>
      <c r="K990" s="44">
        <v>29640</v>
      </c>
      <c r="L990" s="15"/>
    </row>
    <row r="991" spans="1:13" s="21" customFormat="1" ht="64.5" customHeight="1" x14ac:dyDescent="0.25">
      <c r="A991" s="94"/>
      <c r="B991" s="94"/>
      <c r="C991" s="91"/>
      <c r="D991" s="81" t="s">
        <v>1362</v>
      </c>
      <c r="E991" s="248" t="s">
        <v>1043</v>
      </c>
      <c r="F991" s="248" t="s">
        <v>6</v>
      </c>
      <c r="G991" s="28">
        <v>6254.5</v>
      </c>
      <c r="H991" s="28">
        <v>14800.3</v>
      </c>
      <c r="I991" s="28">
        <v>8795.6</v>
      </c>
      <c r="J991" s="171">
        <v>8451.7000000000007</v>
      </c>
      <c r="K991" s="171">
        <v>8328.5</v>
      </c>
      <c r="L991" s="13"/>
    </row>
    <row r="992" spans="1:13" s="21" customFormat="1" ht="31.5" customHeight="1" x14ac:dyDescent="0.25">
      <c r="A992" s="95"/>
      <c r="B992" s="94"/>
      <c r="C992" s="92"/>
      <c r="D992" s="81" t="s">
        <v>1363</v>
      </c>
      <c r="E992" s="250"/>
      <c r="F992" s="250"/>
      <c r="G992" s="28">
        <v>60871.3</v>
      </c>
      <c r="H992" s="28">
        <v>67231.3</v>
      </c>
      <c r="I992" s="28">
        <v>40655.9</v>
      </c>
      <c r="J992" s="171">
        <v>38840.5</v>
      </c>
      <c r="K992" s="171">
        <v>63045.7</v>
      </c>
      <c r="L992" s="13"/>
    </row>
    <row r="993" spans="1:12" ht="81.75" customHeight="1" x14ac:dyDescent="0.25">
      <c r="A993" s="93" t="s">
        <v>1072</v>
      </c>
      <c r="B993" s="94"/>
      <c r="C993" s="90" t="s">
        <v>1172</v>
      </c>
      <c r="D993" s="81" t="s">
        <v>767</v>
      </c>
      <c r="E993" s="81" t="s">
        <v>142</v>
      </c>
      <c r="F993" s="81" t="s">
        <v>269</v>
      </c>
      <c r="G993" s="44">
        <v>192744</v>
      </c>
      <c r="H993" s="44">
        <v>175076</v>
      </c>
      <c r="I993" s="44">
        <v>175076</v>
      </c>
      <c r="J993" s="44">
        <v>175076</v>
      </c>
      <c r="K993" s="44">
        <v>175076</v>
      </c>
      <c r="L993" s="13"/>
    </row>
    <row r="994" spans="1:12" ht="63" x14ac:dyDescent="0.25">
      <c r="A994" s="95"/>
      <c r="B994" s="94"/>
      <c r="C994" s="92"/>
      <c r="D994" s="81" t="s">
        <v>1364</v>
      </c>
      <c r="E994" s="81" t="s">
        <v>22</v>
      </c>
      <c r="F994" s="81" t="s">
        <v>23</v>
      </c>
      <c r="G994" s="28">
        <v>20130.5</v>
      </c>
      <c r="H994" s="28">
        <v>19824.400000000001</v>
      </c>
      <c r="I994" s="28">
        <v>22793.7</v>
      </c>
      <c r="J994" s="28">
        <v>21544.1</v>
      </c>
      <c r="K994" s="28">
        <v>21175.5</v>
      </c>
      <c r="L994" s="13"/>
    </row>
    <row r="995" spans="1:12" ht="138" customHeight="1" x14ac:dyDescent="0.25">
      <c r="A995" s="93" t="s">
        <v>1073</v>
      </c>
      <c r="B995" s="94"/>
      <c r="C995" s="158" t="s">
        <v>1173</v>
      </c>
      <c r="D995" s="81" t="s">
        <v>768</v>
      </c>
      <c r="E995" s="81" t="s">
        <v>271</v>
      </c>
      <c r="F995" s="81" t="s">
        <v>18</v>
      </c>
      <c r="G995" s="44">
        <v>10</v>
      </c>
      <c r="H995" s="44">
        <v>10</v>
      </c>
      <c r="I995" s="44">
        <v>10</v>
      </c>
      <c r="J995" s="44">
        <v>10</v>
      </c>
      <c r="K995" s="44">
        <v>10</v>
      </c>
      <c r="L995" s="13"/>
    </row>
    <row r="996" spans="1:12" ht="90" customHeight="1" x14ac:dyDescent="0.25">
      <c r="A996" s="95"/>
      <c r="B996" s="94"/>
      <c r="C996" s="159"/>
      <c r="D996" s="81" t="s">
        <v>1364</v>
      </c>
      <c r="E996" s="81" t="s">
        <v>22</v>
      </c>
      <c r="F996" s="81" t="s">
        <v>23</v>
      </c>
      <c r="G996" s="28">
        <v>1689</v>
      </c>
      <c r="H996" s="28">
        <v>1661.3</v>
      </c>
      <c r="I996" s="28">
        <v>1910.1</v>
      </c>
      <c r="J996" s="28">
        <v>1805.4</v>
      </c>
      <c r="K996" s="28">
        <v>1774.5</v>
      </c>
      <c r="L996" s="13"/>
    </row>
    <row r="997" spans="1:12" s="21" customFormat="1" ht="119.25" customHeight="1" x14ac:dyDescent="0.25">
      <c r="A997" s="93" t="s">
        <v>1397</v>
      </c>
      <c r="B997" s="94"/>
      <c r="C997" s="158" t="s">
        <v>1174</v>
      </c>
      <c r="D997" s="81" t="s">
        <v>769</v>
      </c>
      <c r="E997" s="81" t="s">
        <v>271</v>
      </c>
      <c r="F997" s="81" t="s">
        <v>18</v>
      </c>
      <c r="G997" s="44">
        <v>53</v>
      </c>
      <c r="H997" s="44">
        <v>54</v>
      </c>
      <c r="I997" s="44">
        <v>54</v>
      </c>
      <c r="J997" s="44">
        <v>54</v>
      </c>
      <c r="K997" s="44">
        <v>54</v>
      </c>
      <c r="L997" s="13"/>
    </row>
    <row r="998" spans="1:12" ht="72" customHeight="1" x14ac:dyDescent="0.25">
      <c r="A998" s="95"/>
      <c r="B998" s="94"/>
      <c r="C998" s="159"/>
      <c r="D998" s="81" t="s">
        <v>1364</v>
      </c>
      <c r="E998" s="81" t="s">
        <v>22</v>
      </c>
      <c r="F998" s="81" t="s">
        <v>23</v>
      </c>
      <c r="G998" s="28">
        <v>8951.2999999999993</v>
      </c>
      <c r="H998" s="28">
        <v>9063.2000000000007</v>
      </c>
      <c r="I998" s="28">
        <v>10420.700000000001</v>
      </c>
      <c r="J998" s="28">
        <v>9849.4</v>
      </c>
      <c r="K998" s="28">
        <v>9680.9</v>
      </c>
      <c r="L998" s="13"/>
    </row>
    <row r="999" spans="1:12" ht="82.5" customHeight="1" x14ac:dyDescent="0.25">
      <c r="A999" s="93" t="s">
        <v>1074</v>
      </c>
      <c r="B999" s="94"/>
      <c r="C999" s="90" t="s">
        <v>1175</v>
      </c>
      <c r="D999" s="81" t="s">
        <v>770</v>
      </c>
      <c r="E999" s="81" t="s">
        <v>271</v>
      </c>
      <c r="F999" s="81" t="s">
        <v>18</v>
      </c>
      <c r="G999" s="44">
        <v>298</v>
      </c>
      <c r="H999" s="44">
        <v>367</v>
      </c>
      <c r="I999" s="44">
        <v>367</v>
      </c>
      <c r="J999" s="44">
        <v>367</v>
      </c>
      <c r="K999" s="44">
        <v>367</v>
      </c>
      <c r="L999" s="13"/>
    </row>
    <row r="1000" spans="1:12" ht="96" customHeight="1" x14ac:dyDescent="0.25">
      <c r="A1000" s="95"/>
      <c r="B1000" s="94"/>
      <c r="C1000" s="92"/>
      <c r="D1000" s="81" t="s">
        <v>1365</v>
      </c>
      <c r="E1000" s="81" t="s">
        <v>22</v>
      </c>
      <c r="F1000" s="81" t="s">
        <v>23</v>
      </c>
      <c r="G1000" s="28">
        <v>38917</v>
      </c>
      <c r="H1000" s="28">
        <v>41210.199999999997</v>
      </c>
      <c r="I1000" s="28">
        <v>47382.6</v>
      </c>
      <c r="J1000" s="28">
        <v>44785.1</v>
      </c>
      <c r="K1000" s="28">
        <v>44018.9</v>
      </c>
      <c r="L1000" s="13"/>
    </row>
    <row r="1001" spans="1:12" ht="82.5" customHeight="1" x14ac:dyDescent="0.25">
      <c r="A1001" s="93" t="s">
        <v>1075</v>
      </c>
      <c r="B1001" s="94"/>
      <c r="C1001" s="90" t="s">
        <v>1176</v>
      </c>
      <c r="D1001" s="81" t="s">
        <v>771</v>
      </c>
      <c r="E1001" s="81" t="s">
        <v>271</v>
      </c>
      <c r="F1001" s="81" t="s">
        <v>18</v>
      </c>
      <c r="G1001" s="44">
        <v>22</v>
      </c>
      <c r="H1001" s="44">
        <v>21</v>
      </c>
      <c r="I1001" s="44">
        <v>21</v>
      </c>
      <c r="J1001" s="44">
        <v>21</v>
      </c>
      <c r="K1001" s="44">
        <v>21</v>
      </c>
      <c r="L1001" s="13"/>
    </row>
    <row r="1002" spans="1:12" ht="91.5" customHeight="1" x14ac:dyDescent="0.25">
      <c r="A1002" s="95"/>
      <c r="B1002" s="94"/>
      <c r="C1002" s="92"/>
      <c r="D1002" s="81" t="s">
        <v>1365</v>
      </c>
      <c r="E1002" s="81" t="s">
        <v>1177</v>
      </c>
      <c r="F1002" s="81" t="s">
        <v>23</v>
      </c>
      <c r="G1002" s="28">
        <v>3715.7</v>
      </c>
      <c r="H1002" s="28">
        <v>3527.2</v>
      </c>
      <c r="I1002" s="28">
        <v>4055.5</v>
      </c>
      <c r="J1002" s="28">
        <v>3833.1</v>
      </c>
      <c r="K1002" s="28">
        <v>3767.6</v>
      </c>
      <c r="L1002" s="13"/>
    </row>
    <row r="1003" spans="1:12" ht="84.75" customHeight="1" x14ac:dyDescent="0.25">
      <c r="A1003" s="93" t="s">
        <v>1076</v>
      </c>
      <c r="B1003" s="94"/>
      <c r="C1003" s="90" t="s">
        <v>1178</v>
      </c>
      <c r="D1003" s="81" t="s">
        <v>772</v>
      </c>
      <c r="E1003" s="81" t="s">
        <v>271</v>
      </c>
      <c r="F1003" s="81" t="s">
        <v>18</v>
      </c>
      <c r="G1003" s="44">
        <v>291</v>
      </c>
      <c r="H1003" s="44">
        <v>300</v>
      </c>
      <c r="I1003" s="44">
        <v>300</v>
      </c>
      <c r="J1003" s="44">
        <v>300</v>
      </c>
      <c r="K1003" s="44">
        <v>300</v>
      </c>
      <c r="L1003" s="13"/>
    </row>
    <row r="1004" spans="1:12" ht="64.5" customHeight="1" x14ac:dyDescent="0.25">
      <c r="A1004" s="94"/>
      <c r="B1004" s="94"/>
      <c r="C1004" s="91"/>
      <c r="D1004" s="81" t="s">
        <v>1365</v>
      </c>
      <c r="E1004" s="93" t="s">
        <v>22</v>
      </c>
      <c r="F1004" s="93" t="s">
        <v>23</v>
      </c>
      <c r="G1004" s="28">
        <v>43413.2</v>
      </c>
      <c r="H1004" s="202">
        <v>32519.5</v>
      </c>
      <c r="I1004" s="28">
        <v>37390.239999999998</v>
      </c>
      <c r="J1004" s="28">
        <v>35340.5</v>
      </c>
      <c r="K1004" s="28">
        <v>34735.800000000003</v>
      </c>
      <c r="L1004" s="13"/>
    </row>
    <row r="1005" spans="1:12" ht="35.25" customHeight="1" x14ac:dyDescent="0.25">
      <c r="A1005" s="95"/>
      <c r="B1005" s="94"/>
      <c r="C1005" s="92"/>
      <c r="D1005" s="81" t="s">
        <v>1366</v>
      </c>
      <c r="E1005" s="95"/>
      <c r="F1005" s="95"/>
      <c r="G1005" s="28">
        <v>13069.4</v>
      </c>
      <c r="H1005" s="28">
        <v>23145.7</v>
      </c>
      <c r="I1005" s="28">
        <v>27280.959999999999</v>
      </c>
      <c r="J1005" s="28">
        <v>25705.79</v>
      </c>
      <c r="K1005" s="28">
        <v>25266.01</v>
      </c>
      <c r="L1005" s="13"/>
    </row>
    <row r="1006" spans="1:12" ht="83.25" customHeight="1" x14ac:dyDescent="0.25">
      <c r="A1006" s="93" t="s">
        <v>1077</v>
      </c>
      <c r="B1006" s="94"/>
      <c r="C1006" s="90" t="s">
        <v>1179</v>
      </c>
      <c r="D1006" s="81" t="s">
        <v>773</v>
      </c>
      <c r="E1006" s="81" t="s">
        <v>271</v>
      </c>
      <c r="F1006" s="81" t="s">
        <v>18</v>
      </c>
      <c r="G1006" s="44">
        <v>522</v>
      </c>
      <c r="H1006" s="44">
        <v>610</v>
      </c>
      <c r="I1006" s="44">
        <v>610</v>
      </c>
      <c r="J1006" s="44">
        <v>610</v>
      </c>
      <c r="K1006" s="44">
        <v>610</v>
      </c>
      <c r="L1006" s="13"/>
    </row>
    <row r="1007" spans="1:12" ht="64.5" customHeight="1" x14ac:dyDescent="0.25">
      <c r="A1007" s="94"/>
      <c r="B1007" s="94"/>
      <c r="C1007" s="91"/>
      <c r="D1007" s="81" t="s">
        <v>1365</v>
      </c>
      <c r="E1007" s="248" t="s">
        <v>636</v>
      </c>
      <c r="F1007" s="93" t="s">
        <v>23</v>
      </c>
      <c r="G1007" s="28">
        <v>72899</v>
      </c>
      <c r="H1007" s="28">
        <v>83442.399999999994</v>
      </c>
      <c r="I1007" s="28">
        <v>95940.3</v>
      </c>
      <c r="J1007" s="28">
        <v>90680.8</v>
      </c>
      <c r="K1007" s="28">
        <v>89129.3</v>
      </c>
      <c r="L1007" s="13"/>
    </row>
    <row r="1008" spans="1:12" ht="32.25" customHeight="1" x14ac:dyDescent="0.25">
      <c r="A1008" s="95"/>
      <c r="B1008" s="94"/>
      <c r="C1008" s="92"/>
      <c r="D1008" s="81" t="s">
        <v>1366</v>
      </c>
      <c r="E1008" s="250"/>
      <c r="F1008" s="95"/>
      <c r="G1008" s="28">
        <v>10455.4</v>
      </c>
      <c r="H1008" s="28">
        <v>1943.1</v>
      </c>
      <c r="I1008" s="28">
        <v>2290.1999999999998</v>
      </c>
      <c r="J1008" s="28">
        <v>2158</v>
      </c>
      <c r="K1008" s="28">
        <v>2121.1</v>
      </c>
      <c r="L1008" s="13"/>
    </row>
    <row r="1009" spans="1:12" ht="79.5" customHeight="1" x14ac:dyDescent="0.25">
      <c r="A1009" s="93" t="s">
        <v>1078</v>
      </c>
      <c r="B1009" s="94"/>
      <c r="C1009" s="90" t="s">
        <v>1180</v>
      </c>
      <c r="D1009" s="299" t="s">
        <v>774</v>
      </c>
      <c r="E1009" s="81" t="s">
        <v>150</v>
      </c>
      <c r="F1009" s="81" t="s">
        <v>214</v>
      </c>
      <c r="G1009" s="44">
        <v>12</v>
      </c>
      <c r="H1009" s="44">
        <v>12</v>
      </c>
      <c r="I1009" s="44">
        <v>12</v>
      </c>
      <c r="J1009" s="44">
        <v>12</v>
      </c>
      <c r="K1009" s="44">
        <v>12</v>
      </c>
      <c r="L1009" s="16"/>
    </row>
    <row r="1010" spans="1:12" ht="63" x14ac:dyDescent="0.25">
      <c r="A1010" s="95"/>
      <c r="B1010" s="94"/>
      <c r="C1010" s="92"/>
      <c r="D1010" s="81" t="s">
        <v>1367</v>
      </c>
      <c r="E1010" s="81" t="s">
        <v>22</v>
      </c>
      <c r="F1010" s="81" t="s">
        <v>23</v>
      </c>
      <c r="G1010" s="28">
        <v>6455.2</v>
      </c>
      <c r="H1010" s="28">
        <v>7955.5</v>
      </c>
      <c r="I1010" s="28">
        <v>7540.1</v>
      </c>
      <c r="J1010" s="28">
        <v>7197.5</v>
      </c>
      <c r="K1010" s="28">
        <v>7074.3</v>
      </c>
      <c r="L1010" s="13"/>
    </row>
    <row r="1011" spans="1:12" ht="80.25" customHeight="1" x14ac:dyDescent="0.25">
      <c r="A1011" s="93" t="s">
        <v>1079</v>
      </c>
      <c r="B1011" s="94"/>
      <c r="C1011" s="90" t="s">
        <v>1181</v>
      </c>
      <c r="D1011" s="299" t="s">
        <v>775</v>
      </c>
      <c r="E1011" s="81" t="s">
        <v>150</v>
      </c>
      <c r="F1011" s="81" t="s">
        <v>214</v>
      </c>
      <c r="G1011" s="44">
        <v>4</v>
      </c>
      <c r="H1011" s="44">
        <v>4</v>
      </c>
      <c r="I1011" s="44">
        <v>4</v>
      </c>
      <c r="J1011" s="256">
        <v>4</v>
      </c>
      <c r="K1011" s="256">
        <v>4</v>
      </c>
      <c r="L1011" s="15"/>
    </row>
    <row r="1012" spans="1:12" ht="63" x14ac:dyDescent="0.25">
      <c r="A1012" s="95"/>
      <c r="B1012" s="94"/>
      <c r="C1012" s="92"/>
      <c r="D1012" s="81" t="s">
        <v>1367</v>
      </c>
      <c r="E1012" s="81" t="s">
        <v>22</v>
      </c>
      <c r="F1012" s="81" t="s">
        <v>23</v>
      </c>
      <c r="G1012" s="28">
        <v>3254.3</v>
      </c>
      <c r="H1012" s="28">
        <v>4010.6</v>
      </c>
      <c r="I1012" s="28">
        <v>3801.2</v>
      </c>
      <c r="J1012" s="28">
        <v>3628.5</v>
      </c>
      <c r="K1012" s="28">
        <v>3566.4</v>
      </c>
      <c r="L1012" s="13"/>
    </row>
    <row r="1013" spans="1:12" ht="80.25" customHeight="1" x14ac:dyDescent="0.25">
      <c r="A1013" s="93" t="s">
        <v>1080</v>
      </c>
      <c r="B1013" s="94"/>
      <c r="C1013" s="90" t="s">
        <v>1182</v>
      </c>
      <c r="D1013" s="84" t="s">
        <v>776</v>
      </c>
      <c r="E1013" s="81" t="s">
        <v>777</v>
      </c>
      <c r="F1013" s="81" t="s">
        <v>21</v>
      </c>
      <c r="G1013" s="44">
        <v>4</v>
      </c>
      <c r="H1013" s="44">
        <v>4</v>
      </c>
      <c r="I1013" s="44">
        <v>4</v>
      </c>
      <c r="J1013" s="256">
        <v>4</v>
      </c>
      <c r="K1013" s="256">
        <v>4</v>
      </c>
      <c r="L1013" s="15"/>
    </row>
    <row r="1014" spans="1:12" ht="63" x14ac:dyDescent="0.25">
      <c r="A1014" s="95"/>
      <c r="B1014" s="94"/>
      <c r="C1014" s="92"/>
      <c r="D1014" s="81" t="s">
        <v>1367</v>
      </c>
      <c r="E1014" s="81" t="s">
        <v>22</v>
      </c>
      <c r="F1014" s="81" t="s">
        <v>23</v>
      </c>
      <c r="G1014" s="28">
        <v>21179.3</v>
      </c>
      <c r="H1014" s="31">
        <v>26101.9</v>
      </c>
      <c r="I1014" s="28">
        <v>24739.1</v>
      </c>
      <c r="J1014" s="28">
        <v>23614.9</v>
      </c>
      <c r="K1014" s="28">
        <v>23210.799999999999</v>
      </c>
      <c r="L1014" s="13"/>
    </row>
    <row r="1015" spans="1:12" ht="81" customHeight="1" x14ac:dyDescent="0.25">
      <c r="A1015" s="93" t="s">
        <v>1081</v>
      </c>
      <c r="B1015" s="94"/>
      <c r="C1015" s="90" t="s">
        <v>1183</v>
      </c>
      <c r="D1015" s="299" t="s">
        <v>778</v>
      </c>
      <c r="E1015" s="81" t="s">
        <v>779</v>
      </c>
      <c r="F1015" s="81" t="s">
        <v>21</v>
      </c>
      <c r="G1015" s="44">
        <v>2</v>
      </c>
      <c r="H1015" s="44">
        <v>2</v>
      </c>
      <c r="I1015" s="44">
        <v>2</v>
      </c>
      <c r="J1015" s="256">
        <v>2</v>
      </c>
      <c r="K1015" s="256">
        <v>2</v>
      </c>
      <c r="L1015" s="15"/>
    </row>
    <row r="1016" spans="1:12" ht="99.75" customHeight="1" x14ac:dyDescent="0.25">
      <c r="A1016" s="95"/>
      <c r="B1016" s="94"/>
      <c r="C1016" s="92"/>
      <c r="D1016" s="81" t="s">
        <v>1367</v>
      </c>
      <c r="E1016" s="81" t="s">
        <v>22</v>
      </c>
      <c r="F1016" s="81" t="s">
        <v>23</v>
      </c>
      <c r="G1016" s="28">
        <v>12857</v>
      </c>
      <c r="H1016" s="28">
        <v>15845.2</v>
      </c>
      <c r="I1016" s="28">
        <v>15018</v>
      </c>
      <c r="J1016" s="28">
        <v>14335.5</v>
      </c>
      <c r="K1016" s="28">
        <v>14090.2</v>
      </c>
      <c r="L1016" s="13"/>
    </row>
    <row r="1017" spans="1:12" ht="37.5" customHeight="1" x14ac:dyDescent="0.25">
      <c r="A1017" s="93" t="s">
        <v>1082</v>
      </c>
      <c r="B1017" s="94"/>
      <c r="C1017" s="90" t="s">
        <v>780</v>
      </c>
      <c r="D1017" s="90" t="s">
        <v>781</v>
      </c>
      <c r="E1017" s="81" t="s">
        <v>63</v>
      </c>
      <c r="F1017" s="93" t="s">
        <v>21</v>
      </c>
      <c r="G1017" s="44">
        <v>1</v>
      </c>
      <c r="H1017" s="44">
        <v>1</v>
      </c>
      <c r="I1017" s="44">
        <v>1</v>
      </c>
      <c r="J1017" s="256">
        <v>1</v>
      </c>
      <c r="K1017" s="256">
        <v>1</v>
      </c>
      <c r="L1017" s="15"/>
    </row>
    <row r="1018" spans="1:12" ht="44.25" customHeight="1" x14ac:dyDescent="0.25">
      <c r="A1018" s="94"/>
      <c r="B1018" s="94"/>
      <c r="C1018" s="91"/>
      <c r="D1018" s="92"/>
      <c r="E1018" s="81" t="s">
        <v>109</v>
      </c>
      <c r="F1018" s="95"/>
      <c r="G1018" s="44">
        <v>2235</v>
      </c>
      <c r="H1018" s="44">
        <v>2245</v>
      </c>
      <c r="I1018" s="44">
        <v>0</v>
      </c>
      <c r="J1018" s="44">
        <v>0</v>
      </c>
      <c r="K1018" s="44">
        <v>0</v>
      </c>
      <c r="L1018" s="13"/>
    </row>
    <row r="1019" spans="1:12" ht="65.25" customHeight="1" x14ac:dyDescent="0.25">
      <c r="A1019" s="95"/>
      <c r="B1019" s="94"/>
      <c r="C1019" s="92"/>
      <c r="D1019" s="81" t="s">
        <v>782</v>
      </c>
      <c r="E1019" s="81" t="s">
        <v>22</v>
      </c>
      <c r="F1019" s="81" t="s">
        <v>23</v>
      </c>
      <c r="G1019" s="28">
        <v>7982.4</v>
      </c>
      <c r="H1019" s="28">
        <v>2176.5</v>
      </c>
      <c r="I1019" s="28">
        <v>0</v>
      </c>
      <c r="J1019" s="28">
        <v>0</v>
      </c>
      <c r="K1019" s="28">
        <v>0</v>
      </c>
      <c r="L1019" s="13"/>
    </row>
    <row r="1020" spans="1:12" ht="28.5" customHeight="1" x14ac:dyDescent="0.25">
      <c r="A1020" s="93" t="s">
        <v>1083</v>
      </c>
      <c r="B1020" s="94"/>
      <c r="C1020" s="90" t="s">
        <v>783</v>
      </c>
      <c r="D1020" s="90" t="s">
        <v>784</v>
      </c>
      <c r="E1020" s="81" t="s">
        <v>785</v>
      </c>
      <c r="F1020" s="93" t="s">
        <v>742</v>
      </c>
      <c r="G1020" s="44">
        <v>15503</v>
      </c>
      <c r="H1020" s="44">
        <v>15150</v>
      </c>
      <c r="I1020" s="44">
        <v>15150</v>
      </c>
      <c r="J1020" s="44">
        <v>15150</v>
      </c>
      <c r="K1020" s="44">
        <v>15150</v>
      </c>
      <c r="L1020" s="15"/>
    </row>
    <row r="1021" spans="1:12" ht="57" customHeight="1" x14ac:dyDescent="0.25">
      <c r="A1021" s="94"/>
      <c r="B1021" s="94"/>
      <c r="C1021" s="91"/>
      <c r="D1021" s="92"/>
      <c r="E1021" s="81" t="s">
        <v>786</v>
      </c>
      <c r="F1021" s="95"/>
      <c r="G1021" s="44">
        <v>7063</v>
      </c>
      <c r="H1021" s="44">
        <v>8000</v>
      </c>
      <c r="I1021" s="44">
        <v>8000</v>
      </c>
      <c r="J1021" s="44">
        <v>8000</v>
      </c>
      <c r="K1021" s="44">
        <v>8000</v>
      </c>
      <c r="L1021" s="13"/>
    </row>
    <row r="1022" spans="1:12" ht="66.75" customHeight="1" x14ac:dyDescent="0.25">
      <c r="A1022" s="95"/>
      <c r="B1022" s="94"/>
      <c r="C1022" s="92"/>
      <c r="D1022" s="81" t="s">
        <v>1368</v>
      </c>
      <c r="E1022" s="81" t="s">
        <v>22</v>
      </c>
      <c r="F1022" s="81" t="s">
        <v>23</v>
      </c>
      <c r="G1022" s="28">
        <v>88504.6</v>
      </c>
      <c r="H1022" s="28">
        <v>92099.7</v>
      </c>
      <c r="I1022" s="31">
        <v>111742.8</v>
      </c>
      <c r="J1022" s="31">
        <v>106612.7</v>
      </c>
      <c r="K1022" s="31">
        <v>104788.6</v>
      </c>
      <c r="L1022" s="13"/>
    </row>
    <row r="1023" spans="1:12" ht="82.5" customHeight="1" x14ac:dyDescent="0.25">
      <c r="A1023" s="93" t="s">
        <v>1084</v>
      </c>
      <c r="B1023" s="94"/>
      <c r="C1023" s="90" t="s">
        <v>787</v>
      </c>
      <c r="D1023" s="299" t="s">
        <v>788</v>
      </c>
      <c r="E1023" s="81" t="s">
        <v>789</v>
      </c>
      <c r="F1023" s="81" t="s">
        <v>21</v>
      </c>
      <c r="G1023" s="44">
        <v>3295</v>
      </c>
      <c r="H1023" s="44">
        <v>3200</v>
      </c>
      <c r="I1023" s="44">
        <v>3200</v>
      </c>
      <c r="J1023" s="44">
        <v>3200</v>
      </c>
      <c r="K1023" s="44">
        <v>3200</v>
      </c>
      <c r="L1023" s="15"/>
    </row>
    <row r="1024" spans="1:12" ht="63" x14ac:dyDescent="0.25">
      <c r="A1024" s="95"/>
      <c r="B1024" s="94"/>
      <c r="C1024" s="92"/>
      <c r="D1024" s="81" t="s">
        <v>1350</v>
      </c>
      <c r="E1024" s="81" t="s">
        <v>22</v>
      </c>
      <c r="F1024" s="81" t="s">
        <v>23</v>
      </c>
      <c r="G1024" s="28">
        <v>6948.5</v>
      </c>
      <c r="H1024" s="28">
        <v>8230.7000000000007</v>
      </c>
      <c r="I1024" s="28">
        <v>7612.9</v>
      </c>
      <c r="J1024" s="28">
        <v>7262.5</v>
      </c>
      <c r="K1024" s="293">
        <v>7138.1</v>
      </c>
      <c r="L1024" s="13"/>
    </row>
    <row r="1025" spans="1:12" s="2" customFormat="1" ht="34.5" customHeight="1" x14ac:dyDescent="0.25">
      <c r="A1025" s="93" t="s">
        <v>1085</v>
      </c>
      <c r="B1025" s="94"/>
      <c r="C1025" s="90" t="s">
        <v>790</v>
      </c>
      <c r="D1025" s="93" t="s">
        <v>791</v>
      </c>
      <c r="E1025" s="81" t="s">
        <v>786</v>
      </c>
      <c r="F1025" s="93" t="s">
        <v>21</v>
      </c>
      <c r="G1025" s="44">
        <v>19809</v>
      </c>
      <c r="H1025" s="44">
        <v>20000</v>
      </c>
      <c r="I1025" s="44">
        <v>20000</v>
      </c>
      <c r="J1025" s="44">
        <v>20000</v>
      </c>
      <c r="K1025" s="44">
        <v>20000</v>
      </c>
      <c r="L1025" s="13"/>
    </row>
    <row r="1026" spans="1:12" ht="49.5" customHeight="1" x14ac:dyDescent="0.25">
      <c r="A1026" s="94"/>
      <c r="B1026" s="94"/>
      <c r="C1026" s="91"/>
      <c r="D1026" s="95"/>
      <c r="E1026" s="256" t="s">
        <v>792</v>
      </c>
      <c r="F1026" s="95"/>
      <c r="G1026" s="44">
        <v>2858</v>
      </c>
      <c r="H1026" s="44">
        <v>3998</v>
      </c>
      <c r="I1026" s="44">
        <v>3998</v>
      </c>
      <c r="J1026" s="44">
        <v>3998</v>
      </c>
      <c r="K1026" s="44">
        <v>3998</v>
      </c>
      <c r="L1026" s="13"/>
    </row>
    <row r="1027" spans="1:12" ht="67.5" customHeight="1" x14ac:dyDescent="0.25">
      <c r="A1027" s="94"/>
      <c r="B1027" s="94"/>
      <c r="C1027" s="91"/>
      <c r="D1027" s="77" t="s">
        <v>1369</v>
      </c>
      <c r="E1027" s="248" t="s">
        <v>22</v>
      </c>
      <c r="F1027" s="248" t="s">
        <v>6</v>
      </c>
      <c r="G1027" s="28">
        <v>53034.2</v>
      </c>
      <c r="H1027" s="28">
        <v>47521.4</v>
      </c>
      <c r="I1027" s="28">
        <v>57656.7</v>
      </c>
      <c r="J1027" s="28">
        <v>55009.7</v>
      </c>
      <c r="K1027" s="28">
        <v>54068.6</v>
      </c>
      <c r="L1027" s="14"/>
    </row>
    <row r="1028" spans="1:12" s="2" customFormat="1" ht="30.75" customHeight="1" x14ac:dyDescent="0.25">
      <c r="A1028" s="95"/>
      <c r="B1028" s="94"/>
      <c r="C1028" s="92"/>
      <c r="D1028" s="77" t="s">
        <v>1370</v>
      </c>
      <c r="E1028" s="250"/>
      <c r="F1028" s="250"/>
      <c r="G1028" s="28">
        <v>0</v>
      </c>
      <c r="H1028" s="28">
        <v>10033.299999999999</v>
      </c>
      <c r="I1028" s="28">
        <v>11837.5</v>
      </c>
      <c r="J1028" s="28">
        <v>11330.8</v>
      </c>
      <c r="K1028" s="28">
        <v>11159.9</v>
      </c>
      <c r="L1028" s="14"/>
    </row>
    <row r="1029" spans="1:12" ht="80.25" customHeight="1" x14ac:dyDescent="0.25">
      <c r="A1029" s="93" t="s">
        <v>1086</v>
      </c>
      <c r="B1029" s="94"/>
      <c r="C1029" s="90" t="s">
        <v>1185</v>
      </c>
      <c r="D1029" s="77" t="s">
        <v>1184</v>
      </c>
      <c r="E1029" s="256" t="s">
        <v>891</v>
      </c>
      <c r="F1029" s="294" t="s">
        <v>21</v>
      </c>
      <c r="G1029" s="44">
        <v>2200</v>
      </c>
      <c r="H1029" s="44">
        <v>2200</v>
      </c>
      <c r="I1029" s="44">
        <v>2200</v>
      </c>
      <c r="J1029" s="256">
        <v>2200</v>
      </c>
      <c r="K1029" s="256">
        <v>2200</v>
      </c>
      <c r="L1029" s="17"/>
    </row>
    <row r="1030" spans="1:12" ht="66" customHeight="1" x14ac:dyDescent="0.25">
      <c r="A1030" s="95"/>
      <c r="B1030" s="94"/>
      <c r="C1030" s="92"/>
      <c r="D1030" s="81" t="s">
        <v>1371</v>
      </c>
      <c r="E1030" s="294" t="s">
        <v>22</v>
      </c>
      <c r="F1030" s="294" t="s">
        <v>6</v>
      </c>
      <c r="G1030" s="28">
        <v>4457.7</v>
      </c>
      <c r="H1030" s="28">
        <v>5231.5</v>
      </c>
      <c r="I1030" s="28">
        <v>4655.6000000000004</v>
      </c>
      <c r="J1030" s="28">
        <v>4451.5</v>
      </c>
      <c r="K1030" s="28">
        <v>4375.3</v>
      </c>
      <c r="L1030" s="14"/>
    </row>
    <row r="1031" spans="1:12" ht="83.25" customHeight="1" x14ac:dyDescent="0.25">
      <c r="A1031" s="93" t="s">
        <v>1087</v>
      </c>
      <c r="B1031" s="94"/>
      <c r="C1031" s="90" t="s">
        <v>1186</v>
      </c>
      <c r="D1031" s="299" t="s">
        <v>892</v>
      </c>
      <c r="E1031" s="294" t="s">
        <v>741</v>
      </c>
      <c r="F1031" s="294" t="s">
        <v>21</v>
      </c>
      <c r="G1031" s="28">
        <v>2808</v>
      </c>
      <c r="H1031" s="44">
        <v>17592</v>
      </c>
      <c r="I1031" s="44">
        <v>17592</v>
      </c>
      <c r="J1031" s="44">
        <v>17592</v>
      </c>
      <c r="K1031" s="44">
        <v>17592</v>
      </c>
      <c r="L1031" s="18"/>
    </row>
    <row r="1032" spans="1:12" ht="53.25" customHeight="1" x14ac:dyDescent="0.25">
      <c r="A1032" s="94"/>
      <c r="B1032" s="94"/>
      <c r="C1032" s="91"/>
      <c r="D1032" s="81" t="s">
        <v>1372</v>
      </c>
      <c r="E1032" s="248" t="s">
        <v>22</v>
      </c>
      <c r="F1032" s="248" t="s">
        <v>6</v>
      </c>
      <c r="G1032" s="28">
        <v>0</v>
      </c>
      <c r="H1032" s="28">
        <v>0</v>
      </c>
      <c r="I1032" s="28">
        <v>248.6</v>
      </c>
      <c r="J1032" s="28">
        <v>248.6</v>
      </c>
      <c r="K1032" s="28">
        <v>248.6</v>
      </c>
      <c r="L1032" s="14"/>
    </row>
    <row r="1033" spans="1:12" s="2" customFormat="1" ht="33.75" customHeight="1" x14ac:dyDescent="0.25">
      <c r="A1033" s="94"/>
      <c r="B1033" s="94"/>
      <c r="C1033" s="91"/>
      <c r="D1033" s="81" t="s">
        <v>1344</v>
      </c>
      <c r="E1033" s="300"/>
      <c r="F1033" s="300"/>
      <c r="G1033" s="28">
        <v>1073</v>
      </c>
      <c r="H1033" s="28">
        <v>3789.4</v>
      </c>
      <c r="I1033" s="28">
        <v>3078.5</v>
      </c>
      <c r="J1033" s="28">
        <v>2936.6</v>
      </c>
      <c r="K1033" s="28">
        <v>2886.4</v>
      </c>
      <c r="L1033" s="14"/>
    </row>
    <row r="1034" spans="1:12" s="2" customFormat="1" ht="33.75" customHeight="1" x14ac:dyDescent="0.25">
      <c r="A1034" s="95"/>
      <c r="B1034" s="94"/>
      <c r="C1034" s="92"/>
      <c r="D1034" s="81" t="s">
        <v>1370</v>
      </c>
      <c r="E1034" s="250"/>
      <c r="F1034" s="250"/>
      <c r="G1034" s="28">
        <v>0</v>
      </c>
      <c r="H1034" s="28">
        <v>5673.4</v>
      </c>
      <c r="I1034" s="28">
        <v>6694.2</v>
      </c>
      <c r="J1034" s="28">
        <v>6407.4</v>
      </c>
      <c r="K1034" s="28">
        <v>6311</v>
      </c>
      <c r="L1034" s="14"/>
    </row>
    <row r="1035" spans="1:12" ht="84.75" customHeight="1" x14ac:dyDescent="0.25">
      <c r="A1035" s="93" t="s">
        <v>1088</v>
      </c>
      <c r="B1035" s="94"/>
      <c r="C1035" s="158" t="s">
        <v>721</v>
      </c>
      <c r="D1035" s="299" t="s">
        <v>893</v>
      </c>
      <c r="E1035" s="294" t="s">
        <v>894</v>
      </c>
      <c r="F1035" s="294" t="s">
        <v>18</v>
      </c>
      <c r="G1035" s="44">
        <v>13354</v>
      </c>
      <c r="H1035" s="44">
        <v>12600</v>
      </c>
      <c r="I1035" s="44">
        <v>12600</v>
      </c>
      <c r="J1035" s="44">
        <v>12600</v>
      </c>
      <c r="K1035" s="44">
        <v>12600</v>
      </c>
      <c r="L1035" s="18"/>
    </row>
    <row r="1036" spans="1:12" ht="225" customHeight="1" x14ac:dyDescent="0.25">
      <c r="A1036" s="95"/>
      <c r="B1036" s="94"/>
      <c r="C1036" s="159"/>
      <c r="D1036" s="77" t="s">
        <v>1373</v>
      </c>
      <c r="E1036" s="294" t="s">
        <v>22</v>
      </c>
      <c r="F1036" s="294" t="s">
        <v>6</v>
      </c>
      <c r="G1036" s="28">
        <v>8766.7999999999993</v>
      </c>
      <c r="H1036" s="28">
        <v>8356.7999999999993</v>
      </c>
      <c r="I1036" s="28">
        <v>10158</v>
      </c>
      <c r="J1036" s="28">
        <v>9689.9</v>
      </c>
      <c r="K1036" s="28">
        <v>9524.1</v>
      </c>
      <c r="L1036" s="14"/>
    </row>
    <row r="1037" spans="1:12" s="2" customFormat="1" ht="86.25" customHeight="1" x14ac:dyDescent="0.25">
      <c r="A1037" s="93" t="s">
        <v>1089</v>
      </c>
      <c r="B1037" s="94"/>
      <c r="C1037" s="158" t="s">
        <v>1512</v>
      </c>
      <c r="D1037" s="77" t="s">
        <v>1376</v>
      </c>
      <c r="E1037" s="294" t="s">
        <v>763</v>
      </c>
      <c r="F1037" s="294" t="s">
        <v>18</v>
      </c>
      <c r="G1037" s="44">
        <v>135</v>
      </c>
      <c r="H1037" s="44">
        <v>160</v>
      </c>
      <c r="I1037" s="44">
        <v>160</v>
      </c>
      <c r="J1037" s="44">
        <v>160</v>
      </c>
      <c r="K1037" s="44">
        <v>160</v>
      </c>
      <c r="L1037" s="14"/>
    </row>
    <row r="1038" spans="1:12" s="2" customFormat="1" ht="51.75" customHeight="1" x14ac:dyDescent="0.25">
      <c r="A1038" s="94"/>
      <c r="B1038" s="94"/>
      <c r="C1038" s="291"/>
      <c r="D1038" s="93" t="s">
        <v>1377</v>
      </c>
      <c r="E1038" s="248" t="s">
        <v>22</v>
      </c>
      <c r="F1038" s="248" t="s">
        <v>6</v>
      </c>
      <c r="G1038" s="196">
        <v>0</v>
      </c>
      <c r="H1038" s="196">
        <v>573.9</v>
      </c>
      <c r="I1038" s="196">
        <v>1306.0999999999999</v>
      </c>
      <c r="J1038" s="196">
        <v>1247.7</v>
      </c>
      <c r="K1038" s="196">
        <v>528.20000000000005</v>
      </c>
      <c r="L1038" s="14"/>
    </row>
    <row r="1039" spans="1:12" s="2" customFormat="1" ht="21.75" customHeight="1" x14ac:dyDescent="0.25">
      <c r="A1039" s="95"/>
      <c r="B1039" s="94"/>
      <c r="C1039" s="159"/>
      <c r="D1039" s="95"/>
      <c r="E1039" s="250"/>
      <c r="F1039" s="250"/>
      <c r="G1039" s="197"/>
      <c r="H1039" s="197"/>
      <c r="I1039" s="197"/>
      <c r="J1039" s="197"/>
      <c r="K1039" s="197"/>
      <c r="L1039" s="14"/>
    </row>
    <row r="1040" spans="1:12" ht="66" customHeight="1" x14ac:dyDescent="0.25">
      <c r="A1040" s="93" t="s">
        <v>1398</v>
      </c>
      <c r="B1040" s="94"/>
      <c r="C1040" s="90" t="s">
        <v>895</v>
      </c>
      <c r="D1040" s="73" t="s">
        <v>717</v>
      </c>
      <c r="E1040" s="81" t="s">
        <v>896</v>
      </c>
      <c r="F1040" s="81" t="s">
        <v>21</v>
      </c>
      <c r="G1040" s="28">
        <v>158</v>
      </c>
      <c r="H1040" s="44">
        <v>150</v>
      </c>
      <c r="I1040" s="44">
        <v>150</v>
      </c>
      <c r="J1040" s="44">
        <v>150</v>
      </c>
      <c r="K1040" s="44">
        <v>150</v>
      </c>
      <c r="L1040" s="15"/>
    </row>
    <row r="1041" spans="1:12" ht="63.75" customHeight="1" x14ac:dyDescent="0.25">
      <c r="A1041" s="95"/>
      <c r="B1041" s="94"/>
      <c r="C1041" s="92"/>
      <c r="D1041" s="81" t="s">
        <v>1367</v>
      </c>
      <c r="E1041" s="81" t="s">
        <v>22</v>
      </c>
      <c r="F1041" s="77" t="s">
        <v>23</v>
      </c>
      <c r="G1041" s="28">
        <v>9602.7000000000007</v>
      </c>
      <c r="H1041" s="28">
        <v>11834.6</v>
      </c>
      <c r="I1041" s="28">
        <v>11216.7</v>
      </c>
      <c r="J1041" s="28">
        <v>10707</v>
      </c>
      <c r="K1041" s="28">
        <v>10523.8</v>
      </c>
      <c r="L1041" s="13"/>
    </row>
    <row r="1042" spans="1:12" ht="36.75" customHeight="1" x14ac:dyDescent="0.25">
      <c r="A1042" s="128" t="s">
        <v>794</v>
      </c>
      <c r="B1042" s="129"/>
      <c r="C1042" s="129"/>
      <c r="D1042" s="130"/>
      <c r="E1042" s="126" t="s">
        <v>7</v>
      </c>
      <c r="F1042" s="126" t="s">
        <v>6</v>
      </c>
      <c r="G1042" s="162">
        <f>SUM(G1041,G1036,G1033,G1030,G1027,G1024,G1022,G1019,G1016,G1014,G1012,G1010,G1008,G1007,G1005,G1004,G1002,G1000,G998,G996,G994,G992,G991,G989,G987,G983,G980,G978,G976,G969,G968,G967,G965,G963,G962,G960,G958,G955,G954,G951,G950,G949,G948,G947,G946,G942,G941,G940,G939,G936,G935,G934,G933,G932,G929,G928,G927,G926)</f>
        <v>1103816.3000000003</v>
      </c>
      <c r="H1042" s="162">
        <f>SUM(H1041,H1038,H1036,H1034,H1033,H1030,H1028,H1027,H1024,H1022,H1019,H1016,H1014,H1012,H1010,H1008,H1007,H1005,H1004,H1002,H1000,H998,H996,H994,H992,H991,H989,H988,H987,H983,H981,H980,H978,H976,H974,H971,H969,H968,H967,H965,H963,H962,H960,H958,H954,H951,H950,H948,H947,H946,H943,H942,H941,H940,H939,H936,H935,H934,H933,H932,H929,H928,H927,H926)</f>
        <v>1147616.8</v>
      </c>
      <c r="I1042" s="162">
        <f>SUM(I926,I927,I928,I929,I932,I933,I934,I935,I936,I939,I940,I941,I942,I943,I946,I947,I948,I950,I951,I954,I958,I960,I962,I963,I965,I967,I969,I971,I974,I976,I980,I978,I983,I987,I989,I991,I992,I994,I996,I998,I1000,I1002,I1004,I1005,I1007,I1008,I1010,I1012,I1014,I1016,I1022,I1024,I1027,I1028,I1030,I1032,I1033,I1034,I1036,I1038,I1041)</f>
        <v>1282051.9999999998</v>
      </c>
      <c r="J1042" s="162">
        <f>SUM(J1041,J1038,J1036,J1034,J1033,J1032,J1030,J1028,J1027,J1024,J1022,J1016,J1014,J1012,J1010,J1008,J1007,J1005,J1004,J1002,J1000,J998,J996,J994,J992,J991,J989,J987,J983,J980,J978,J976,J974,J971,J969,J967,J965,J963,J962,J960,J958,J954,J951,J950,J948,J947,J946,J943,J942,J941,J940,J939,J936,J935,J934,J933,J932,J929,J928,J927,J926)</f>
        <v>1221735.29</v>
      </c>
      <c r="K1042" s="162">
        <f>SUM(K1041,K1038,K1036,K1034,K1033,K1032,K1030,K1028,K1027,K1024,K1022,K1016,K1014,K1012,K1010,K1008,K1007,K1005,K1004,K1002,K1000,K998,K996,K994,K992,K991,K989,K987,K983,K980,K978,K976,K974,K971,K969,K967,K965,K963,K962,K960,K958,K954,K951,K950,K948,K947,K946,K943,K942,K941,K940,K939,K936,K935,K934,K933,K932,K929,K928,K927,K926)</f>
        <v>1201024.0199999996</v>
      </c>
      <c r="L1042" s="15"/>
    </row>
    <row r="1043" spans="1:12" ht="42.75" customHeight="1" x14ac:dyDescent="0.25">
      <c r="A1043" s="301" t="s">
        <v>795</v>
      </c>
      <c r="B1043" s="302"/>
      <c r="C1043" s="302"/>
      <c r="D1043" s="303"/>
      <c r="E1043" s="304"/>
      <c r="F1043" s="304"/>
      <c r="G1043" s="198">
        <f>G1042</f>
        <v>1103816.3000000003</v>
      </c>
      <c r="H1043" s="198">
        <f>SUM(H1041,H1038,H1036,H1034,H1033,H1030,H1028,H1027,H1024,H1022,H1019,H1016,H1014,H1012,H1010,H1008,H1007,H1005,H1004,H1002,H1000,H998,H996,H994,H992,H991,H989,H988,H987,H983,H981,H980,H978,H976,H974,H971,H969,H968,H967,H965,H963,H962,H960,H958,H954,H951,H950,H948,H947,H946,H943,H942,H941,H940,H939,H936,H935,H934,H933,H932,H929,H928,H927,H926)</f>
        <v>1147616.8</v>
      </c>
      <c r="I1043" s="198">
        <f>I1042</f>
        <v>1282051.9999999998</v>
      </c>
      <c r="J1043" s="198">
        <f>J1042</f>
        <v>1221735.29</v>
      </c>
      <c r="K1043" s="162">
        <f>K1042</f>
        <v>1201024.0199999996</v>
      </c>
      <c r="L1043" s="15"/>
    </row>
    <row r="1044" spans="1:12" x14ac:dyDescent="0.25">
      <c r="A1044" s="306" t="s">
        <v>805</v>
      </c>
      <c r="B1044" s="306"/>
      <c r="C1044" s="306"/>
      <c r="D1044" s="306"/>
      <c r="E1044" s="306"/>
      <c r="F1044" s="306"/>
      <c r="G1044" s="306"/>
      <c r="H1044" s="306"/>
      <c r="I1044" s="306"/>
      <c r="J1044" s="306"/>
      <c r="K1044" s="306"/>
      <c r="L1044" s="306"/>
    </row>
    <row r="1045" spans="1:12" ht="79.5" customHeight="1" x14ac:dyDescent="0.25">
      <c r="A1045" s="117" t="s">
        <v>797</v>
      </c>
      <c r="B1045" s="117" t="s">
        <v>1251</v>
      </c>
      <c r="C1045" s="117" t="s">
        <v>1036</v>
      </c>
      <c r="D1045" s="81" t="s">
        <v>808</v>
      </c>
      <c r="E1045" s="81" t="s">
        <v>142</v>
      </c>
      <c r="F1045" s="81" t="s">
        <v>269</v>
      </c>
      <c r="G1045" s="44">
        <v>15091</v>
      </c>
      <c r="H1045" s="44" t="s">
        <v>306</v>
      </c>
      <c r="I1045" s="44" t="s">
        <v>306</v>
      </c>
      <c r="J1045" s="44" t="s">
        <v>306</v>
      </c>
      <c r="K1045" s="44" t="s">
        <v>306</v>
      </c>
    </row>
    <row r="1046" spans="1:12" ht="63" x14ac:dyDescent="0.25">
      <c r="A1046" s="117"/>
      <c r="B1046" s="117"/>
      <c r="C1046" s="117"/>
      <c r="D1046" s="81" t="s">
        <v>1566</v>
      </c>
      <c r="E1046" s="81" t="s">
        <v>22</v>
      </c>
      <c r="F1046" s="81" t="s">
        <v>23</v>
      </c>
      <c r="G1046" s="28">
        <v>14080.5</v>
      </c>
      <c r="H1046" s="28">
        <v>0</v>
      </c>
      <c r="I1046" s="28">
        <v>0</v>
      </c>
      <c r="J1046" s="28">
        <v>0</v>
      </c>
      <c r="K1046" s="28">
        <v>0</v>
      </c>
    </row>
    <row r="1047" spans="1:12" s="2" customFormat="1" ht="80.25" customHeight="1" x14ac:dyDescent="0.25">
      <c r="A1047" s="117" t="s">
        <v>798</v>
      </c>
      <c r="B1047" s="117"/>
      <c r="C1047" s="117" t="s">
        <v>145</v>
      </c>
      <c r="D1047" s="81" t="s">
        <v>915</v>
      </c>
      <c r="E1047" s="81" t="s">
        <v>109</v>
      </c>
      <c r="F1047" s="81" t="s">
        <v>21</v>
      </c>
      <c r="G1047" s="44">
        <v>20</v>
      </c>
      <c r="H1047" s="44" t="s">
        <v>306</v>
      </c>
      <c r="I1047" s="44" t="s">
        <v>306</v>
      </c>
      <c r="J1047" s="44" t="s">
        <v>306</v>
      </c>
      <c r="K1047" s="44" t="s">
        <v>306</v>
      </c>
    </row>
    <row r="1048" spans="1:12" s="2" customFormat="1" ht="66.75" customHeight="1" x14ac:dyDescent="0.25">
      <c r="A1048" s="117"/>
      <c r="B1048" s="117"/>
      <c r="C1048" s="117"/>
      <c r="D1048" s="81" t="s">
        <v>1565</v>
      </c>
      <c r="E1048" s="81" t="s">
        <v>22</v>
      </c>
      <c r="F1048" s="81" t="s">
        <v>23</v>
      </c>
      <c r="G1048" s="28">
        <v>2310</v>
      </c>
      <c r="H1048" s="28">
        <v>0</v>
      </c>
      <c r="I1048" s="28">
        <v>0</v>
      </c>
      <c r="J1048" s="28">
        <v>0</v>
      </c>
      <c r="K1048" s="28">
        <v>0</v>
      </c>
    </row>
    <row r="1049" spans="1:12" ht="84" customHeight="1" x14ac:dyDescent="0.25">
      <c r="A1049" s="117" t="s">
        <v>799</v>
      </c>
      <c r="B1049" s="117"/>
      <c r="C1049" s="117" t="s">
        <v>146</v>
      </c>
      <c r="D1049" s="84" t="s">
        <v>913</v>
      </c>
      <c r="E1049" s="81" t="s">
        <v>109</v>
      </c>
      <c r="F1049" s="81" t="s">
        <v>21</v>
      </c>
      <c r="G1049" s="44">
        <v>56</v>
      </c>
      <c r="H1049" s="44" t="s">
        <v>306</v>
      </c>
      <c r="I1049" s="44" t="s">
        <v>306</v>
      </c>
      <c r="J1049" s="44" t="s">
        <v>306</v>
      </c>
      <c r="K1049" s="44" t="s">
        <v>306</v>
      </c>
    </row>
    <row r="1050" spans="1:12" ht="67.5" customHeight="1" x14ac:dyDescent="0.25">
      <c r="A1050" s="117"/>
      <c r="B1050" s="117"/>
      <c r="C1050" s="117"/>
      <c r="D1050" s="81" t="s">
        <v>1565</v>
      </c>
      <c r="E1050" s="81" t="s">
        <v>22</v>
      </c>
      <c r="F1050" s="81" t="s">
        <v>23</v>
      </c>
      <c r="G1050" s="28">
        <v>3521</v>
      </c>
      <c r="H1050" s="28">
        <v>0</v>
      </c>
      <c r="I1050" s="28">
        <v>0</v>
      </c>
      <c r="J1050" s="28">
        <v>0</v>
      </c>
      <c r="K1050" s="28">
        <v>0</v>
      </c>
    </row>
    <row r="1051" spans="1:12" ht="82.5" customHeight="1" x14ac:dyDescent="0.25">
      <c r="A1051" s="117" t="s">
        <v>800</v>
      </c>
      <c r="B1051" s="117"/>
      <c r="C1051" s="117" t="s">
        <v>1254</v>
      </c>
      <c r="D1051" s="81" t="s">
        <v>1038</v>
      </c>
      <c r="E1051" s="81" t="s">
        <v>1511</v>
      </c>
      <c r="F1051" s="81" t="s">
        <v>21</v>
      </c>
      <c r="G1051" s="44">
        <v>54</v>
      </c>
      <c r="H1051" s="44" t="s">
        <v>306</v>
      </c>
      <c r="I1051" s="44" t="s">
        <v>306</v>
      </c>
      <c r="J1051" s="44" t="s">
        <v>306</v>
      </c>
      <c r="K1051" s="44" t="s">
        <v>306</v>
      </c>
    </row>
    <row r="1052" spans="1:12" ht="76.5" customHeight="1" x14ac:dyDescent="0.25">
      <c r="A1052" s="117"/>
      <c r="B1052" s="117"/>
      <c r="C1052" s="117"/>
      <c r="D1052" s="81" t="s">
        <v>1565</v>
      </c>
      <c r="E1052" s="81" t="s">
        <v>22</v>
      </c>
      <c r="F1052" s="81" t="s">
        <v>23</v>
      </c>
      <c r="G1052" s="28">
        <v>3851</v>
      </c>
      <c r="H1052" s="28">
        <v>0</v>
      </c>
      <c r="I1052" s="28">
        <v>0</v>
      </c>
      <c r="J1052" s="28">
        <v>0</v>
      </c>
      <c r="K1052" s="28">
        <v>0</v>
      </c>
    </row>
    <row r="1053" spans="1:12" ht="41.25" customHeight="1" x14ac:dyDescent="0.25">
      <c r="A1053" s="117" t="s">
        <v>801</v>
      </c>
      <c r="B1053" s="117"/>
      <c r="C1053" s="117" t="s">
        <v>1037</v>
      </c>
      <c r="D1053" s="117" t="s">
        <v>806</v>
      </c>
      <c r="E1053" s="93" t="s">
        <v>1110</v>
      </c>
      <c r="F1053" s="93" t="s">
        <v>1510</v>
      </c>
      <c r="G1053" s="144">
        <v>16493</v>
      </c>
      <c r="H1053" s="144">
        <v>16246</v>
      </c>
      <c r="I1053" s="144">
        <v>10250</v>
      </c>
      <c r="J1053" s="144">
        <v>10250</v>
      </c>
      <c r="K1053" s="144">
        <v>10250</v>
      </c>
    </row>
    <row r="1054" spans="1:12" s="2" customFormat="1" ht="45" customHeight="1" x14ac:dyDescent="0.25">
      <c r="A1054" s="117"/>
      <c r="B1054" s="117"/>
      <c r="C1054" s="117"/>
      <c r="D1054" s="117"/>
      <c r="E1054" s="95"/>
      <c r="F1054" s="95"/>
      <c r="G1054" s="145"/>
      <c r="H1054" s="145"/>
      <c r="I1054" s="145"/>
      <c r="J1054" s="145"/>
      <c r="K1054" s="145"/>
    </row>
    <row r="1055" spans="1:12" ht="66.75" customHeight="1" x14ac:dyDescent="0.25">
      <c r="A1055" s="117"/>
      <c r="B1055" s="117"/>
      <c r="C1055" s="117"/>
      <c r="D1055" s="81" t="s">
        <v>1252</v>
      </c>
      <c r="E1055" s="81" t="s">
        <v>22</v>
      </c>
      <c r="F1055" s="81" t="s">
        <v>23</v>
      </c>
      <c r="G1055" s="28">
        <v>7170.3609999999999</v>
      </c>
      <c r="H1055" s="28">
        <v>8917.2119999999995</v>
      </c>
      <c r="I1055" s="28">
        <v>11913.119000000001</v>
      </c>
      <c r="J1055" s="28">
        <v>11364.07</v>
      </c>
      <c r="K1055" s="28">
        <v>11169.645</v>
      </c>
    </row>
    <row r="1056" spans="1:12" s="2" customFormat="1" ht="48.75" customHeight="1" x14ac:dyDescent="0.25">
      <c r="A1056" s="117" t="s">
        <v>802</v>
      </c>
      <c r="B1056" s="117"/>
      <c r="C1056" s="117" t="s">
        <v>325</v>
      </c>
      <c r="D1056" s="117" t="s">
        <v>1038</v>
      </c>
      <c r="E1056" s="81" t="s">
        <v>327</v>
      </c>
      <c r="F1056" s="81" t="s">
        <v>18</v>
      </c>
      <c r="G1056" s="44">
        <v>27349</v>
      </c>
      <c r="H1056" s="44">
        <v>16976</v>
      </c>
      <c r="I1056" s="44">
        <v>13450</v>
      </c>
      <c r="J1056" s="44">
        <v>13450</v>
      </c>
      <c r="K1056" s="44">
        <v>13450</v>
      </c>
    </row>
    <row r="1057" spans="1:12" ht="15" customHeight="1" x14ac:dyDescent="0.25">
      <c r="A1057" s="117"/>
      <c r="B1057" s="117"/>
      <c r="C1057" s="117"/>
      <c r="D1057" s="117"/>
      <c r="E1057" s="117" t="s">
        <v>326</v>
      </c>
      <c r="F1057" s="117" t="s">
        <v>21</v>
      </c>
      <c r="G1057" s="144">
        <v>182</v>
      </c>
      <c r="H1057" s="144">
        <v>73</v>
      </c>
      <c r="I1057" s="144">
        <v>52</v>
      </c>
      <c r="J1057" s="144">
        <v>52</v>
      </c>
      <c r="K1057" s="144">
        <v>52</v>
      </c>
    </row>
    <row r="1058" spans="1:12" ht="17.25" customHeight="1" x14ac:dyDescent="0.25">
      <c r="A1058" s="117"/>
      <c r="B1058" s="117"/>
      <c r="C1058" s="117"/>
      <c r="D1058" s="117"/>
      <c r="E1058" s="117"/>
      <c r="F1058" s="117"/>
      <c r="G1058" s="145"/>
      <c r="H1058" s="145"/>
      <c r="I1058" s="145"/>
      <c r="J1058" s="145"/>
      <c r="K1058" s="145"/>
    </row>
    <row r="1059" spans="1:12" ht="75" customHeight="1" x14ac:dyDescent="0.25">
      <c r="A1059" s="117"/>
      <c r="B1059" s="117"/>
      <c r="C1059" s="117"/>
      <c r="D1059" s="81" t="s">
        <v>1252</v>
      </c>
      <c r="E1059" s="81" t="s">
        <v>22</v>
      </c>
      <c r="F1059" s="81" t="s">
        <v>23</v>
      </c>
      <c r="G1059" s="28">
        <v>11890.03</v>
      </c>
      <c r="H1059" s="28">
        <v>9924.65</v>
      </c>
      <c r="I1059" s="28">
        <v>15632.34</v>
      </c>
      <c r="J1059" s="28">
        <v>14911.88</v>
      </c>
      <c r="K1059" s="28">
        <v>14656.75</v>
      </c>
    </row>
    <row r="1060" spans="1:12" ht="15" customHeight="1" x14ac:dyDescent="0.25">
      <c r="A1060" s="117" t="s">
        <v>803</v>
      </c>
      <c r="B1060" s="117"/>
      <c r="C1060" s="103" t="s">
        <v>1039</v>
      </c>
      <c r="D1060" s="103" t="s">
        <v>1509</v>
      </c>
      <c r="E1060" s="117" t="s">
        <v>327</v>
      </c>
      <c r="F1060" s="117" t="s">
        <v>18</v>
      </c>
      <c r="G1060" s="144">
        <v>29332</v>
      </c>
      <c r="H1060" s="144">
        <v>32471</v>
      </c>
      <c r="I1060" s="144">
        <v>14350</v>
      </c>
      <c r="J1060" s="144">
        <v>14350</v>
      </c>
      <c r="K1060" s="144">
        <v>14350</v>
      </c>
      <c r="L1060" s="2"/>
    </row>
    <row r="1061" spans="1:12" ht="27" customHeight="1" x14ac:dyDescent="0.25">
      <c r="A1061" s="117"/>
      <c r="B1061" s="117"/>
      <c r="C1061" s="103"/>
      <c r="D1061" s="103"/>
      <c r="E1061" s="117"/>
      <c r="F1061" s="117"/>
      <c r="G1061" s="145"/>
      <c r="H1061" s="145"/>
      <c r="I1061" s="145"/>
      <c r="J1061" s="145"/>
      <c r="K1061" s="145"/>
      <c r="L1061" s="2"/>
    </row>
    <row r="1062" spans="1:12" s="2" customFormat="1" ht="38.25" customHeight="1" x14ac:dyDescent="0.25">
      <c r="A1062" s="117"/>
      <c r="B1062" s="117"/>
      <c r="C1062" s="103"/>
      <c r="D1062" s="103"/>
      <c r="E1062" s="81" t="s">
        <v>326</v>
      </c>
      <c r="F1062" s="81" t="s">
        <v>21</v>
      </c>
      <c r="G1062" s="44">
        <v>99</v>
      </c>
      <c r="H1062" s="44">
        <v>90</v>
      </c>
      <c r="I1062" s="44">
        <v>45</v>
      </c>
      <c r="J1062" s="44">
        <v>45</v>
      </c>
      <c r="K1062" s="44">
        <v>45</v>
      </c>
    </row>
    <row r="1063" spans="1:12" ht="65.25" customHeight="1" x14ac:dyDescent="0.25">
      <c r="A1063" s="117"/>
      <c r="B1063" s="117"/>
      <c r="C1063" s="103"/>
      <c r="D1063" s="81" t="s">
        <v>1253</v>
      </c>
      <c r="E1063" s="81" t="s">
        <v>22</v>
      </c>
      <c r="F1063" s="81" t="s">
        <v>6</v>
      </c>
      <c r="G1063" s="28">
        <v>12747.79</v>
      </c>
      <c r="H1063" s="28">
        <v>16969.78</v>
      </c>
      <c r="I1063" s="28">
        <v>16678.37</v>
      </c>
      <c r="J1063" s="28">
        <v>15909.7</v>
      </c>
      <c r="K1063" s="28">
        <v>15637.5</v>
      </c>
    </row>
    <row r="1064" spans="1:12" ht="51" customHeight="1" x14ac:dyDescent="0.25">
      <c r="A1064" s="117" t="s">
        <v>804</v>
      </c>
      <c r="B1064" s="117"/>
      <c r="C1064" s="103" t="s">
        <v>807</v>
      </c>
      <c r="D1064" s="103" t="s">
        <v>914</v>
      </c>
      <c r="E1064" s="81" t="s">
        <v>327</v>
      </c>
      <c r="F1064" s="81" t="s">
        <v>18</v>
      </c>
      <c r="G1064" s="44">
        <v>34911</v>
      </c>
      <c r="H1064" s="44">
        <v>24474</v>
      </c>
      <c r="I1064" s="44">
        <v>14000</v>
      </c>
      <c r="J1064" s="44">
        <v>14000</v>
      </c>
      <c r="K1064" s="44">
        <v>14000</v>
      </c>
    </row>
    <row r="1065" spans="1:12" s="2" customFormat="1" ht="30.75" customHeight="1" x14ac:dyDescent="0.25">
      <c r="A1065" s="117"/>
      <c r="B1065" s="117"/>
      <c r="C1065" s="103"/>
      <c r="D1065" s="103"/>
      <c r="E1065" s="81" t="s">
        <v>326</v>
      </c>
      <c r="F1065" s="81" t="s">
        <v>21</v>
      </c>
      <c r="G1065" s="44">
        <v>206</v>
      </c>
      <c r="H1065" s="44">
        <v>134</v>
      </c>
      <c r="I1065" s="44">
        <v>59</v>
      </c>
      <c r="J1065" s="44">
        <v>59</v>
      </c>
      <c r="K1065" s="44">
        <v>59</v>
      </c>
    </row>
    <row r="1066" spans="1:12" ht="68.25" customHeight="1" x14ac:dyDescent="0.25">
      <c r="A1066" s="117"/>
      <c r="B1066" s="117"/>
      <c r="C1066" s="103"/>
      <c r="D1066" s="81" t="s">
        <v>1253</v>
      </c>
      <c r="E1066" s="81" t="s">
        <v>22</v>
      </c>
      <c r="F1066" s="81" t="s">
        <v>6</v>
      </c>
      <c r="G1066" s="28">
        <v>15177.62</v>
      </c>
      <c r="H1066" s="28">
        <v>12927.55</v>
      </c>
      <c r="I1066" s="28">
        <v>16271.58</v>
      </c>
      <c r="J1066" s="28">
        <v>15521.66</v>
      </c>
      <c r="K1066" s="28">
        <v>15256.1</v>
      </c>
    </row>
    <row r="1067" spans="1:12" ht="63.75" customHeight="1" x14ac:dyDescent="0.25">
      <c r="A1067" s="308" t="s">
        <v>1255</v>
      </c>
      <c r="B1067" s="308"/>
      <c r="C1067" s="308"/>
      <c r="D1067" s="308"/>
      <c r="E1067" s="246" t="s">
        <v>7</v>
      </c>
      <c r="F1067" s="246" t="s">
        <v>6</v>
      </c>
      <c r="G1067" s="164">
        <f>SUM(G1066,G1063,G1059,G1055,G1052,G1050,G1048,G1046)</f>
        <v>70748.301000000007</v>
      </c>
      <c r="H1067" s="164">
        <v>172598.8</v>
      </c>
      <c r="I1067" s="164">
        <f>SUM(I1066,I1063,I1059,I1055)</f>
        <v>60495.408999999992</v>
      </c>
      <c r="J1067" s="164">
        <f>SUM(J1066,J1063,J1059,J1055)</f>
        <v>57707.31</v>
      </c>
      <c r="K1067" s="164">
        <f>SUM(K1066,K1063,K1059,K1055)</f>
        <v>56719.994999999995</v>
      </c>
    </row>
    <row r="1068" spans="1:12" ht="15.75" customHeight="1" x14ac:dyDescent="0.25">
      <c r="A1068" s="117" t="s">
        <v>1090</v>
      </c>
      <c r="B1068" s="117" t="s">
        <v>793</v>
      </c>
      <c r="C1068" s="117" t="s">
        <v>138</v>
      </c>
      <c r="D1068" s="103" t="s">
        <v>1041</v>
      </c>
      <c r="E1068" s="244" t="s">
        <v>809</v>
      </c>
      <c r="F1068" s="244" t="s">
        <v>815</v>
      </c>
      <c r="G1068" s="44">
        <v>52</v>
      </c>
      <c r="H1068" s="44" t="s">
        <v>306</v>
      </c>
      <c r="I1068" s="44" t="s">
        <v>306</v>
      </c>
      <c r="J1068" s="44" t="s">
        <v>306</v>
      </c>
      <c r="K1068" s="44" t="s">
        <v>306</v>
      </c>
    </row>
    <row r="1069" spans="1:12" x14ac:dyDescent="0.25">
      <c r="A1069" s="117"/>
      <c r="B1069" s="117"/>
      <c r="C1069" s="117"/>
      <c r="D1069" s="103"/>
      <c r="E1069" s="65" t="s">
        <v>810</v>
      </c>
      <c r="F1069" s="65" t="s">
        <v>811</v>
      </c>
      <c r="G1069" s="44">
        <v>4824000</v>
      </c>
      <c r="H1069" s="44" t="s">
        <v>306</v>
      </c>
      <c r="I1069" s="44" t="s">
        <v>306</v>
      </c>
      <c r="J1069" s="44" t="s">
        <v>306</v>
      </c>
      <c r="K1069" s="44" t="s">
        <v>306</v>
      </c>
    </row>
    <row r="1070" spans="1:12" ht="18.75" x14ac:dyDescent="0.25">
      <c r="A1070" s="117"/>
      <c r="B1070" s="117"/>
      <c r="C1070" s="117"/>
      <c r="D1070" s="103"/>
      <c r="E1070" s="65" t="s">
        <v>812</v>
      </c>
      <c r="F1070" s="65" t="s">
        <v>813</v>
      </c>
      <c r="G1070" s="44">
        <v>6793800000</v>
      </c>
      <c r="H1070" s="44" t="s">
        <v>306</v>
      </c>
      <c r="I1070" s="44" t="s">
        <v>306</v>
      </c>
      <c r="J1070" s="44" t="s">
        <v>306</v>
      </c>
      <c r="K1070" s="44" t="s">
        <v>306</v>
      </c>
    </row>
    <row r="1071" spans="1:12" x14ac:dyDescent="0.25">
      <c r="A1071" s="117"/>
      <c r="B1071" s="117"/>
      <c r="C1071" s="117"/>
      <c r="D1071" s="103"/>
      <c r="E1071" s="65" t="s">
        <v>814</v>
      </c>
      <c r="F1071" s="65" t="s">
        <v>815</v>
      </c>
      <c r="G1071" s="44">
        <v>260000</v>
      </c>
      <c r="H1071" s="44" t="s">
        <v>306</v>
      </c>
      <c r="I1071" s="44" t="s">
        <v>306</v>
      </c>
      <c r="J1071" s="44" t="s">
        <v>306</v>
      </c>
      <c r="K1071" s="44" t="s">
        <v>306</v>
      </c>
    </row>
    <row r="1072" spans="1:12" x14ac:dyDescent="0.25">
      <c r="A1072" s="117"/>
      <c r="B1072" s="117"/>
      <c r="C1072" s="117"/>
      <c r="D1072" s="103"/>
      <c r="E1072" s="65" t="s">
        <v>814</v>
      </c>
      <c r="F1072" s="65" t="s">
        <v>1040</v>
      </c>
      <c r="G1072" s="44">
        <v>1206000</v>
      </c>
      <c r="H1072" s="44" t="s">
        <v>306</v>
      </c>
      <c r="I1072" s="44" t="s">
        <v>306</v>
      </c>
      <c r="J1072" s="44" t="s">
        <v>306</v>
      </c>
      <c r="K1072" s="44" t="s">
        <v>306</v>
      </c>
    </row>
    <row r="1073" spans="1:12" x14ac:dyDescent="0.25">
      <c r="A1073" s="117"/>
      <c r="B1073" s="117"/>
      <c r="C1073" s="117"/>
      <c r="D1073" s="103"/>
      <c r="E1073" s="65" t="s">
        <v>816</v>
      </c>
      <c r="F1073" s="65" t="s">
        <v>815</v>
      </c>
      <c r="G1073" s="44">
        <v>5000</v>
      </c>
      <c r="H1073" s="44" t="s">
        <v>306</v>
      </c>
      <c r="I1073" s="44" t="s">
        <v>306</v>
      </c>
      <c r="J1073" s="44" t="s">
        <v>306</v>
      </c>
      <c r="K1073" s="44" t="s">
        <v>306</v>
      </c>
    </row>
    <row r="1074" spans="1:12" ht="63" x14ac:dyDescent="0.25">
      <c r="A1074" s="117"/>
      <c r="B1074" s="117"/>
      <c r="C1074" s="117"/>
      <c r="D1074" s="81" t="s">
        <v>1033</v>
      </c>
      <c r="E1074" s="84" t="s">
        <v>22</v>
      </c>
      <c r="F1074" s="84" t="s">
        <v>23</v>
      </c>
      <c r="G1074" s="28">
        <v>8394.5</v>
      </c>
      <c r="H1074" s="28">
        <v>0</v>
      </c>
      <c r="I1074" s="28">
        <v>0</v>
      </c>
      <c r="J1074" s="28">
        <v>0</v>
      </c>
      <c r="K1074" s="28">
        <v>0</v>
      </c>
    </row>
    <row r="1075" spans="1:12" ht="78.75" x14ac:dyDescent="0.25">
      <c r="A1075" s="117" t="s">
        <v>1091</v>
      </c>
      <c r="B1075" s="117"/>
      <c r="C1075" s="117" t="s">
        <v>817</v>
      </c>
      <c r="D1075" s="81" t="s">
        <v>818</v>
      </c>
      <c r="E1075" s="65" t="s">
        <v>819</v>
      </c>
      <c r="F1075" s="65" t="s">
        <v>253</v>
      </c>
      <c r="G1075" s="44">
        <v>2853</v>
      </c>
      <c r="H1075" s="44" t="s">
        <v>306</v>
      </c>
      <c r="I1075" s="44" t="s">
        <v>306</v>
      </c>
      <c r="J1075" s="44" t="s">
        <v>306</v>
      </c>
      <c r="K1075" s="44" t="s">
        <v>306</v>
      </c>
    </row>
    <row r="1076" spans="1:12" ht="63" x14ac:dyDescent="0.25">
      <c r="A1076" s="117"/>
      <c r="B1076" s="117"/>
      <c r="C1076" s="117"/>
      <c r="D1076" s="81" t="s">
        <v>1034</v>
      </c>
      <c r="E1076" s="84" t="s">
        <v>22</v>
      </c>
      <c r="F1076" s="84" t="s">
        <v>23</v>
      </c>
      <c r="G1076" s="28">
        <v>3364.8</v>
      </c>
      <c r="H1076" s="28">
        <v>0</v>
      </c>
      <c r="I1076" s="28">
        <v>0</v>
      </c>
      <c r="J1076" s="28">
        <v>0</v>
      </c>
      <c r="K1076" s="28">
        <v>0</v>
      </c>
    </row>
    <row r="1077" spans="1:12" ht="84" customHeight="1" x14ac:dyDescent="0.25">
      <c r="A1077" s="117" t="s">
        <v>1092</v>
      </c>
      <c r="B1077" s="117"/>
      <c r="C1077" s="117" t="s">
        <v>1042</v>
      </c>
      <c r="D1077" s="81" t="s">
        <v>820</v>
      </c>
      <c r="E1077" s="84" t="s">
        <v>133</v>
      </c>
      <c r="F1077" s="84" t="s">
        <v>21</v>
      </c>
      <c r="G1077" s="44">
        <v>175.6</v>
      </c>
      <c r="H1077" s="44">
        <v>176</v>
      </c>
      <c r="I1077" s="44">
        <v>176</v>
      </c>
      <c r="J1077" s="44">
        <v>176</v>
      </c>
      <c r="K1077" s="44">
        <v>176</v>
      </c>
    </row>
    <row r="1078" spans="1:12" ht="63" x14ac:dyDescent="0.25">
      <c r="A1078" s="117"/>
      <c r="B1078" s="117"/>
      <c r="C1078" s="117"/>
      <c r="D1078" s="81" t="s">
        <v>1564</v>
      </c>
      <c r="E1078" s="84" t="s">
        <v>1043</v>
      </c>
      <c r="F1078" s="84" t="s">
        <v>23</v>
      </c>
      <c r="G1078" s="28">
        <v>114634.8</v>
      </c>
      <c r="H1078" s="28">
        <v>123859.6</v>
      </c>
      <c r="I1078" s="28">
        <v>129327.6</v>
      </c>
      <c r="J1078" s="28">
        <v>111741.5</v>
      </c>
      <c r="K1078" s="28">
        <v>109851.1</v>
      </c>
    </row>
    <row r="1079" spans="1:12" ht="24.75" customHeight="1" x14ac:dyDescent="0.25">
      <c r="A1079" s="309" t="s">
        <v>821</v>
      </c>
      <c r="B1079" s="309"/>
      <c r="C1079" s="309"/>
      <c r="D1079" s="309"/>
      <c r="E1079" s="205" t="s">
        <v>7</v>
      </c>
      <c r="F1079" s="205" t="s">
        <v>6</v>
      </c>
      <c r="G1079" s="164">
        <f>SUM(G1078,G1076,G1074)</f>
        <v>126394.1</v>
      </c>
      <c r="H1079" s="164">
        <f>H1078</f>
        <v>123859.6</v>
      </c>
      <c r="I1079" s="164">
        <f>I1078</f>
        <v>129327.6</v>
      </c>
      <c r="J1079" s="164">
        <f>J1078</f>
        <v>111741.5</v>
      </c>
      <c r="K1079" s="164">
        <f>K1078</f>
        <v>109851.1</v>
      </c>
    </row>
    <row r="1080" spans="1:12" ht="45.75" customHeight="1" x14ac:dyDescent="0.25">
      <c r="A1080" s="309" t="s">
        <v>1035</v>
      </c>
      <c r="B1080" s="309"/>
      <c r="C1080" s="309"/>
      <c r="D1080" s="309"/>
      <c r="E1080" s="205"/>
      <c r="F1080" s="205"/>
      <c r="G1080" s="164">
        <f>SUM(G1067,G1079)</f>
        <v>197142.40100000001</v>
      </c>
      <c r="H1080" s="164">
        <f>SUM(H1067)</f>
        <v>172598.8</v>
      </c>
      <c r="I1080" s="164">
        <v>189823</v>
      </c>
      <c r="J1080" s="164">
        <v>169448.8</v>
      </c>
      <c r="K1080" s="164">
        <v>166571.1</v>
      </c>
    </row>
    <row r="1081" spans="1:12" ht="19.5" customHeight="1" x14ac:dyDescent="0.25">
      <c r="A1081" s="307" t="s">
        <v>1256</v>
      </c>
      <c r="B1081" s="307"/>
      <c r="C1081" s="307"/>
      <c r="D1081" s="307"/>
      <c r="E1081" s="307"/>
      <c r="F1081" s="307"/>
      <c r="G1081" s="307"/>
      <c r="H1081" s="307"/>
      <c r="I1081" s="307"/>
      <c r="J1081" s="307"/>
      <c r="K1081" s="307"/>
      <c r="L1081" s="307"/>
    </row>
    <row r="1082" spans="1:12" ht="95.25" customHeight="1" x14ac:dyDescent="0.25">
      <c r="A1082" s="93" t="s">
        <v>822</v>
      </c>
      <c r="B1082" s="93" t="s">
        <v>897</v>
      </c>
      <c r="C1082" s="93" t="s">
        <v>898</v>
      </c>
      <c r="D1082" s="84" t="s">
        <v>922</v>
      </c>
      <c r="E1082" s="81" t="s">
        <v>1396</v>
      </c>
      <c r="F1082" s="81" t="s">
        <v>1563</v>
      </c>
      <c r="G1082" s="44">
        <v>6805039</v>
      </c>
      <c r="H1082" s="44">
        <v>3795166</v>
      </c>
      <c r="I1082" s="44">
        <v>4150310</v>
      </c>
      <c r="J1082" s="44">
        <v>4150310</v>
      </c>
      <c r="K1082" s="44">
        <v>4150310</v>
      </c>
      <c r="L1082" s="1">
        <v>5730193</v>
      </c>
    </row>
    <row r="1083" spans="1:12" ht="63" customHeight="1" x14ac:dyDescent="0.25">
      <c r="A1083" s="95"/>
      <c r="B1083" s="94"/>
      <c r="C1083" s="94"/>
      <c r="D1083" s="84" t="s">
        <v>1395</v>
      </c>
      <c r="E1083" s="81" t="s">
        <v>22</v>
      </c>
      <c r="F1083" s="81" t="s">
        <v>6</v>
      </c>
      <c r="G1083" s="28">
        <v>221331.20000000001</v>
      </c>
      <c r="H1083" s="28">
        <v>269890.40000000002</v>
      </c>
      <c r="I1083" s="28">
        <v>258711.2</v>
      </c>
      <c r="J1083" s="28">
        <v>246787.64</v>
      </c>
      <c r="K1083" s="28">
        <v>242565.42</v>
      </c>
      <c r="L1083" s="23">
        <f>(690235.9*I1082)/100+0.6</f>
        <v>28646929581.889999</v>
      </c>
    </row>
    <row r="1084" spans="1:12" ht="82.5" customHeight="1" x14ac:dyDescent="0.25">
      <c r="A1084" s="93" t="s">
        <v>823</v>
      </c>
      <c r="B1084" s="94"/>
      <c r="C1084" s="94"/>
      <c r="D1084" s="84" t="s">
        <v>1497</v>
      </c>
      <c r="E1084" s="81" t="s">
        <v>1044</v>
      </c>
      <c r="F1084" s="81" t="s">
        <v>1556</v>
      </c>
      <c r="G1084" s="44">
        <v>935328</v>
      </c>
      <c r="H1084" s="44">
        <v>719392</v>
      </c>
      <c r="I1084" s="44">
        <v>865926</v>
      </c>
      <c r="J1084" s="44">
        <v>865926</v>
      </c>
      <c r="K1084" s="44">
        <v>865926</v>
      </c>
      <c r="L1084" s="22">
        <v>849954</v>
      </c>
    </row>
    <row r="1085" spans="1:12" ht="63" x14ac:dyDescent="0.25">
      <c r="A1085" s="95"/>
      <c r="B1085" s="94"/>
      <c r="C1085" s="94"/>
      <c r="D1085" s="84" t="s">
        <v>1395</v>
      </c>
      <c r="E1085" s="81" t="s">
        <v>22</v>
      </c>
      <c r="F1085" s="81" t="s">
        <v>6</v>
      </c>
      <c r="G1085" s="28">
        <v>30421.599999999999</v>
      </c>
      <c r="H1085" s="28">
        <v>51159</v>
      </c>
      <c r="I1085" s="28">
        <v>53977.8</v>
      </c>
      <c r="J1085" s="28">
        <v>51490.1</v>
      </c>
      <c r="K1085" s="28">
        <v>50609.2</v>
      </c>
      <c r="L1085" s="23">
        <f>(690235.9*I1084)/100</f>
        <v>5976932119.434</v>
      </c>
    </row>
    <row r="1086" spans="1:12" ht="110.25" x14ac:dyDescent="0.25">
      <c r="A1086" s="117" t="s">
        <v>824</v>
      </c>
      <c r="B1086" s="94"/>
      <c r="C1086" s="94"/>
      <c r="D1086" s="84" t="s">
        <v>1498</v>
      </c>
      <c r="E1086" s="81" t="s">
        <v>1506</v>
      </c>
      <c r="F1086" s="81" t="s">
        <v>1557</v>
      </c>
      <c r="G1086" s="44">
        <v>827403</v>
      </c>
      <c r="H1086" s="44">
        <v>607570</v>
      </c>
      <c r="I1086" s="44">
        <v>1050062</v>
      </c>
      <c r="J1086" s="44">
        <v>1050062</v>
      </c>
      <c r="K1086" s="44">
        <v>1050062</v>
      </c>
      <c r="L1086" s="22">
        <v>750447</v>
      </c>
    </row>
    <row r="1087" spans="1:12" ht="63" x14ac:dyDescent="0.25">
      <c r="A1087" s="117"/>
      <c r="B1087" s="94"/>
      <c r="C1087" s="94"/>
      <c r="D1087" s="84" t="s">
        <v>1395</v>
      </c>
      <c r="E1087" s="81" t="s">
        <v>22</v>
      </c>
      <c r="F1087" s="81" t="s">
        <v>6</v>
      </c>
      <c r="G1087" s="28">
        <v>26911.3</v>
      </c>
      <c r="H1087" s="28">
        <v>43206.89</v>
      </c>
      <c r="I1087" s="28">
        <v>65456</v>
      </c>
      <c r="J1087" s="28">
        <v>62439.3</v>
      </c>
      <c r="K1087" s="28">
        <v>61371</v>
      </c>
      <c r="L1087" s="23">
        <f>(690235.9*I1086)/100</f>
        <v>7247904896.2580004</v>
      </c>
    </row>
    <row r="1088" spans="1:12" ht="104.25" customHeight="1" x14ac:dyDescent="0.25">
      <c r="A1088" s="117" t="s">
        <v>825</v>
      </c>
      <c r="B1088" s="94"/>
      <c r="C1088" s="94"/>
      <c r="D1088" s="84" t="s">
        <v>1505</v>
      </c>
      <c r="E1088" s="81" t="s">
        <v>1507</v>
      </c>
      <c r="F1088" s="81" t="s">
        <v>1562</v>
      </c>
      <c r="G1088" s="44">
        <v>827403</v>
      </c>
      <c r="H1088" s="44">
        <v>607570</v>
      </c>
      <c r="I1088" s="44">
        <v>1050062</v>
      </c>
      <c r="J1088" s="44">
        <v>1050062</v>
      </c>
      <c r="K1088" s="44">
        <v>1050062</v>
      </c>
      <c r="L1088" s="22">
        <v>713564</v>
      </c>
    </row>
    <row r="1089" spans="1:12" ht="63" x14ac:dyDescent="0.25">
      <c r="A1089" s="117"/>
      <c r="B1089" s="94"/>
      <c r="C1089" s="94"/>
      <c r="D1089" s="84" t="s">
        <v>1395</v>
      </c>
      <c r="E1089" s="81" t="s">
        <v>22</v>
      </c>
      <c r="F1089" s="81" t="s">
        <v>6</v>
      </c>
      <c r="G1089" s="28">
        <v>26911.3</v>
      </c>
      <c r="H1089" s="28">
        <v>43206.89</v>
      </c>
      <c r="I1089" s="28">
        <v>65456</v>
      </c>
      <c r="J1089" s="28">
        <v>62439.3</v>
      </c>
      <c r="K1089" s="28">
        <v>61371</v>
      </c>
      <c r="L1089" s="23">
        <f>(690235.9*I1088)/100</f>
        <v>7247904896.2580004</v>
      </c>
    </row>
    <row r="1090" spans="1:12" ht="78.75" x14ac:dyDescent="0.25">
      <c r="A1090" s="117" t="s">
        <v>826</v>
      </c>
      <c r="B1090" s="94"/>
      <c r="C1090" s="94"/>
      <c r="D1090" s="84" t="s">
        <v>1503</v>
      </c>
      <c r="E1090" s="81" t="s">
        <v>1504</v>
      </c>
      <c r="F1090" s="81" t="s">
        <v>1561</v>
      </c>
      <c r="G1090" s="44">
        <v>1035458</v>
      </c>
      <c r="H1090" s="44">
        <v>1669124</v>
      </c>
      <c r="I1090" s="44">
        <v>1485843</v>
      </c>
      <c r="J1090" s="44">
        <v>1485843</v>
      </c>
      <c r="K1090" s="44">
        <v>1485843</v>
      </c>
      <c r="L1090" s="22">
        <v>6800000</v>
      </c>
    </row>
    <row r="1091" spans="1:12" ht="63" x14ac:dyDescent="0.25">
      <c r="A1091" s="117"/>
      <c r="B1091" s="94"/>
      <c r="C1091" s="94"/>
      <c r="D1091" s="84" t="s">
        <v>1395</v>
      </c>
      <c r="E1091" s="81" t="s">
        <v>22</v>
      </c>
      <c r="F1091" s="81" t="s">
        <v>6</v>
      </c>
      <c r="G1091" s="28">
        <v>33678.35</v>
      </c>
      <c r="H1091" s="28">
        <v>118698.5</v>
      </c>
      <c r="I1091" s="28">
        <v>92620.7</v>
      </c>
      <c r="J1091" s="28">
        <v>88351.8</v>
      </c>
      <c r="K1091" s="28">
        <v>86840.3</v>
      </c>
      <c r="L1091" s="23">
        <f>(690235.9*I1090)/100</f>
        <v>10255821803.637001</v>
      </c>
    </row>
    <row r="1092" spans="1:12" ht="78.75" x14ac:dyDescent="0.25">
      <c r="A1092" s="117" t="s">
        <v>827</v>
      </c>
      <c r="B1092" s="94"/>
      <c r="C1092" s="94"/>
      <c r="D1092" s="84" t="s">
        <v>1503</v>
      </c>
      <c r="E1092" s="81" t="s">
        <v>1504</v>
      </c>
      <c r="F1092" s="81" t="s">
        <v>1560</v>
      </c>
      <c r="G1092" s="44">
        <v>3259280</v>
      </c>
      <c r="H1092" s="44">
        <v>1306559</v>
      </c>
      <c r="I1092" s="44">
        <v>2137804</v>
      </c>
      <c r="J1092" s="44">
        <v>2137804</v>
      </c>
      <c r="K1092" s="44">
        <v>2137804</v>
      </c>
      <c r="L1092" s="23">
        <v>2500</v>
      </c>
    </row>
    <row r="1093" spans="1:12" ht="63" x14ac:dyDescent="0.25">
      <c r="A1093" s="117"/>
      <c r="B1093" s="94"/>
      <c r="C1093" s="94"/>
      <c r="D1093" s="84" t="s">
        <v>1395</v>
      </c>
      <c r="E1093" s="81" t="s">
        <v>22</v>
      </c>
      <c r="F1093" s="81" t="s">
        <v>6</v>
      </c>
      <c r="G1093" s="28">
        <v>106008.3</v>
      </c>
      <c r="H1093" s="28">
        <v>92914.98</v>
      </c>
      <c r="I1093" s="28">
        <v>133260.85</v>
      </c>
      <c r="J1093" s="28">
        <v>127119.1</v>
      </c>
      <c r="K1093" s="28">
        <v>124944.24</v>
      </c>
      <c r="L1093" s="23">
        <f>(690235.9*I1092)/100</f>
        <v>14755890679.636002</v>
      </c>
    </row>
    <row r="1094" spans="1:12" ht="78.75" x14ac:dyDescent="0.25">
      <c r="A1094" s="117" t="s">
        <v>828</v>
      </c>
      <c r="B1094" s="94"/>
      <c r="C1094" s="94"/>
      <c r="D1094" s="84" t="s">
        <v>1502</v>
      </c>
      <c r="E1094" s="81" t="s">
        <v>1501</v>
      </c>
      <c r="F1094" s="81" t="s">
        <v>1559</v>
      </c>
      <c r="G1094" s="44">
        <v>3259280</v>
      </c>
      <c r="H1094" s="44">
        <v>1306559</v>
      </c>
      <c r="I1094" s="44">
        <v>2137804</v>
      </c>
      <c r="J1094" s="44">
        <v>2137804</v>
      </c>
      <c r="K1094" s="44">
        <v>2137804</v>
      </c>
      <c r="L1094" s="22">
        <v>2863</v>
      </c>
    </row>
    <row r="1095" spans="1:12" ht="63" x14ac:dyDescent="0.25">
      <c r="A1095" s="117"/>
      <c r="B1095" s="94"/>
      <c r="C1095" s="94"/>
      <c r="D1095" s="84" t="s">
        <v>1395</v>
      </c>
      <c r="E1095" s="81" t="s">
        <v>22</v>
      </c>
      <c r="F1095" s="81" t="s">
        <v>6</v>
      </c>
      <c r="G1095" s="28">
        <v>106008.3</v>
      </c>
      <c r="H1095" s="28">
        <v>92914.98</v>
      </c>
      <c r="I1095" s="28">
        <v>133260.85999999999</v>
      </c>
      <c r="J1095" s="28">
        <v>127119.1</v>
      </c>
      <c r="K1095" s="28">
        <v>124944.24</v>
      </c>
      <c r="L1095" s="23">
        <f>(690235.9*I1094)/100</f>
        <v>14755890679.636002</v>
      </c>
    </row>
    <row r="1096" spans="1:12" ht="95.25" customHeight="1" x14ac:dyDescent="0.25">
      <c r="A1096" s="117" t="s">
        <v>829</v>
      </c>
      <c r="B1096" s="94"/>
      <c r="C1096" s="94"/>
      <c r="D1096" s="84" t="s">
        <v>1500</v>
      </c>
      <c r="E1096" s="81" t="s">
        <v>1499</v>
      </c>
      <c r="F1096" s="81" t="s">
        <v>1555</v>
      </c>
      <c r="G1096" s="44">
        <v>8250</v>
      </c>
      <c r="H1096" s="44">
        <v>8197</v>
      </c>
      <c r="I1096" s="44">
        <v>8250</v>
      </c>
      <c r="J1096" s="44">
        <v>8250</v>
      </c>
      <c r="K1096" s="44">
        <v>8250</v>
      </c>
      <c r="L1096" s="22">
        <v>8269</v>
      </c>
    </row>
    <row r="1097" spans="1:12" ht="63" x14ac:dyDescent="0.25">
      <c r="A1097" s="117"/>
      <c r="B1097" s="94"/>
      <c r="C1097" s="95"/>
      <c r="D1097" s="84" t="s">
        <v>1395</v>
      </c>
      <c r="E1097" s="81" t="s">
        <v>22</v>
      </c>
      <c r="F1097" s="81" t="s">
        <v>6</v>
      </c>
      <c r="G1097" s="28">
        <v>268.3</v>
      </c>
      <c r="H1097" s="28">
        <v>582.9</v>
      </c>
      <c r="I1097" s="28">
        <v>514.29999999999995</v>
      </c>
      <c r="J1097" s="28">
        <v>490.5</v>
      </c>
      <c r="K1097" s="28">
        <v>482.2</v>
      </c>
      <c r="L1097" s="23">
        <f>(690235.9*I1096)/100</f>
        <v>56944461.75</v>
      </c>
    </row>
    <row r="1098" spans="1:12" ht="78.75" x14ac:dyDescent="0.25">
      <c r="A1098" s="117" t="s">
        <v>1093</v>
      </c>
      <c r="B1098" s="94"/>
      <c r="C1098" s="93" t="s">
        <v>899</v>
      </c>
      <c r="D1098" s="84" t="s">
        <v>923</v>
      </c>
      <c r="E1098" s="81" t="s">
        <v>1045</v>
      </c>
      <c r="F1098" s="81" t="s">
        <v>1555</v>
      </c>
      <c r="G1098" s="44">
        <v>296368</v>
      </c>
      <c r="H1098" s="44">
        <v>148714</v>
      </c>
      <c r="I1098" s="44">
        <v>148715</v>
      </c>
      <c r="J1098" s="44">
        <v>148716</v>
      </c>
      <c r="K1098" s="44">
        <v>148717</v>
      </c>
      <c r="L1098" s="22">
        <v>325146</v>
      </c>
    </row>
    <row r="1099" spans="1:12" ht="63" x14ac:dyDescent="0.25">
      <c r="A1099" s="117"/>
      <c r="B1099" s="94"/>
      <c r="C1099" s="94"/>
      <c r="D1099" s="84" t="s">
        <v>1395</v>
      </c>
      <c r="E1099" s="81" t="s">
        <v>22</v>
      </c>
      <c r="F1099" s="81" t="s">
        <v>6</v>
      </c>
      <c r="G1099" s="28">
        <v>9639.5</v>
      </c>
      <c r="H1099" s="28">
        <v>10575.7</v>
      </c>
      <c r="I1099" s="28">
        <v>9270.2999999999993</v>
      </c>
      <c r="J1099" s="28">
        <v>8842.9599999999991</v>
      </c>
      <c r="K1099" s="28">
        <v>8691.6</v>
      </c>
      <c r="L1099" s="23">
        <f>(690235.9*I1098)/100</f>
        <v>1026484318.6849999</v>
      </c>
    </row>
    <row r="1100" spans="1:12" ht="78.75" x14ac:dyDescent="0.25">
      <c r="A1100" s="117" t="s">
        <v>1094</v>
      </c>
      <c r="B1100" s="94"/>
      <c r="C1100" s="93" t="s">
        <v>900</v>
      </c>
      <c r="D1100" s="84" t="s">
        <v>1496</v>
      </c>
      <c r="E1100" s="81" t="s">
        <v>1495</v>
      </c>
      <c r="F1100" s="81" t="s">
        <v>1556</v>
      </c>
      <c r="G1100" s="44">
        <v>3782</v>
      </c>
      <c r="H1100" s="44">
        <v>5160</v>
      </c>
      <c r="I1100" s="44">
        <v>6180</v>
      </c>
      <c r="J1100" s="44">
        <v>6180</v>
      </c>
      <c r="K1100" s="44">
        <v>6180</v>
      </c>
      <c r="L1100" s="22">
        <v>3124</v>
      </c>
    </row>
    <row r="1101" spans="1:12" ht="63" x14ac:dyDescent="0.25">
      <c r="A1101" s="117"/>
      <c r="B1101" s="94"/>
      <c r="C1101" s="94"/>
      <c r="D1101" s="84" t="s">
        <v>1395</v>
      </c>
      <c r="E1101" s="81" t="s">
        <v>22</v>
      </c>
      <c r="F1101" s="81" t="s">
        <v>6</v>
      </c>
      <c r="G1101" s="28">
        <v>123</v>
      </c>
      <c r="H1101" s="28">
        <v>366.95</v>
      </c>
      <c r="I1101" s="28">
        <v>385.2</v>
      </c>
      <c r="J1101" s="28">
        <v>367.5</v>
      </c>
      <c r="K1101" s="28">
        <v>361.2</v>
      </c>
      <c r="L1101" s="23">
        <f>(690235.9*I1100)/100</f>
        <v>42656578.619999997</v>
      </c>
    </row>
    <row r="1102" spans="1:12" ht="78.75" x14ac:dyDescent="0.25">
      <c r="A1102" s="117" t="s">
        <v>1095</v>
      </c>
      <c r="B1102" s="94"/>
      <c r="C1102" s="94"/>
      <c r="D1102" s="84" t="s">
        <v>1494</v>
      </c>
      <c r="E1102" s="81" t="s">
        <v>1495</v>
      </c>
      <c r="F1102" s="81" t="s">
        <v>1557</v>
      </c>
      <c r="G1102" s="44">
        <v>3782</v>
      </c>
      <c r="H1102" s="44">
        <v>5160</v>
      </c>
      <c r="I1102" s="44">
        <v>6180</v>
      </c>
      <c r="J1102" s="44">
        <v>6180</v>
      </c>
      <c r="K1102" s="44">
        <v>6180</v>
      </c>
      <c r="L1102" s="22">
        <v>3124</v>
      </c>
    </row>
    <row r="1103" spans="1:12" ht="63" x14ac:dyDescent="0.25">
      <c r="A1103" s="117"/>
      <c r="B1103" s="94"/>
      <c r="C1103" s="94"/>
      <c r="D1103" s="84" t="s">
        <v>1395</v>
      </c>
      <c r="E1103" s="81" t="s">
        <v>22</v>
      </c>
      <c r="F1103" s="81" t="s">
        <v>6</v>
      </c>
      <c r="G1103" s="28">
        <v>123.01</v>
      </c>
      <c r="H1103" s="28">
        <v>366.95</v>
      </c>
      <c r="I1103" s="28">
        <v>385.2</v>
      </c>
      <c r="J1103" s="28">
        <v>367.5</v>
      </c>
      <c r="K1103" s="28">
        <v>361.2</v>
      </c>
      <c r="L1103" s="23">
        <f>(690235.9*I1102)/100</f>
        <v>42656578.619999997</v>
      </c>
    </row>
    <row r="1104" spans="1:12" ht="78.75" x14ac:dyDescent="0.25">
      <c r="A1104" s="117" t="s">
        <v>1096</v>
      </c>
      <c r="B1104" s="94"/>
      <c r="C1104" s="94"/>
      <c r="D1104" s="84" t="s">
        <v>1496</v>
      </c>
      <c r="E1104" s="81" t="s">
        <v>1495</v>
      </c>
      <c r="F1104" s="81" t="s">
        <v>1558</v>
      </c>
      <c r="G1104" s="44">
        <v>3782</v>
      </c>
      <c r="H1104" s="44">
        <v>5160</v>
      </c>
      <c r="I1104" s="44">
        <v>6180</v>
      </c>
      <c r="J1104" s="44">
        <v>6180</v>
      </c>
      <c r="K1104" s="44">
        <v>6180</v>
      </c>
      <c r="L1104" s="22">
        <v>3124</v>
      </c>
    </row>
    <row r="1105" spans="1:15" ht="19.5" customHeight="1" x14ac:dyDescent="0.25">
      <c r="A1105" s="117"/>
      <c r="B1105" s="94"/>
      <c r="C1105" s="95"/>
      <c r="D1105" s="84" t="s">
        <v>1395</v>
      </c>
      <c r="E1105" s="81" t="s">
        <v>22</v>
      </c>
      <c r="F1105" s="81" t="s">
        <v>6</v>
      </c>
      <c r="G1105" s="28">
        <v>123</v>
      </c>
      <c r="H1105" s="28">
        <v>366.95</v>
      </c>
      <c r="I1105" s="28">
        <v>385.2</v>
      </c>
      <c r="J1105" s="28">
        <v>367.5</v>
      </c>
      <c r="K1105" s="28">
        <v>361.2</v>
      </c>
      <c r="L1105" s="23">
        <f>(690235.9*I1104)/100</f>
        <v>42656578.619999997</v>
      </c>
    </row>
    <row r="1106" spans="1:15" ht="18" customHeight="1" x14ac:dyDescent="0.25">
      <c r="A1106" s="93" t="s">
        <v>1097</v>
      </c>
      <c r="B1106" s="94"/>
      <c r="C1106" s="93" t="s">
        <v>903</v>
      </c>
      <c r="D1106" s="305" t="s">
        <v>924</v>
      </c>
      <c r="E1106" s="156" t="s">
        <v>1508</v>
      </c>
      <c r="F1106" s="81" t="s">
        <v>1555</v>
      </c>
      <c r="G1106" s="76">
        <v>210569</v>
      </c>
      <c r="H1106" s="44">
        <v>202892</v>
      </c>
      <c r="I1106" s="44">
        <v>210550</v>
      </c>
      <c r="J1106" s="44">
        <v>210550</v>
      </c>
      <c r="K1106" s="44">
        <v>210550</v>
      </c>
      <c r="L1106" s="22">
        <v>208695</v>
      </c>
    </row>
    <row r="1107" spans="1:15" ht="145.5" customHeight="1" x14ac:dyDescent="0.25">
      <c r="A1107" s="95"/>
      <c r="B1107" s="94"/>
      <c r="C1107" s="310"/>
      <c r="D1107" s="84" t="s">
        <v>1395</v>
      </c>
      <c r="E1107" s="81" t="s">
        <v>22</v>
      </c>
      <c r="F1107" s="81" t="s">
        <v>6</v>
      </c>
      <c r="G1107" s="28">
        <v>6848.8</v>
      </c>
      <c r="H1107" s="28">
        <v>14438.6</v>
      </c>
      <c r="I1107" s="28">
        <v>13124.7</v>
      </c>
      <c r="J1107" s="28">
        <v>12519.8</v>
      </c>
      <c r="K1107" s="28">
        <v>12305.6</v>
      </c>
      <c r="L1107" s="23">
        <f>(690235.9*I1106)/100</f>
        <v>1453291687.45</v>
      </c>
    </row>
    <row r="1108" spans="1:15" ht="54" customHeight="1" x14ac:dyDescent="0.25">
      <c r="A1108" s="128" t="s">
        <v>901</v>
      </c>
      <c r="B1108" s="129"/>
      <c r="C1108" s="129"/>
      <c r="D1108" s="130"/>
      <c r="E1108" s="126" t="s">
        <v>7</v>
      </c>
      <c r="F1108" s="3" t="s">
        <v>6</v>
      </c>
      <c r="G1108" s="8">
        <f>SUM(G1107,G1105,G1103,G1101,G1099,G1097,G1095,G1093,G1091,G1089,G1087,G1085,G1083)</f>
        <v>568395.96</v>
      </c>
      <c r="H1108" s="8">
        <f>SUM(H1083,H1085,H1087,H1089,H1091,H1093,H1095,H1097,H1099,H1101,H1103,H1105,H1107)</f>
        <v>738689.68999999983</v>
      </c>
      <c r="I1108" s="8">
        <f>SUM(I1083,I1085,I1087,I1089,I1091,I1093,I1095,I1097,I1099,I1101,I1103,I1105,I1107)</f>
        <v>826808.30999999982</v>
      </c>
      <c r="J1108" s="8">
        <f>SUM(J1083,J1085,J1087,J1089,J1091,J1093,J1095,J1097,J1099,J1101,J1103,J1105,J1107)</f>
        <v>788702.1</v>
      </c>
      <c r="K1108" s="8">
        <f>SUM(K1083,K1085,K1087,K1089,K1091,K1093,K1095,K1097,K1099,K1101,K1103,K1105,K1107)</f>
        <v>775208.39999999979</v>
      </c>
      <c r="L1108" s="24" t="e">
        <f>L1083+L1085+L1087+L1089+#REF!+L1091+L1093+L1095+L1097+L1099+#REF!+L1101+L1103+L1105+L1107</f>
        <v>#REF!</v>
      </c>
    </row>
    <row r="1109" spans="1:15" ht="39" customHeight="1" x14ac:dyDescent="0.25">
      <c r="A1109" s="309" t="s">
        <v>1151</v>
      </c>
      <c r="B1109" s="309"/>
      <c r="C1109" s="309"/>
      <c r="D1109" s="309"/>
      <c r="E1109" s="127"/>
      <c r="F1109" s="3" t="s">
        <v>6</v>
      </c>
      <c r="G1109" s="8">
        <f>G1108</f>
        <v>568395.96</v>
      </c>
      <c r="H1109" s="8">
        <f>H1108</f>
        <v>738689.68999999983</v>
      </c>
      <c r="I1109" s="8">
        <f>I1108</f>
        <v>826808.30999999982</v>
      </c>
      <c r="J1109" s="8">
        <f>J1108</f>
        <v>788702.1</v>
      </c>
      <c r="K1109" s="8">
        <f>K1108</f>
        <v>775208.39999999979</v>
      </c>
      <c r="L1109" s="24" t="e">
        <f>L1083+L1085+L1087+L1089+#REF!+L1091+L1093+L1095+L1097+L1099+#REF!+L1101+L1103+L1105+L1107</f>
        <v>#REF!</v>
      </c>
    </row>
    <row r="1110" spans="1:15" x14ac:dyDescent="0.25">
      <c r="A1110" s="118" t="s">
        <v>712</v>
      </c>
      <c r="B1110" s="119"/>
      <c r="C1110" s="119"/>
      <c r="D1110" s="119"/>
      <c r="E1110" s="119"/>
      <c r="F1110" s="119"/>
      <c r="G1110" s="119"/>
      <c r="H1110" s="119"/>
      <c r="I1110" s="119"/>
      <c r="J1110" s="119"/>
      <c r="K1110" s="120"/>
    </row>
    <row r="1111" spans="1:15" s="21" customFormat="1" ht="34.5" customHeight="1" x14ac:dyDescent="0.25">
      <c r="A1111" s="93" t="s">
        <v>902</v>
      </c>
      <c r="B1111" s="93" t="s">
        <v>1150</v>
      </c>
      <c r="C1111" s="93" t="s">
        <v>1098</v>
      </c>
      <c r="D1111" s="90" t="s">
        <v>1099</v>
      </c>
      <c r="E1111" s="93" t="s">
        <v>1192</v>
      </c>
      <c r="F1111" s="81" t="s">
        <v>18</v>
      </c>
      <c r="G1111" s="140">
        <v>278</v>
      </c>
      <c r="H1111" s="142">
        <v>278</v>
      </c>
      <c r="I1111" s="142">
        <v>288</v>
      </c>
      <c r="J1111" s="142">
        <v>288</v>
      </c>
      <c r="K1111" s="142">
        <v>289</v>
      </c>
      <c r="L1111" s="27"/>
    </row>
    <row r="1112" spans="1:15" s="21" customFormat="1" ht="1.5" hidden="1" customHeight="1" x14ac:dyDescent="0.25">
      <c r="A1112" s="94"/>
      <c r="B1112" s="94"/>
      <c r="C1112" s="94"/>
      <c r="D1112" s="91"/>
      <c r="E1112" s="95"/>
      <c r="F1112" s="81" t="s">
        <v>18</v>
      </c>
      <c r="G1112" s="141"/>
      <c r="H1112" s="143"/>
      <c r="I1112" s="143"/>
      <c r="J1112" s="143"/>
      <c r="K1112" s="143"/>
      <c r="L1112" s="27"/>
    </row>
    <row r="1113" spans="1:15" s="21" customFormat="1" ht="31.5" x14ac:dyDescent="0.25">
      <c r="A1113" s="94"/>
      <c r="B1113" s="94"/>
      <c r="C1113" s="94"/>
      <c r="D1113" s="91"/>
      <c r="E1113" s="81" t="s">
        <v>1114</v>
      </c>
      <c r="F1113" s="81" t="s">
        <v>1204</v>
      </c>
      <c r="G1113" s="55">
        <v>1497</v>
      </c>
      <c r="H1113" s="56">
        <v>1497</v>
      </c>
      <c r="I1113" s="56">
        <v>1420</v>
      </c>
      <c r="J1113" s="56">
        <v>1428</v>
      </c>
      <c r="K1113" s="56">
        <v>1430</v>
      </c>
      <c r="L1113" s="27"/>
    </row>
    <row r="1114" spans="1:15" s="21" customFormat="1" ht="17.25" customHeight="1" x14ac:dyDescent="0.25">
      <c r="A1114" s="94"/>
      <c r="B1114" s="94"/>
      <c r="C1114" s="94"/>
      <c r="D1114" s="92"/>
      <c r="E1114" s="81" t="s">
        <v>1124</v>
      </c>
      <c r="F1114" s="57" t="s">
        <v>214</v>
      </c>
      <c r="G1114" s="56">
        <v>7563</v>
      </c>
      <c r="H1114" s="56">
        <v>7563</v>
      </c>
      <c r="I1114" s="56">
        <v>7690</v>
      </c>
      <c r="J1114" s="56">
        <v>7690</v>
      </c>
      <c r="K1114" s="56">
        <v>7690</v>
      </c>
      <c r="L1114" s="27"/>
    </row>
    <row r="1115" spans="1:15" s="21" customFormat="1" ht="64.5" customHeight="1" x14ac:dyDescent="0.25">
      <c r="A1115" s="94"/>
      <c r="B1115" s="94"/>
      <c r="C1115" s="94"/>
      <c r="D1115" s="84" t="s">
        <v>1858</v>
      </c>
      <c r="E1115" s="93" t="s">
        <v>22</v>
      </c>
      <c r="F1115" s="93" t="s">
        <v>6</v>
      </c>
      <c r="G1115" s="88">
        <v>20552.2</v>
      </c>
      <c r="H1115" s="31">
        <v>20552.2</v>
      </c>
      <c r="I1115" s="31">
        <v>20665.2</v>
      </c>
      <c r="J1115" s="31">
        <v>20225.2</v>
      </c>
      <c r="K1115" s="31">
        <v>20858.2</v>
      </c>
      <c r="L1115" s="26"/>
    </row>
    <row r="1116" spans="1:15" s="21" customFormat="1" ht="34.5" customHeight="1" x14ac:dyDescent="0.25">
      <c r="A1116" s="94"/>
      <c r="B1116" s="94"/>
      <c r="C1116" s="94"/>
      <c r="D1116" s="84" t="s">
        <v>1859</v>
      </c>
      <c r="E1116" s="94"/>
      <c r="F1116" s="94"/>
      <c r="G1116" s="31">
        <v>2925.9</v>
      </c>
      <c r="H1116" s="31">
        <v>2925.8559612000004</v>
      </c>
      <c r="I1116" s="31">
        <v>3335.7095040000004</v>
      </c>
      <c r="J1116" s="31">
        <v>2560.1563848000001</v>
      </c>
      <c r="K1116" s="31">
        <v>3211.729378</v>
      </c>
      <c r="L1116" s="26"/>
    </row>
    <row r="1117" spans="1:15" s="21" customFormat="1" ht="31.5" x14ac:dyDescent="0.25">
      <c r="A1117" s="95"/>
      <c r="B1117" s="94"/>
      <c r="C1117" s="95"/>
      <c r="D1117" s="84" t="s">
        <v>1860</v>
      </c>
      <c r="E1117" s="95"/>
      <c r="F1117" s="95"/>
      <c r="G1117" s="88">
        <v>2172.6</v>
      </c>
      <c r="H1117" s="31">
        <v>2172.5938222</v>
      </c>
      <c r="I1117" s="31">
        <v>3215.5</v>
      </c>
      <c r="J1117" s="31">
        <v>2680.2548309999002</v>
      </c>
      <c r="K1117" s="31">
        <v>2907.2016610000001</v>
      </c>
      <c r="L1117" s="26"/>
    </row>
    <row r="1118" spans="1:15" ht="48.75" customHeight="1" x14ac:dyDescent="0.25">
      <c r="A1118" s="93" t="s">
        <v>1205</v>
      </c>
      <c r="B1118" s="94"/>
      <c r="C1118" s="93" t="s">
        <v>1100</v>
      </c>
      <c r="D1118" s="93" t="s">
        <v>1101</v>
      </c>
      <c r="E1118" s="84" t="s">
        <v>1861</v>
      </c>
      <c r="F1118" s="90" t="s">
        <v>18</v>
      </c>
      <c r="G1118" s="144">
        <v>25</v>
      </c>
      <c r="H1118" s="146" t="s">
        <v>306</v>
      </c>
      <c r="I1118" s="146" t="s">
        <v>306</v>
      </c>
      <c r="J1118" s="146" t="s">
        <v>306</v>
      </c>
      <c r="K1118" s="146" t="s">
        <v>306</v>
      </c>
      <c r="L1118" s="27"/>
    </row>
    <row r="1119" spans="1:15" s="2" customFormat="1" ht="15.75" customHeight="1" x14ac:dyDescent="0.25">
      <c r="A1119" s="94"/>
      <c r="B1119" s="94"/>
      <c r="C1119" s="94"/>
      <c r="D1119" s="94"/>
      <c r="E1119" s="90" t="s">
        <v>193</v>
      </c>
      <c r="F1119" s="91"/>
      <c r="G1119" s="145"/>
      <c r="H1119" s="147"/>
      <c r="I1119" s="147"/>
      <c r="J1119" s="147"/>
      <c r="K1119" s="147"/>
      <c r="L1119" s="27"/>
      <c r="O1119" s="54"/>
    </row>
    <row r="1120" spans="1:15" s="2" customFormat="1" x14ac:dyDescent="0.25">
      <c r="A1120" s="94"/>
      <c r="B1120" s="94"/>
      <c r="C1120" s="94"/>
      <c r="D1120" s="95"/>
      <c r="E1120" s="92"/>
      <c r="F1120" s="92"/>
      <c r="G1120" s="55">
        <v>104</v>
      </c>
      <c r="H1120" s="58">
        <f>101+1+2</f>
        <v>104</v>
      </c>
      <c r="I1120" s="58">
        <f>104+152</f>
        <v>256</v>
      </c>
      <c r="J1120" s="58">
        <f>104+152</f>
        <v>256</v>
      </c>
      <c r="K1120" s="59">
        <f>107+152</f>
        <v>259</v>
      </c>
      <c r="L1120" s="27"/>
    </row>
    <row r="1121" spans="1:12" ht="63" customHeight="1" x14ac:dyDescent="0.25">
      <c r="A1121" s="94"/>
      <c r="B1121" s="94"/>
      <c r="C1121" s="94"/>
      <c r="D1121" s="84" t="s">
        <v>1858</v>
      </c>
      <c r="E1121" s="93" t="s">
        <v>22</v>
      </c>
      <c r="F1121" s="93" t="s">
        <v>6</v>
      </c>
      <c r="G1121" s="88">
        <v>6166.3</v>
      </c>
      <c r="H1121" s="60">
        <v>6166.2569519999997</v>
      </c>
      <c r="I1121" s="60">
        <v>6570.6186239999997</v>
      </c>
      <c r="J1121" s="60">
        <v>6725.0964320000003</v>
      </c>
      <c r="K1121" s="61">
        <v>6413.8661920000004</v>
      </c>
      <c r="L1121" s="26"/>
    </row>
    <row r="1122" spans="1:12" s="21" customFormat="1" ht="31.5" x14ac:dyDescent="0.25">
      <c r="A1122" s="95"/>
      <c r="B1122" s="94"/>
      <c r="C1122" s="95"/>
      <c r="D1122" s="84" t="s">
        <v>1859</v>
      </c>
      <c r="E1122" s="95"/>
      <c r="F1122" s="95"/>
      <c r="G1122" s="31">
        <v>5000</v>
      </c>
      <c r="H1122" s="60">
        <v>15350.387905</v>
      </c>
      <c r="I1122" s="60">
        <v>16430.637159999998</v>
      </c>
      <c r="J1122" s="60">
        <v>14907.862817499999</v>
      </c>
      <c r="K1122" s="61">
        <v>16148.3280925</v>
      </c>
      <c r="L1122" s="40"/>
    </row>
    <row r="1123" spans="1:12" ht="78.75" x14ac:dyDescent="0.25">
      <c r="A1123" s="117" t="s">
        <v>1206</v>
      </c>
      <c r="B1123" s="94"/>
      <c r="C1123" s="93" t="s">
        <v>1102</v>
      </c>
      <c r="D1123" s="81" t="s">
        <v>1103</v>
      </c>
      <c r="E1123" s="81" t="s">
        <v>1104</v>
      </c>
      <c r="F1123" s="81" t="s">
        <v>18</v>
      </c>
      <c r="G1123" s="44">
        <v>39</v>
      </c>
      <c r="H1123" s="41">
        <v>39</v>
      </c>
      <c r="I1123" s="41">
        <v>45</v>
      </c>
      <c r="J1123" s="41">
        <v>40</v>
      </c>
      <c r="K1123" s="42">
        <v>40</v>
      </c>
    </row>
    <row r="1124" spans="1:12" ht="63" x14ac:dyDescent="0.25">
      <c r="A1124" s="117"/>
      <c r="B1124" s="94"/>
      <c r="C1124" s="95"/>
      <c r="D1124" s="84" t="s">
        <v>1858</v>
      </c>
      <c r="E1124" s="81" t="s">
        <v>22</v>
      </c>
      <c r="F1124" s="81" t="s">
        <v>6</v>
      </c>
      <c r="G1124" s="88">
        <v>5381.1</v>
      </c>
      <c r="H1124" s="60">
        <v>5381.1235219999999</v>
      </c>
      <c r="I1124" s="60">
        <v>6528.5455199999997</v>
      </c>
      <c r="J1124" s="60">
        <v>5358.5653199999997</v>
      </c>
      <c r="K1124" s="61">
        <v>5449.1929200000004</v>
      </c>
    </row>
    <row r="1125" spans="1:12" ht="126" x14ac:dyDescent="0.25">
      <c r="A1125" s="93" t="s">
        <v>1207</v>
      </c>
      <c r="B1125" s="94"/>
      <c r="C1125" s="93" t="s">
        <v>120</v>
      </c>
      <c r="D1125" s="84" t="s">
        <v>1862</v>
      </c>
      <c r="E1125" s="81" t="s">
        <v>1864</v>
      </c>
      <c r="F1125" s="81" t="s">
        <v>18</v>
      </c>
      <c r="G1125" s="55">
        <v>843</v>
      </c>
      <c r="H1125" s="58">
        <v>805</v>
      </c>
      <c r="I1125" s="58">
        <v>855</v>
      </c>
      <c r="J1125" s="58">
        <v>855</v>
      </c>
      <c r="K1125" s="59">
        <v>876</v>
      </c>
    </row>
    <row r="1126" spans="1:12" ht="67.5" customHeight="1" x14ac:dyDescent="0.25">
      <c r="A1126" s="94"/>
      <c r="B1126" s="94"/>
      <c r="C1126" s="94"/>
      <c r="D1126" s="84" t="s">
        <v>1863</v>
      </c>
      <c r="E1126" s="93" t="s">
        <v>22</v>
      </c>
      <c r="F1126" s="93" t="s">
        <v>6</v>
      </c>
      <c r="G1126" s="88">
        <v>126407.7</v>
      </c>
      <c r="H1126" s="60">
        <v>125676.3</v>
      </c>
      <c r="I1126" s="60">
        <v>158958.1</v>
      </c>
      <c r="J1126" s="60">
        <v>146085.4</v>
      </c>
      <c r="K1126" s="61">
        <v>162576.29999999999</v>
      </c>
    </row>
    <row r="1127" spans="1:12" s="21" customFormat="1" ht="31.5" x14ac:dyDescent="0.25">
      <c r="A1127" s="95"/>
      <c r="B1127" s="94"/>
      <c r="C1127" s="95"/>
      <c r="D1127" s="84" t="s">
        <v>1859</v>
      </c>
      <c r="E1127" s="95"/>
      <c r="F1127" s="95"/>
      <c r="G1127" s="31">
        <v>5798</v>
      </c>
      <c r="H1127" s="60">
        <v>15447.5758284</v>
      </c>
      <c r="I1127" s="60">
        <v>16427.276000000002</v>
      </c>
      <c r="J1127" s="60">
        <v>11169.29925</v>
      </c>
      <c r="K1127" s="61">
        <v>15267.10175</v>
      </c>
    </row>
    <row r="1128" spans="1:12" ht="94.5" x14ac:dyDescent="0.25">
      <c r="A1128" s="117" t="s">
        <v>1901</v>
      </c>
      <c r="B1128" s="94"/>
      <c r="C1128" s="93" t="s">
        <v>1105</v>
      </c>
      <c r="D1128" s="84" t="s">
        <v>1865</v>
      </c>
      <c r="E1128" s="81" t="s">
        <v>1864</v>
      </c>
      <c r="F1128" s="81" t="s">
        <v>18</v>
      </c>
      <c r="G1128" s="55">
        <v>79</v>
      </c>
      <c r="H1128" s="58">
        <v>79</v>
      </c>
      <c r="I1128" s="58">
        <v>89</v>
      </c>
      <c r="J1128" s="58">
        <v>93</v>
      </c>
      <c r="K1128" s="59">
        <v>93</v>
      </c>
    </row>
    <row r="1129" spans="1:12" ht="63" x14ac:dyDescent="0.25">
      <c r="A1129" s="117"/>
      <c r="B1129" s="94"/>
      <c r="C1129" s="95"/>
      <c r="D1129" s="84" t="s">
        <v>1858</v>
      </c>
      <c r="E1129" s="81" t="s">
        <v>22</v>
      </c>
      <c r="F1129" s="81" t="s">
        <v>6</v>
      </c>
      <c r="G1129" s="88">
        <v>33881.5</v>
      </c>
      <c r="H1129" s="60">
        <v>33851.699999999997</v>
      </c>
      <c r="I1129" s="60">
        <v>28101.7</v>
      </c>
      <c r="J1129" s="60">
        <v>26840.799999999999</v>
      </c>
      <c r="K1129" s="61">
        <v>27402</v>
      </c>
    </row>
    <row r="1130" spans="1:12" ht="94.5" x14ac:dyDescent="0.25">
      <c r="A1130" s="93" t="s">
        <v>1902</v>
      </c>
      <c r="B1130" s="94"/>
      <c r="C1130" s="93" t="s">
        <v>920</v>
      </c>
      <c r="D1130" s="84" t="s">
        <v>1866</v>
      </c>
      <c r="E1130" s="81" t="s">
        <v>1864</v>
      </c>
      <c r="F1130" s="81" t="s">
        <v>18</v>
      </c>
      <c r="G1130" s="55">
        <v>316</v>
      </c>
      <c r="H1130" s="62">
        <v>316</v>
      </c>
      <c r="I1130" s="62">
        <v>334</v>
      </c>
      <c r="J1130" s="62">
        <v>349</v>
      </c>
      <c r="K1130" s="63">
        <v>348</v>
      </c>
    </row>
    <row r="1131" spans="1:12" ht="63" x14ac:dyDescent="0.25">
      <c r="A1131" s="94"/>
      <c r="B1131" s="94"/>
      <c r="C1131" s="94"/>
      <c r="D1131" s="84" t="s">
        <v>1858</v>
      </c>
      <c r="E1131" s="93" t="s">
        <v>22</v>
      </c>
      <c r="F1131" s="93" t="s">
        <v>6</v>
      </c>
      <c r="G1131" s="88">
        <v>56614.1</v>
      </c>
      <c r="H1131" s="60">
        <v>56615.148713199997</v>
      </c>
      <c r="I1131" s="60">
        <v>73869.1969216</v>
      </c>
      <c r="J1131" s="60">
        <v>73889.600000000006</v>
      </c>
      <c r="K1131" s="61">
        <v>73781.553548600001</v>
      </c>
    </row>
    <row r="1132" spans="1:12" s="2" customFormat="1" ht="31.5" x14ac:dyDescent="0.25">
      <c r="A1132" s="95"/>
      <c r="B1132" s="94"/>
      <c r="C1132" s="95"/>
      <c r="D1132" s="84" t="s">
        <v>1859</v>
      </c>
      <c r="E1132" s="95"/>
      <c r="F1132" s="95"/>
      <c r="G1132" s="31">
        <v>5439.8</v>
      </c>
      <c r="H1132" s="31">
        <v>5439.7579100000003</v>
      </c>
      <c r="I1132" s="31">
        <v>5528.5455199999997</v>
      </c>
      <c r="J1132" s="31">
        <v>5403.3859849999999</v>
      </c>
      <c r="K1132" s="31">
        <v>5505.3420349999997</v>
      </c>
    </row>
    <row r="1133" spans="1:12" ht="189" x14ac:dyDescent="0.25">
      <c r="A1133" s="93" t="s">
        <v>1903</v>
      </c>
      <c r="B1133" s="94"/>
      <c r="C1133" s="93" t="s">
        <v>1106</v>
      </c>
      <c r="D1133" s="84" t="s">
        <v>1867</v>
      </c>
      <c r="E1133" s="81" t="s">
        <v>1864</v>
      </c>
      <c r="F1133" s="81" t="s">
        <v>18</v>
      </c>
      <c r="G1133" s="55">
        <v>1470</v>
      </c>
      <c r="H1133" s="58">
        <v>1202</v>
      </c>
      <c r="I1133" s="58">
        <v>1225</v>
      </c>
      <c r="J1133" s="58">
        <v>1226</v>
      </c>
      <c r="K1133" s="59">
        <v>1231</v>
      </c>
    </row>
    <row r="1134" spans="1:12" ht="63" x14ac:dyDescent="0.25">
      <c r="A1134" s="94"/>
      <c r="B1134" s="94"/>
      <c r="C1134" s="94"/>
      <c r="D1134" s="84" t="s">
        <v>1858</v>
      </c>
      <c r="E1134" s="93" t="s">
        <v>22</v>
      </c>
      <c r="F1134" s="93" t="s">
        <v>6</v>
      </c>
      <c r="G1134" s="88">
        <v>108059.7</v>
      </c>
      <c r="H1134" s="60">
        <v>107286.3</v>
      </c>
      <c r="I1134" s="60">
        <v>124616.981984</v>
      </c>
      <c r="J1134" s="60">
        <v>116732.9</v>
      </c>
      <c r="K1134" s="61">
        <v>116289.5</v>
      </c>
    </row>
    <row r="1135" spans="1:12" s="2" customFormat="1" ht="31.5" x14ac:dyDescent="0.25">
      <c r="A1135" s="94"/>
      <c r="B1135" s="94"/>
      <c r="C1135" s="94"/>
      <c r="D1135" s="84" t="s">
        <v>1859</v>
      </c>
      <c r="E1135" s="94"/>
      <c r="F1135" s="94"/>
      <c r="G1135" s="31">
        <v>1954.5</v>
      </c>
      <c r="H1135" s="31">
        <v>1954.4795999999999</v>
      </c>
      <c r="I1135" s="31">
        <v>2349.0911999999998</v>
      </c>
      <c r="J1135" s="31">
        <v>1792.8266000000001</v>
      </c>
      <c r="K1135" s="31">
        <v>2245.9646000000002</v>
      </c>
    </row>
    <row r="1136" spans="1:12" s="2" customFormat="1" ht="33.75" customHeight="1" x14ac:dyDescent="0.25">
      <c r="A1136" s="95"/>
      <c r="B1136" s="94"/>
      <c r="C1136" s="95"/>
      <c r="D1136" s="84" t="s">
        <v>1868</v>
      </c>
      <c r="E1136" s="95"/>
      <c r="F1136" s="95"/>
      <c r="G1136" s="31">
        <v>0</v>
      </c>
      <c r="H1136" s="64">
        <v>4022.6</v>
      </c>
      <c r="I1136" s="64">
        <v>5633.2</v>
      </c>
      <c r="J1136" s="64">
        <v>3788.5</v>
      </c>
      <c r="K1136" s="31">
        <v>3269.2</v>
      </c>
    </row>
    <row r="1137" spans="1:11" ht="126" x14ac:dyDescent="0.25">
      <c r="A1137" s="93" t="s">
        <v>1208</v>
      </c>
      <c r="B1137" s="94"/>
      <c r="C1137" s="93" t="s">
        <v>121</v>
      </c>
      <c r="D1137" s="84" t="s">
        <v>1869</v>
      </c>
      <c r="E1137" s="81" t="s">
        <v>1864</v>
      </c>
      <c r="F1137" s="81" t="s">
        <v>18</v>
      </c>
      <c r="G1137" s="55">
        <v>1674</v>
      </c>
      <c r="H1137" s="62">
        <v>1674</v>
      </c>
      <c r="I1137" s="62">
        <v>1640</v>
      </c>
      <c r="J1137" s="62">
        <v>1640</v>
      </c>
      <c r="K1137" s="63">
        <v>1640</v>
      </c>
    </row>
    <row r="1138" spans="1:11" ht="45.75" customHeight="1" x14ac:dyDescent="0.25">
      <c r="A1138" s="94"/>
      <c r="B1138" s="94"/>
      <c r="C1138" s="94"/>
      <c r="D1138" s="90" t="s">
        <v>1858</v>
      </c>
      <c r="E1138" s="93" t="s">
        <v>22</v>
      </c>
      <c r="F1138" s="93" t="s">
        <v>6</v>
      </c>
      <c r="G1138" s="136">
        <v>35138.1</v>
      </c>
      <c r="H1138" s="138">
        <v>35138.1</v>
      </c>
      <c r="I1138" s="138">
        <v>41160.400000000001</v>
      </c>
      <c r="J1138" s="138">
        <v>37959.1</v>
      </c>
      <c r="K1138" s="138">
        <v>36156.9</v>
      </c>
    </row>
    <row r="1139" spans="1:11" s="21" customFormat="1" ht="17.25" customHeight="1" x14ac:dyDescent="0.25">
      <c r="A1139" s="94"/>
      <c r="B1139" s="94"/>
      <c r="C1139" s="94"/>
      <c r="D1139" s="92"/>
      <c r="E1139" s="94"/>
      <c r="F1139" s="94"/>
      <c r="G1139" s="137"/>
      <c r="H1139" s="139"/>
      <c r="I1139" s="139"/>
      <c r="J1139" s="139"/>
      <c r="K1139" s="139"/>
    </row>
    <row r="1140" spans="1:11" s="21" customFormat="1" ht="63" x14ac:dyDescent="0.25">
      <c r="A1140" s="95"/>
      <c r="B1140" s="94"/>
      <c r="C1140" s="95"/>
      <c r="D1140" s="74" t="s">
        <v>1870</v>
      </c>
      <c r="E1140" s="95"/>
      <c r="F1140" s="95"/>
      <c r="G1140" s="88">
        <v>0</v>
      </c>
      <c r="H1140" s="88">
        <v>3770.077581</v>
      </c>
      <c r="I1140" s="88">
        <v>3885.1274320000002</v>
      </c>
      <c r="J1140" s="88">
        <v>2886.1274320000002</v>
      </c>
      <c r="K1140" s="88">
        <v>2886.1274320000002</v>
      </c>
    </row>
    <row r="1141" spans="1:11" ht="94.5" x14ac:dyDescent="0.25">
      <c r="A1141" s="117" t="s">
        <v>1904</v>
      </c>
      <c r="B1141" s="94"/>
      <c r="C1141" s="93" t="s">
        <v>1107</v>
      </c>
      <c r="D1141" s="84" t="s">
        <v>1871</v>
      </c>
      <c r="E1141" s="81" t="s">
        <v>1864</v>
      </c>
      <c r="F1141" s="81" t="s">
        <v>18</v>
      </c>
      <c r="G1141" s="55">
        <v>528</v>
      </c>
      <c r="H1141" s="62">
        <v>164</v>
      </c>
      <c r="I1141" s="62">
        <v>168</v>
      </c>
      <c r="J1141" s="62">
        <v>168</v>
      </c>
      <c r="K1141" s="63">
        <v>171</v>
      </c>
    </row>
    <row r="1142" spans="1:11" ht="63" x14ac:dyDescent="0.25">
      <c r="A1142" s="117"/>
      <c r="B1142" s="94"/>
      <c r="C1142" s="95"/>
      <c r="D1142" s="84" t="s">
        <v>1858</v>
      </c>
      <c r="E1142" s="81" t="s">
        <v>22</v>
      </c>
      <c r="F1142" s="81" t="s">
        <v>6</v>
      </c>
      <c r="G1142" s="88">
        <v>45262</v>
      </c>
      <c r="H1142" s="60">
        <v>25417.8</v>
      </c>
      <c r="I1142" s="60">
        <v>28969</v>
      </c>
      <c r="J1142" s="60">
        <v>21150.597434399999</v>
      </c>
      <c r="K1142" s="61">
        <v>21192.029973299999</v>
      </c>
    </row>
    <row r="1143" spans="1:11" ht="94.5" x14ac:dyDescent="0.25">
      <c r="A1143" s="117" t="s">
        <v>1209</v>
      </c>
      <c r="B1143" s="94"/>
      <c r="C1143" s="93" t="s">
        <v>1108</v>
      </c>
      <c r="D1143" s="84" t="s">
        <v>1872</v>
      </c>
      <c r="E1143" s="81" t="s">
        <v>1864</v>
      </c>
      <c r="F1143" s="81" t="s">
        <v>18</v>
      </c>
      <c r="G1143" s="55">
        <v>82</v>
      </c>
      <c r="H1143" s="62">
        <v>82</v>
      </c>
      <c r="I1143" s="62">
        <v>83</v>
      </c>
      <c r="J1143" s="62">
        <v>84</v>
      </c>
      <c r="K1143" s="59">
        <v>84</v>
      </c>
    </row>
    <row r="1144" spans="1:11" ht="63" x14ac:dyDescent="0.25">
      <c r="A1144" s="117"/>
      <c r="B1144" s="94"/>
      <c r="C1144" s="95"/>
      <c r="D1144" s="84" t="s">
        <v>1858</v>
      </c>
      <c r="E1144" s="81" t="s">
        <v>22</v>
      </c>
      <c r="F1144" s="81" t="s">
        <v>6</v>
      </c>
      <c r="G1144" s="88">
        <v>67079.600000000006</v>
      </c>
      <c r="H1144" s="60">
        <v>70262.5</v>
      </c>
      <c r="I1144" s="60">
        <v>77001.7</v>
      </c>
      <c r="J1144" s="60">
        <v>77885</v>
      </c>
      <c r="K1144" s="61">
        <v>77975</v>
      </c>
    </row>
    <row r="1145" spans="1:11" s="2" customFormat="1" ht="177.75" customHeight="1" x14ac:dyDescent="0.25">
      <c r="A1145" s="93" t="s">
        <v>1210</v>
      </c>
      <c r="B1145" s="94"/>
      <c r="C1145" s="93" t="s">
        <v>713</v>
      </c>
      <c r="D1145" s="84" t="s">
        <v>1873</v>
      </c>
      <c r="E1145" s="81" t="s">
        <v>1876</v>
      </c>
      <c r="F1145" s="81" t="s">
        <v>269</v>
      </c>
      <c r="G1145" s="55">
        <v>650363</v>
      </c>
      <c r="H1145" s="55">
        <v>690150</v>
      </c>
      <c r="I1145" s="55">
        <v>713240</v>
      </c>
      <c r="J1145" s="55">
        <v>718258</v>
      </c>
      <c r="K1145" s="55">
        <v>721818</v>
      </c>
    </row>
    <row r="1146" spans="1:11" s="2" customFormat="1" ht="61.5" customHeight="1" x14ac:dyDescent="0.25">
      <c r="A1146" s="94"/>
      <c r="B1146" s="94"/>
      <c r="C1146" s="94"/>
      <c r="D1146" s="84" t="s">
        <v>1874</v>
      </c>
      <c r="E1146" s="93" t="s">
        <v>22</v>
      </c>
      <c r="F1146" s="93" t="s">
        <v>6</v>
      </c>
      <c r="G1146" s="88">
        <v>19505.400000000001</v>
      </c>
      <c r="H1146" s="82">
        <v>27261.841061896001</v>
      </c>
      <c r="I1146" s="82">
        <v>26152.7</v>
      </c>
      <c r="J1146" s="82">
        <v>27166.962619021</v>
      </c>
      <c r="K1146" s="82">
        <v>27714.663722550999</v>
      </c>
    </row>
    <row r="1147" spans="1:11" s="21" customFormat="1" ht="69" customHeight="1" x14ac:dyDescent="0.25">
      <c r="A1147" s="94"/>
      <c r="B1147" s="94"/>
      <c r="C1147" s="94"/>
      <c r="D1147" s="84" t="s">
        <v>1870</v>
      </c>
      <c r="E1147" s="94"/>
      <c r="F1147" s="94"/>
      <c r="G1147" s="88">
        <v>38848</v>
      </c>
      <c r="H1147" s="61">
        <v>26839.7</v>
      </c>
      <c r="I1147" s="61">
        <v>28478.1</v>
      </c>
      <c r="J1147" s="61">
        <v>28464.2</v>
      </c>
      <c r="K1147" s="61">
        <v>28466.799999999999</v>
      </c>
    </row>
    <row r="1148" spans="1:11" s="21" customFormat="1" ht="36" customHeight="1" x14ac:dyDescent="0.25">
      <c r="A1148" s="94"/>
      <c r="B1148" s="94"/>
      <c r="C1148" s="94"/>
      <c r="D1148" s="84" t="s">
        <v>1859</v>
      </c>
      <c r="E1148" s="94"/>
      <c r="F1148" s="94"/>
      <c r="G1148" s="88">
        <v>20000</v>
      </c>
      <c r="H1148" s="61">
        <v>3596.5</v>
      </c>
      <c r="I1148" s="61">
        <v>7967</v>
      </c>
      <c r="J1148" s="61">
        <v>10734.3</v>
      </c>
      <c r="K1148" s="61">
        <v>2815.5</v>
      </c>
    </row>
    <row r="1149" spans="1:11" s="21" customFormat="1" ht="32.25" customHeight="1" x14ac:dyDescent="0.25">
      <c r="A1149" s="95"/>
      <c r="B1149" s="94"/>
      <c r="C1149" s="95"/>
      <c r="D1149" s="84" t="s">
        <v>1875</v>
      </c>
      <c r="E1149" s="95"/>
      <c r="F1149" s="95"/>
      <c r="G1149" s="88">
        <v>2000</v>
      </c>
      <c r="H1149" s="61">
        <v>3000</v>
      </c>
      <c r="I1149" s="61">
        <v>3200</v>
      </c>
      <c r="J1149" s="61">
        <v>3000</v>
      </c>
      <c r="K1149" s="61">
        <v>3000</v>
      </c>
    </row>
    <row r="1150" spans="1:11" s="2" customFormat="1" ht="173.25" x14ac:dyDescent="0.25">
      <c r="A1150" s="93" t="s">
        <v>1905</v>
      </c>
      <c r="B1150" s="94"/>
      <c r="C1150" s="93" t="s">
        <v>1111</v>
      </c>
      <c r="D1150" s="84" t="s">
        <v>1877</v>
      </c>
      <c r="E1150" s="81" t="s">
        <v>271</v>
      </c>
      <c r="F1150" s="81" t="s">
        <v>18</v>
      </c>
      <c r="G1150" s="55">
        <v>497</v>
      </c>
      <c r="H1150" s="58">
        <v>603</v>
      </c>
      <c r="I1150" s="58">
        <v>617</v>
      </c>
      <c r="J1150" s="58">
        <v>549</v>
      </c>
      <c r="K1150" s="59">
        <v>551</v>
      </c>
    </row>
    <row r="1151" spans="1:11" s="2" customFormat="1" ht="63" x14ac:dyDescent="0.25">
      <c r="A1151" s="94"/>
      <c r="B1151" s="94"/>
      <c r="C1151" s="94"/>
      <c r="D1151" s="84" t="s">
        <v>1874</v>
      </c>
      <c r="E1151" s="93" t="s">
        <v>22</v>
      </c>
      <c r="F1151" s="93" t="s">
        <v>6</v>
      </c>
      <c r="G1151" s="88">
        <v>102949.1</v>
      </c>
      <c r="H1151" s="60">
        <v>161993.4</v>
      </c>
      <c r="I1151" s="60">
        <v>185877.1</v>
      </c>
      <c r="J1151" s="60">
        <v>135221.29999999999</v>
      </c>
      <c r="K1151" s="61">
        <v>105447.8</v>
      </c>
    </row>
    <row r="1152" spans="1:11" s="2" customFormat="1" ht="31.5" x14ac:dyDescent="0.25">
      <c r="A1152" s="94"/>
      <c r="B1152" s="94"/>
      <c r="C1152" s="94"/>
      <c r="D1152" s="84" t="s">
        <v>1859</v>
      </c>
      <c r="E1152" s="94"/>
      <c r="F1152" s="94"/>
      <c r="G1152" s="31">
        <v>2576.1999999999998</v>
      </c>
      <c r="H1152" s="31">
        <v>2576.1999999999998</v>
      </c>
      <c r="I1152" s="31">
        <v>2576.1999999999998</v>
      </c>
      <c r="J1152" s="31">
        <v>2576.1999999999998</v>
      </c>
      <c r="K1152" s="31">
        <v>2576.1999999999998</v>
      </c>
    </row>
    <row r="1153" spans="1:11" s="2" customFormat="1" ht="33.75" customHeight="1" x14ac:dyDescent="0.25">
      <c r="A1153" s="95"/>
      <c r="B1153" s="94"/>
      <c r="C1153" s="95"/>
      <c r="D1153" s="84" t="s">
        <v>1868</v>
      </c>
      <c r="E1153" s="95"/>
      <c r="F1153" s="95"/>
      <c r="G1153" s="88">
        <v>8597</v>
      </c>
      <c r="H1153" s="60">
        <v>17670.5</v>
      </c>
      <c r="I1153" s="60">
        <v>21246.6</v>
      </c>
      <c r="J1153" s="60">
        <v>16280.9</v>
      </c>
      <c r="K1153" s="61">
        <v>15469.8</v>
      </c>
    </row>
    <row r="1154" spans="1:11" s="2" customFormat="1" ht="94.5" x14ac:dyDescent="0.25">
      <c r="A1154" s="117" t="s">
        <v>1211</v>
      </c>
      <c r="B1154" s="94"/>
      <c r="C1154" s="93" t="s">
        <v>1113</v>
      </c>
      <c r="D1154" s="84" t="s">
        <v>1878</v>
      </c>
      <c r="E1154" s="81" t="s">
        <v>1864</v>
      </c>
      <c r="F1154" s="81" t="s">
        <v>18</v>
      </c>
      <c r="G1154" s="55">
        <v>266</v>
      </c>
      <c r="H1154" s="65">
        <v>270</v>
      </c>
      <c r="I1154" s="65">
        <v>319</v>
      </c>
      <c r="J1154" s="65">
        <v>315</v>
      </c>
      <c r="K1154" s="65">
        <v>308</v>
      </c>
    </row>
    <row r="1155" spans="1:11" s="2" customFormat="1" ht="63" x14ac:dyDescent="0.25">
      <c r="A1155" s="117"/>
      <c r="B1155" s="94"/>
      <c r="C1155" s="95"/>
      <c r="D1155" s="84" t="s">
        <v>1858</v>
      </c>
      <c r="E1155" s="81" t="s">
        <v>22</v>
      </c>
      <c r="F1155" s="81" t="s">
        <v>6</v>
      </c>
      <c r="G1155" s="88">
        <v>62145.599999999999</v>
      </c>
      <c r="H1155" s="88">
        <v>60311.3</v>
      </c>
      <c r="I1155" s="88">
        <v>80922.3</v>
      </c>
      <c r="J1155" s="88">
        <v>78572.7</v>
      </c>
      <c r="K1155" s="88">
        <v>68338.5</v>
      </c>
    </row>
    <row r="1156" spans="1:11" s="2" customFormat="1" ht="173.25" x14ac:dyDescent="0.25">
      <c r="A1156" s="93" t="s">
        <v>1906</v>
      </c>
      <c r="B1156" s="94"/>
      <c r="C1156" s="93" t="s">
        <v>1115</v>
      </c>
      <c r="D1156" s="84" t="s">
        <v>1890</v>
      </c>
      <c r="E1156" s="81" t="s">
        <v>1884</v>
      </c>
      <c r="F1156" s="81" t="s">
        <v>18</v>
      </c>
      <c r="G1156" s="55">
        <v>2433</v>
      </c>
      <c r="H1156" s="65">
        <v>2193</v>
      </c>
      <c r="I1156" s="65">
        <v>1795</v>
      </c>
      <c r="J1156" s="65">
        <v>1750</v>
      </c>
      <c r="K1156" s="65">
        <v>1753</v>
      </c>
    </row>
    <row r="1157" spans="1:11" s="2" customFormat="1" ht="63" x14ac:dyDescent="0.25">
      <c r="A1157" s="94"/>
      <c r="B1157" s="94"/>
      <c r="C1157" s="94"/>
      <c r="D1157" s="84" t="s">
        <v>1891</v>
      </c>
      <c r="E1157" s="93" t="s">
        <v>22</v>
      </c>
      <c r="F1157" s="93" t="s">
        <v>6</v>
      </c>
      <c r="G1157" s="28">
        <v>5439.8</v>
      </c>
      <c r="H1157" s="28">
        <v>5439.7579100000003</v>
      </c>
      <c r="I1157" s="28">
        <v>5528.5455199999997</v>
      </c>
      <c r="J1157" s="28">
        <v>5403.3859849999999</v>
      </c>
      <c r="K1157" s="28">
        <v>5505.3420349999997</v>
      </c>
    </row>
    <row r="1158" spans="1:11" s="2" customFormat="1" ht="31.5" x14ac:dyDescent="0.25">
      <c r="A1158" s="94"/>
      <c r="B1158" s="94"/>
      <c r="C1158" s="94"/>
      <c r="D1158" s="84" t="s">
        <v>1875</v>
      </c>
      <c r="E1158" s="94"/>
      <c r="F1158" s="94"/>
      <c r="G1158" s="31">
        <v>712.9</v>
      </c>
      <c r="H1158" s="31">
        <v>709.75791000000004</v>
      </c>
      <c r="I1158" s="31">
        <v>728.54552000000001</v>
      </c>
      <c r="J1158" s="31">
        <v>703.38598500000001</v>
      </c>
      <c r="K1158" s="31">
        <v>522.18676950000008</v>
      </c>
    </row>
    <row r="1159" spans="1:11" s="2" customFormat="1" ht="36.75" customHeight="1" x14ac:dyDescent="0.25">
      <c r="A1159" s="95"/>
      <c r="B1159" s="94"/>
      <c r="C1159" s="95"/>
      <c r="D1159" s="84" t="s">
        <v>1868</v>
      </c>
      <c r="E1159" s="95"/>
      <c r="F1159" s="95"/>
      <c r="G1159" s="31">
        <v>0</v>
      </c>
      <c r="H1159" s="31">
        <v>20590.400000000001</v>
      </c>
      <c r="I1159" s="31">
        <v>29988.5</v>
      </c>
      <c r="J1159" s="31">
        <v>26988.5</v>
      </c>
      <c r="K1159" s="31">
        <v>18970.099999999999</v>
      </c>
    </row>
    <row r="1160" spans="1:11" s="2" customFormat="1" ht="110.25" customHeight="1" x14ac:dyDescent="0.25">
      <c r="A1160" s="117" t="s">
        <v>1212</v>
      </c>
      <c r="B1160" s="94"/>
      <c r="C1160" s="90" t="s">
        <v>1116</v>
      </c>
      <c r="D1160" s="84" t="s">
        <v>1892</v>
      </c>
      <c r="E1160" s="84" t="s">
        <v>1876</v>
      </c>
      <c r="F1160" s="81" t="s">
        <v>18</v>
      </c>
      <c r="G1160" s="56">
        <v>307262</v>
      </c>
      <c r="H1160" s="56">
        <v>307232</v>
      </c>
      <c r="I1160" s="56">
        <v>266639</v>
      </c>
      <c r="J1160" s="56">
        <v>267929</v>
      </c>
      <c r="K1160" s="56">
        <v>182446</v>
      </c>
    </row>
    <row r="1161" spans="1:11" s="2" customFormat="1" ht="63" x14ac:dyDescent="0.25">
      <c r="A1161" s="117"/>
      <c r="B1161" s="94"/>
      <c r="C1161" s="92"/>
      <c r="D1161" s="84" t="s">
        <v>1880</v>
      </c>
      <c r="E1161" s="81" t="s">
        <v>22</v>
      </c>
      <c r="F1161" s="81" t="s">
        <v>6</v>
      </c>
      <c r="G1161" s="88">
        <v>71569.399999999994</v>
      </c>
      <c r="H1161" s="88">
        <v>58288.4</v>
      </c>
      <c r="I1161" s="88">
        <v>58883</v>
      </c>
      <c r="J1161" s="88">
        <v>52614.2</v>
      </c>
      <c r="K1161" s="88">
        <v>55785</v>
      </c>
    </row>
    <row r="1162" spans="1:11" s="2" customFormat="1" ht="31.5" x14ac:dyDescent="0.25">
      <c r="A1162" s="93" t="s">
        <v>1907</v>
      </c>
      <c r="B1162" s="94"/>
      <c r="C1162" s="93" t="s">
        <v>1117</v>
      </c>
      <c r="D1162" s="93" t="s">
        <v>1118</v>
      </c>
      <c r="E1162" s="81" t="s">
        <v>1119</v>
      </c>
      <c r="F1162" s="93" t="s">
        <v>1120</v>
      </c>
      <c r="G1162" s="56">
        <v>42</v>
      </c>
      <c r="H1162" s="56">
        <v>42</v>
      </c>
      <c r="I1162" s="56">
        <v>52</v>
      </c>
      <c r="J1162" s="56">
        <v>52</v>
      </c>
      <c r="K1162" s="56">
        <v>52</v>
      </c>
    </row>
    <row r="1163" spans="1:11" s="2" customFormat="1" x14ac:dyDescent="0.25">
      <c r="A1163" s="94"/>
      <c r="B1163" s="94"/>
      <c r="C1163" s="94"/>
      <c r="D1163" s="94"/>
      <c r="E1163" s="77" t="s">
        <v>109</v>
      </c>
      <c r="F1163" s="95"/>
      <c r="G1163" s="55">
        <v>88</v>
      </c>
      <c r="H1163" s="56">
        <v>88</v>
      </c>
      <c r="I1163" s="56">
        <v>88</v>
      </c>
      <c r="J1163" s="56">
        <v>88</v>
      </c>
      <c r="K1163" s="56">
        <v>88</v>
      </c>
    </row>
    <row r="1164" spans="1:11" s="2" customFormat="1" ht="31.5" x14ac:dyDescent="0.25">
      <c r="A1164" s="94"/>
      <c r="B1164" s="94"/>
      <c r="C1164" s="94"/>
      <c r="D1164" s="94"/>
      <c r="E1164" s="77" t="s">
        <v>1197</v>
      </c>
      <c r="F1164" s="73" t="s">
        <v>214</v>
      </c>
      <c r="G1164" s="55">
        <v>700</v>
      </c>
      <c r="H1164" s="65">
        <v>700</v>
      </c>
      <c r="I1164" s="65">
        <v>900</v>
      </c>
      <c r="J1164" s="65">
        <v>900</v>
      </c>
      <c r="K1164" s="65">
        <v>900</v>
      </c>
    </row>
    <row r="1165" spans="1:11" s="2" customFormat="1" ht="31.5" x14ac:dyDescent="0.25">
      <c r="A1165" s="94"/>
      <c r="B1165" s="94"/>
      <c r="C1165" s="94"/>
      <c r="D1165" s="95"/>
      <c r="E1165" s="77" t="s">
        <v>1198</v>
      </c>
      <c r="F1165" s="84" t="s">
        <v>1120</v>
      </c>
      <c r="G1165" s="55">
        <v>49</v>
      </c>
      <c r="H1165" s="65" t="s">
        <v>1199</v>
      </c>
      <c r="I1165" s="65" t="s">
        <v>1200</v>
      </c>
      <c r="J1165" s="65" t="s">
        <v>1200</v>
      </c>
      <c r="K1165" s="65" t="s">
        <v>1200</v>
      </c>
    </row>
    <row r="1166" spans="1:11" s="2" customFormat="1" ht="63" x14ac:dyDescent="0.25">
      <c r="A1166" s="94"/>
      <c r="B1166" s="94"/>
      <c r="C1166" s="94"/>
      <c r="D1166" s="81" t="s">
        <v>1880</v>
      </c>
      <c r="E1166" s="93" t="s">
        <v>22</v>
      </c>
      <c r="F1166" s="93" t="s">
        <v>6</v>
      </c>
      <c r="G1166" s="88">
        <v>20153.900000000001</v>
      </c>
      <c r="H1166" s="88">
        <v>9153.9000799999994</v>
      </c>
      <c r="I1166" s="88">
        <v>9598.5491199999997</v>
      </c>
      <c r="J1166" s="88">
        <v>9589.6151599999994</v>
      </c>
      <c r="K1166" s="88">
        <v>9299.1539599999996</v>
      </c>
    </row>
    <row r="1167" spans="1:11" s="2" customFormat="1" ht="31.5" x14ac:dyDescent="0.25">
      <c r="A1167" s="94"/>
      <c r="B1167" s="94"/>
      <c r="C1167" s="94"/>
      <c r="D1167" s="81" t="s">
        <v>1893</v>
      </c>
      <c r="E1167" s="94"/>
      <c r="F1167" s="94"/>
      <c r="G1167" s="31">
        <v>20.5</v>
      </c>
      <c r="H1167" s="31">
        <v>15.1</v>
      </c>
      <c r="I1167" s="31">
        <v>16.399999999999999</v>
      </c>
      <c r="J1167" s="31">
        <v>13.7</v>
      </c>
      <c r="K1167" s="31">
        <v>12.9</v>
      </c>
    </row>
    <row r="1168" spans="1:11" s="2" customFormat="1" ht="31.5" x14ac:dyDescent="0.25">
      <c r="A1168" s="95"/>
      <c r="B1168" s="94"/>
      <c r="C1168" s="95"/>
      <c r="D1168" s="81" t="s">
        <v>1875</v>
      </c>
      <c r="E1168" s="95"/>
      <c r="F1168" s="95"/>
      <c r="G1168" s="28">
        <v>515.20000000000005</v>
      </c>
      <c r="H1168" s="28">
        <v>537.79999999999995</v>
      </c>
      <c r="I1168" s="28">
        <v>697.2</v>
      </c>
      <c r="J1168" s="28">
        <v>635.70000000000005</v>
      </c>
      <c r="K1168" s="28">
        <v>523.6</v>
      </c>
    </row>
    <row r="1169" spans="1:11" s="2" customFormat="1" ht="24" customHeight="1" x14ac:dyDescent="0.25">
      <c r="A1169" s="117" t="s">
        <v>1213</v>
      </c>
      <c r="B1169" s="94"/>
      <c r="C1169" s="117" t="s">
        <v>1121</v>
      </c>
      <c r="D1169" s="93" t="s">
        <v>1122</v>
      </c>
      <c r="E1169" s="81" t="s">
        <v>327</v>
      </c>
      <c r="F1169" s="81" t="s">
        <v>18</v>
      </c>
      <c r="G1169" s="56">
        <v>5182</v>
      </c>
      <c r="H1169" s="56">
        <v>5182</v>
      </c>
      <c r="I1169" s="56">
        <v>8300</v>
      </c>
      <c r="J1169" s="56">
        <v>8800</v>
      </c>
      <c r="K1169" s="56">
        <v>9300</v>
      </c>
    </row>
    <row r="1170" spans="1:11" s="2" customFormat="1" x14ac:dyDescent="0.25">
      <c r="A1170" s="117"/>
      <c r="B1170" s="94"/>
      <c r="C1170" s="117"/>
      <c r="D1170" s="94"/>
      <c r="E1170" s="81" t="s">
        <v>109</v>
      </c>
      <c r="F1170" s="93" t="s">
        <v>21</v>
      </c>
      <c r="G1170" s="56">
        <v>66</v>
      </c>
      <c r="H1170" s="177">
        <v>51</v>
      </c>
      <c r="I1170" s="177">
        <v>57</v>
      </c>
      <c r="J1170" s="177">
        <v>60</v>
      </c>
      <c r="K1170" s="177">
        <v>64</v>
      </c>
    </row>
    <row r="1171" spans="1:11" s="2" customFormat="1" ht="31.5" x14ac:dyDescent="0.25">
      <c r="A1171" s="117"/>
      <c r="B1171" s="94"/>
      <c r="C1171" s="117"/>
      <c r="D1171" s="94"/>
      <c r="E1171" s="81" t="s">
        <v>1119</v>
      </c>
      <c r="F1171" s="94"/>
      <c r="G1171" s="56">
        <v>13</v>
      </c>
      <c r="H1171" s="177">
        <v>13</v>
      </c>
      <c r="I1171" s="177">
        <v>13</v>
      </c>
      <c r="J1171" s="177">
        <v>13</v>
      </c>
      <c r="K1171" s="177">
        <v>13</v>
      </c>
    </row>
    <row r="1172" spans="1:11" s="2" customFormat="1" ht="31.5" x14ac:dyDescent="0.25">
      <c r="A1172" s="117"/>
      <c r="B1172" s="94"/>
      <c r="C1172" s="117"/>
      <c r="D1172" s="95"/>
      <c r="E1172" s="81" t="s">
        <v>1198</v>
      </c>
      <c r="F1172" s="95"/>
      <c r="G1172" s="56">
        <v>13</v>
      </c>
      <c r="H1172" s="177">
        <v>13</v>
      </c>
      <c r="I1172" s="177">
        <v>13</v>
      </c>
      <c r="J1172" s="177">
        <v>13</v>
      </c>
      <c r="K1172" s="177">
        <v>13</v>
      </c>
    </row>
    <row r="1173" spans="1:11" s="2" customFormat="1" ht="119.25" customHeight="1" x14ac:dyDescent="0.25">
      <c r="A1173" s="117"/>
      <c r="B1173" s="94"/>
      <c r="C1173" s="117"/>
      <c r="D1173" s="81" t="s">
        <v>1880</v>
      </c>
      <c r="E1173" s="81" t="s">
        <v>22</v>
      </c>
      <c r="F1173" s="81" t="s">
        <v>6</v>
      </c>
      <c r="G1173" s="88">
        <v>5364.2</v>
      </c>
      <c r="H1173" s="88">
        <v>5487.4</v>
      </c>
      <c r="I1173" s="88">
        <v>5514.1</v>
      </c>
      <c r="J1173" s="88">
        <v>5479.6</v>
      </c>
      <c r="K1173" s="88">
        <v>5596</v>
      </c>
    </row>
    <row r="1174" spans="1:11" s="2" customFormat="1" ht="37.5" customHeight="1" x14ac:dyDescent="0.25">
      <c r="A1174" s="93" t="s">
        <v>1908</v>
      </c>
      <c r="B1174" s="94"/>
      <c r="C1174" s="248" t="s">
        <v>1128</v>
      </c>
      <c r="D1174" s="90" t="s">
        <v>1894</v>
      </c>
      <c r="E1174" s="81" t="s">
        <v>1129</v>
      </c>
      <c r="F1174" s="311" t="s">
        <v>21</v>
      </c>
      <c r="G1174" s="88">
        <v>3</v>
      </c>
      <c r="H1174" s="88" t="s">
        <v>306</v>
      </c>
      <c r="I1174" s="88" t="s">
        <v>306</v>
      </c>
      <c r="J1174" s="88" t="s">
        <v>306</v>
      </c>
      <c r="K1174" s="88" t="s">
        <v>306</v>
      </c>
    </row>
    <row r="1175" spans="1:11" s="2" customFormat="1" ht="78.75" x14ac:dyDescent="0.25">
      <c r="A1175" s="94"/>
      <c r="B1175" s="94"/>
      <c r="C1175" s="300"/>
      <c r="D1175" s="91"/>
      <c r="E1175" s="81" t="s">
        <v>1201</v>
      </c>
      <c r="F1175" s="311" t="s">
        <v>21</v>
      </c>
      <c r="G1175" s="88">
        <v>2</v>
      </c>
      <c r="H1175" s="88" t="s">
        <v>306</v>
      </c>
      <c r="I1175" s="88" t="s">
        <v>306</v>
      </c>
      <c r="J1175" s="88" t="s">
        <v>306</v>
      </c>
      <c r="K1175" s="88" t="s">
        <v>306</v>
      </c>
    </row>
    <row r="1176" spans="1:11" s="2" customFormat="1" ht="44.25" customHeight="1" x14ac:dyDescent="0.25">
      <c r="A1176" s="94"/>
      <c r="B1176" s="94"/>
      <c r="C1176" s="300"/>
      <c r="D1176" s="92"/>
      <c r="E1176" s="81" t="s">
        <v>1130</v>
      </c>
      <c r="F1176" s="311" t="s">
        <v>21</v>
      </c>
      <c r="G1176" s="88">
        <v>2</v>
      </c>
      <c r="H1176" s="88">
        <v>2</v>
      </c>
      <c r="I1176" s="88">
        <v>2</v>
      </c>
      <c r="J1176" s="88">
        <v>2</v>
      </c>
      <c r="K1176" s="88">
        <v>2</v>
      </c>
    </row>
    <row r="1177" spans="1:11" s="2" customFormat="1" ht="47.25" customHeight="1" x14ac:dyDescent="0.25">
      <c r="A1177" s="94"/>
      <c r="B1177" s="94"/>
      <c r="C1177" s="300"/>
      <c r="D1177" s="90" t="s">
        <v>1895</v>
      </c>
      <c r="E1177" s="93" t="s">
        <v>22</v>
      </c>
      <c r="F1177" s="312" t="s">
        <v>6</v>
      </c>
      <c r="G1177" s="136">
        <v>188.4</v>
      </c>
      <c r="H1177" s="136">
        <v>188.4</v>
      </c>
      <c r="I1177" s="136">
        <v>188.4</v>
      </c>
      <c r="J1177" s="136">
        <v>188.4</v>
      </c>
      <c r="K1177" s="136">
        <v>188.4</v>
      </c>
    </row>
    <row r="1178" spans="1:11" s="2" customFormat="1" ht="15.75" customHeight="1" x14ac:dyDescent="0.25">
      <c r="A1178" s="95"/>
      <c r="B1178" s="94"/>
      <c r="C1178" s="250"/>
      <c r="D1178" s="92"/>
      <c r="E1178" s="95"/>
      <c r="F1178" s="313"/>
      <c r="G1178" s="137"/>
      <c r="H1178" s="137"/>
      <c r="I1178" s="137"/>
      <c r="J1178" s="137"/>
      <c r="K1178" s="137"/>
    </row>
    <row r="1179" spans="1:11" s="2" customFormat="1" ht="30.75" customHeight="1" x14ac:dyDescent="0.25">
      <c r="A1179" s="93" t="s">
        <v>1214</v>
      </c>
      <c r="B1179" s="94"/>
      <c r="C1179" s="90" t="s">
        <v>147</v>
      </c>
      <c r="D1179" s="93" t="s">
        <v>1123</v>
      </c>
      <c r="E1179" s="81" t="s">
        <v>1119</v>
      </c>
      <c r="F1179" s="93" t="s">
        <v>21</v>
      </c>
      <c r="G1179" s="199">
        <v>1086</v>
      </c>
      <c r="H1179" s="199">
        <f>1080+6</f>
        <v>1086</v>
      </c>
      <c r="I1179" s="199">
        <f>1500+6</f>
        <v>1506</v>
      </c>
      <c r="J1179" s="199">
        <f t="shared" ref="J1179:K1179" si="2">1500+6</f>
        <v>1506</v>
      </c>
      <c r="K1179" s="199">
        <f t="shared" si="2"/>
        <v>1506</v>
      </c>
    </row>
    <row r="1180" spans="1:11" s="2" customFormat="1" ht="30.75" customHeight="1" x14ac:dyDescent="0.25">
      <c r="A1180" s="94"/>
      <c r="B1180" s="94"/>
      <c r="C1180" s="91"/>
      <c r="D1180" s="94"/>
      <c r="E1180" s="81" t="s">
        <v>785</v>
      </c>
      <c r="F1180" s="94"/>
      <c r="G1180" s="56">
        <v>1800</v>
      </c>
      <c r="H1180" s="56" t="s">
        <v>306</v>
      </c>
      <c r="I1180" s="56" t="s">
        <v>306</v>
      </c>
      <c r="J1180" s="56" t="s">
        <v>306</v>
      </c>
      <c r="K1180" s="56" t="s">
        <v>306</v>
      </c>
    </row>
    <row r="1181" spans="1:11" s="2" customFormat="1" ht="147" customHeight="1" x14ac:dyDescent="0.25">
      <c r="A1181" s="94"/>
      <c r="B1181" s="94"/>
      <c r="C1181" s="91"/>
      <c r="D1181" s="94"/>
      <c r="E1181" s="81" t="s">
        <v>1138</v>
      </c>
      <c r="F1181" s="94"/>
      <c r="G1181" s="55">
        <v>46</v>
      </c>
      <c r="H1181" s="55">
        <v>46</v>
      </c>
      <c r="I1181" s="55">
        <v>46</v>
      </c>
      <c r="J1181" s="55">
        <v>46</v>
      </c>
      <c r="K1181" s="55">
        <v>46</v>
      </c>
    </row>
    <row r="1182" spans="1:11" s="2" customFormat="1" ht="19.5" customHeight="1" x14ac:dyDescent="0.25">
      <c r="A1182" s="94"/>
      <c r="B1182" s="94"/>
      <c r="C1182" s="91"/>
      <c r="D1182" s="94"/>
      <c r="E1182" s="77" t="s">
        <v>1127</v>
      </c>
      <c r="F1182" s="95"/>
      <c r="G1182" s="55">
        <v>58</v>
      </c>
      <c r="H1182" s="55" t="s">
        <v>306</v>
      </c>
      <c r="I1182" s="55" t="s">
        <v>306</v>
      </c>
      <c r="J1182" s="55" t="s">
        <v>306</v>
      </c>
      <c r="K1182" s="55" t="s">
        <v>306</v>
      </c>
    </row>
    <row r="1183" spans="1:11" s="2" customFormat="1" ht="16.5" customHeight="1" x14ac:dyDescent="0.25">
      <c r="A1183" s="94"/>
      <c r="B1183" s="94"/>
      <c r="C1183" s="91"/>
      <c r="D1183" s="95"/>
      <c r="E1183" s="77" t="s">
        <v>1194</v>
      </c>
      <c r="F1183" s="77" t="s">
        <v>214</v>
      </c>
      <c r="G1183" s="44">
        <v>1820</v>
      </c>
      <c r="H1183" s="44">
        <v>1820</v>
      </c>
      <c r="I1183" s="44">
        <v>1820</v>
      </c>
      <c r="J1183" s="44">
        <v>1820</v>
      </c>
      <c r="K1183" s="44">
        <v>1820</v>
      </c>
    </row>
    <row r="1184" spans="1:11" s="2" customFormat="1" ht="66.75" customHeight="1" x14ac:dyDescent="0.25">
      <c r="A1184" s="94"/>
      <c r="B1184" s="94"/>
      <c r="C1184" s="91"/>
      <c r="D1184" s="81" t="s">
        <v>1880</v>
      </c>
      <c r="E1184" s="93" t="s">
        <v>22</v>
      </c>
      <c r="F1184" s="312" t="s">
        <v>6</v>
      </c>
      <c r="G1184" s="88">
        <v>6552.8</v>
      </c>
      <c r="H1184" s="61">
        <v>2884.8118896000001</v>
      </c>
      <c r="I1184" s="61">
        <v>3960.5677631999997</v>
      </c>
      <c r="J1184" s="61">
        <v>3022.7056475999998</v>
      </c>
      <c r="K1184" s="61">
        <v>3786.6963156000002</v>
      </c>
    </row>
    <row r="1185" spans="1:11" s="21" customFormat="1" ht="31.5" x14ac:dyDescent="0.25">
      <c r="A1185" s="95"/>
      <c r="B1185" s="94"/>
      <c r="C1185" s="92"/>
      <c r="D1185" s="84" t="s">
        <v>1893</v>
      </c>
      <c r="E1185" s="95"/>
      <c r="F1185" s="313"/>
      <c r="G1185" s="88">
        <v>6785.9</v>
      </c>
      <c r="H1185" s="83">
        <v>6964.7</v>
      </c>
      <c r="I1185" s="83">
        <v>7865.2</v>
      </c>
      <c r="J1185" s="83">
        <v>6525.7</v>
      </c>
      <c r="K1185" s="83">
        <v>7125.4</v>
      </c>
    </row>
    <row r="1186" spans="1:11" s="2" customFormat="1" ht="15.75" customHeight="1" x14ac:dyDescent="0.25">
      <c r="A1186" s="93" t="s">
        <v>1909</v>
      </c>
      <c r="B1186" s="94"/>
      <c r="C1186" s="93" t="s">
        <v>1131</v>
      </c>
      <c r="D1186" s="90" t="s">
        <v>1896</v>
      </c>
      <c r="E1186" s="79" t="s">
        <v>1132</v>
      </c>
      <c r="F1186" s="312" t="s">
        <v>21</v>
      </c>
      <c r="G1186" s="200">
        <v>5</v>
      </c>
      <c r="H1186" s="200">
        <v>5</v>
      </c>
      <c r="I1186" s="200">
        <v>5</v>
      </c>
      <c r="J1186" s="200">
        <v>5</v>
      </c>
      <c r="K1186" s="200">
        <v>5</v>
      </c>
    </row>
    <row r="1187" spans="1:11" s="2" customFormat="1" ht="35.25" customHeight="1" x14ac:dyDescent="0.25">
      <c r="A1187" s="94"/>
      <c r="B1187" s="94"/>
      <c r="C1187" s="94"/>
      <c r="D1187" s="91"/>
      <c r="E1187" s="79" t="s">
        <v>1136</v>
      </c>
      <c r="F1187" s="314"/>
      <c r="G1187" s="168">
        <v>6</v>
      </c>
      <c r="H1187" s="168">
        <v>6</v>
      </c>
      <c r="I1187" s="168">
        <v>11</v>
      </c>
      <c r="J1187" s="168">
        <v>17</v>
      </c>
      <c r="K1187" s="168">
        <v>17</v>
      </c>
    </row>
    <row r="1188" spans="1:11" s="2" customFormat="1" ht="69" customHeight="1" x14ac:dyDescent="0.25">
      <c r="A1188" s="94"/>
      <c r="B1188" s="94"/>
      <c r="C1188" s="94"/>
      <c r="D1188" s="92"/>
      <c r="E1188" s="79" t="s">
        <v>1202</v>
      </c>
      <c r="F1188" s="313"/>
      <c r="G1188" s="200">
        <v>2</v>
      </c>
      <c r="H1188" s="200">
        <v>2</v>
      </c>
      <c r="I1188" s="200">
        <v>2</v>
      </c>
      <c r="J1188" s="200">
        <v>2</v>
      </c>
      <c r="K1188" s="200">
        <v>2</v>
      </c>
    </row>
    <row r="1189" spans="1:11" s="2" customFormat="1" ht="15.75" customHeight="1" x14ac:dyDescent="0.25">
      <c r="A1189" s="94"/>
      <c r="B1189" s="94"/>
      <c r="C1189" s="94"/>
      <c r="D1189" s="90" t="s">
        <v>1895</v>
      </c>
      <c r="E1189" s="93" t="s">
        <v>22</v>
      </c>
      <c r="F1189" s="312" t="s">
        <v>6</v>
      </c>
      <c r="G1189" s="136">
        <v>182.2</v>
      </c>
      <c r="H1189" s="136">
        <v>182.2</v>
      </c>
      <c r="I1189" s="136">
        <v>350.1</v>
      </c>
      <c r="J1189" s="136">
        <v>322.8</v>
      </c>
      <c r="K1189" s="136">
        <v>320.60000000000002</v>
      </c>
    </row>
    <row r="1190" spans="1:11" s="2" customFormat="1" ht="15.75" customHeight="1" x14ac:dyDescent="0.25">
      <c r="A1190" s="94"/>
      <c r="B1190" s="94"/>
      <c r="C1190" s="94"/>
      <c r="D1190" s="91"/>
      <c r="E1190" s="94"/>
      <c r="F1190" s="314"/>
      <c r="G1190" s="201"/>
      <c r="H1190" s="201"/>
      <c r="I1190" s="201"/>
      <c r="J1190" s="201"/>
      <c r="K1190" s="201"/>
    </row>
    <row r="1191" spans="1:11" s="2" customFormat="1" ht="34.5" customHeight="1" x14ac:dyDescent="0.25">
      <c r="A1191" s="95"/>
      <c r="B1191" s="94"/>
      <c r="C1191" s="95"/>
      <c r="D1191" s="92"/>
      <c r="E1191" s="95"/>
      <c r="F1191" s="313"/>
      <c r="G1191" s="137"/>
      <c r="H1191" s="137"/>
      <c r="I1191" s="137"/>
      <c r="J1191" s="137"/>
      <c r="K1191" s="137"/>
    </row>
    <row r="1192" spans="1:11" s="2" customFormat="1" ht="78.75" x14ac:dyDescent="0.25">
      <c r="A1192" s="93" t="s">
        <v>1215</v>
      </c>
      <c r="B1192" s="94"/>
      <c r="C1192" s="93" t="s">
        <v>155</v>
      </c>
      <c r="D1192" s="84" t="s">
        <v>221</v>
      </c>
      <c r="E1192" s="81" t="s">
        <v>156</v>
      </c>
      <c r="F1192" s="311" t="s">
        <v>21</v>
      </c>
      <c r="G1192" s="202">
        <v>360</v>
      </c>
      <c r="H1192" s="202">
        <v>360</v>
      </c>
      <c r="I1192" s="202">
        <v>360</v>
      </c>
      <c r="J1192" s="202">
        <v>360</v>
      </c>
      <c r="K1192" s="202">
        <v>360</v>
      </c>
    </row>
    <row r="1193" spans="1:11" s="2" customFormat="1" ht="66.75" customHeight="1" x14ac:dyDescent="0.25">
      <c r="A1193" s="95"/>
      <c r="B1193" s="94"/>
      <c r="C1193" s="95"/>
      <c r="D1193" s="84" t="s">
        <v>1880</v>
      </c>
      <c r="E1193" s="81" t="s">
        <v>22</v>
      </c>
      <c r="F1193" s="311" t="s">
        <v>19</v>
      </c>
      <c r="G1193" s="88">
        <v>200</v>
      </c>
      <c r="H1193" s="67">
        <v>3518.0632800000003</v>
      </c>
      <c r="I1193" s="67">
        <v>3518.0632800000003</v>
      </c>
      <c r="J1193" s="67">
        <v>3518.0632799999998</v>
      </c>
      <c r="K1193" s="67">
        <v>3518.0632800000003</v>
      </c>
    </row>
    <row r="1194" spans="1:11" s="2" customFormat="1" ht="45" customHeight="1" x14ac:dyDescent="0.25">
      <c r="A1194" s="93" t="s">
        <v>1910</v>
      </c>
      <c r="B1194" s="94"/>
      <c r="C1194" s="93" t="s">
        <v>919</v>
      </c>
      <c r="D1194" s="90" t="s">
        <v>1898</v>
      </c>
      <c r="E1194" s="93" t="s">
        <v>1864</v>
      </c>
      <c r="F1194" s="93" t="s">
        <v>18</v>
      </c>
      <c r="G1194" s="182">
        <v>5712</v>
      </c>
      <c r="H1194" s="315">
        <v>5281</v>
      </c>
      <c r="I1194" s="315">
        <v>5235</v>
      </c>
      <c r="J1194" s="315">
        <v>5235</v>
      </c>
      <c r="K1194" s="315">
        <v>5235</v>
      </c>
    </row>
    <row r="1195" spans="1:11" s="2" customFormat="1" ht="63" hidden="1" customHeight="1" x14ac:dyDescent="0.25">
      <c r="A1195" s="94"/>
      <c r="B1195" s="94"/>
      <c r="C1195" s="94"/>
      <c r="D1195" s="91"/>
      <c r="E1195" s="94"/>
      <c r="F1195" s="94"/>
      <c r="G1195" s="183"/>
      <c r="H1195" s="316"/>
      <c r="I1195" s="316"/>
      <c r="J1195" s="316"/>
      <c r="K1195" s="316"/>
    </row>
    <row r="1196" spans="1:11" s="2" customFormat="1" ht="63" customHeight="1" x14ac:dyDescent="0.25">
      <c r="A1196" s="94"/>
      <c r="B1196" s="94"/>
      <c r="C1196" s="94"/>
      <c r="D1196" s="91"/>
      <c r="E1196" s="94"/>
      <c r="F1196" s="94"/>
      <c r="G1196" s="183"/>
      <c r="H1196" s="316"/>
      <c r="I1196" s="316"/>
      <c r="J1196" s="316"/>
      <c r="K1196" s="316"/>
    </row>
    <row r="1197" spans="1:11" s="2" customFormat="1" ht="381" customHeight="1" x14ac:dyDescent="0.25">
      <c r="A1197" s="94"/>
      <c r="B1197" s="94"/>
      <c r="C1197" s="94"/>
      <c r="D1197" s="91"/>
      <c r="E1197" s="94"/>
      <c r="F1197" s="94"/>
      <c r="G1197" s="183"/>
      <c r="H1197" s="316"/>
      <c r="I1197" s="316"/>
      <c r="J1197" s="316"/>
      <c r="K1197" s="316"/>
    </row>
    <row r="1198" spans="1:11" s="2" customFormat="1" ht="78.75" customHeight="1" x14ac:dyDescent="0.25">
      <c r="A1198" s="94"/>
      <c r="B1198" s="94"/>
      <c r="C1198" s="94"/>
      <c r="D1198" s="91"/>
      <c r="E1198" s="94"/>
      <c r="F1198" s="94"/>
      <c r="G1198" s="183"/>
      <c r="H1198" s="316"/>
      <c r="I1198" s="316"/>
      <c r="J1198" s="316"/>
      <c r="K1198" s="316"/>
    </row>
    <row r="1199" spans="1:11" s="2" customFormat="1" ht="63" customHeight="1" x14ac:dyDescent="0.25">
      <c r="A1199" s="94"/>
      <c r="B1199" s="94"/>
      <c r="C1199" s="94"/>
      <c r="D1199" s="91"/>
      <c r="E1199" s="94"/>
      <c r="F1199" s="94"/>
      <c r="G1199" s="183"/>
      <c r="H1199" s="316"/>
      <c r="I1199" s="316"/>
      <c r="J1199" s="316"/>
      <c r="K1199" s="316"/>
    </row>
    <row r="1200" spans="1:11" s="2" customFormat="1" ht="78.75" customHeight="1" x14ac:dyDescent="0.25">
      <c r="A1200" s="94"/>
      <c r="B1200" s="94"/>
      <c r="C1200" s="94"/>
      <c r="D1200" s="91"/>
      <c r="E1200" s="94"/>
      <c r="F1200" s="94"/>
      <c r="G1200" s="183"/>
      <c r="H1200" s="316"/>
      <c r="I1200" s="316"/>
      <c r="J1200" s="316"/>
      <c r="K1200" s="316"/>
    </row>
    <row r="1201" spans="1:11" s="2" customFormat="1" ht="15" customHeight="1" x14ac:dyDescent="0.25">
      <c r="A1201" s="94"/>
      <c r="B1201" s="94"/>
      <c r="C1201" s="94"/>
      <c r="D1201" s="91"/>
      <c r="E1201" s="94"/>
      <c r="F1201" s="94"/>
      <c r="G1201" s="183"/>
      <c r="H1201" s="316"/>
      <c r="I1201" s="316"/>
      <c r="J1201" s="316"/>
      <c r="K1201" s="316"/>
    </row>
    <row r="1202" spans="1:11" s="2" customFormat="1" ht="78.75" hidden="1" customHeight="1" x14ac:dyDescent="0.25">
      <c r="A1202" s="94"/>
      <c r="B1202" s="94"/>
      <c r="C1202" s="94"/>
      <c r="D1202" s="91"/>
      <c r="E1202" s="317"/>
      <c r="F1202" s="317"/>
      <c r="G1202" s="183"/>
      <c r="H1202" s="316"/>
      <c r="I1202" s="316"/>
      <c r="J1202" s="316"/>
      <c r="K1202" s="316"/>
    </row>
    <row r="1203" spans="1:11" s="2" customFormat="1" ht="25.5" customHeight="1" x14ac:dyDescent="0.25">
      <c r="A1203" s="94"/>
      <c r="B1203" s="94"/>
      <c r="C1203" s="94"/>
      <c r="D1203" s="92"/>
      <c r="E1203" s="317"/>
      <c r="F1203" s="317"/>
      <c r="G1203" s="184"/>
      <c r="H1203" s="318"/>
      <c r="I1203" s="318"/>
      <c r="J1203" s="318"/>
      <c r="K1203" s="318"/>
    </row>
    <row r="1204" spans="1:11" s="2" customFormat="1" ht="63" customHeight="1" x14ac:dyDescent="0.25">
      <c r="A1204" s="94"/>
      <c r="B1204" s="94"/>
      <c r="C1204" s="94"/>
      <c r="D1204" s="84" t="s">
        <v>1899</v>
      </c>
      <c r="E1204" s="93" t="s">
        <v>22</v>
      </c>
      <c r="F1204" s="117" t="s">
        <v>19</v>
      </c>
      <c r="G1204" s="88">
        <v>469221.8</v>
      </c>
      <c r="H1204" s="61">
        <v>434522.3</v>
      </c>
      <c r="I1204" s="61">
        <v>523223.3</v>
      </c>
      <c r="J1204" s="61">
        <v>487155.4</v>
      </c>
      <c r="K1204" s="61">
        <v>456698.1</v>
      </c>
    </row>
    <row r="1205" spans="1:11" s="2" customFormat="1" ht="36" customHeight="1" x14ac:dyDescent="0.25">
      <c r="A1205" s="95"/>
      <c r="B1205" s="94"/>
      <c r="C1205" s="95"/>
      <c r="D1205" s="74" t="s">
        <v>1900</v>
      </c>
      <c r="E1205" s="95"/>
      <c r="F1205" s="117"/>
      <c r="G1205" s="88">
        <v>57462.9</v>
      </c>
      <c r="H1205" s="61">
        <v>59291.199999999997</v>
      </c>
      <c r="I1205" s="61">
        <v>21635.7</v>
      </c>
      <c r="J1205" s="61">
        <v>20112</v>
      </c>
      <c r="K1205" s="61">
        <v>17638</v>
      </c>
    </row>
    <row r="1206" spans="1:11" ht="94.5" customHeight="1" x14ac:dyDescent="0.25">
      <c r="A1206" s="111" t="s">
        <v>1911</v>
      </c>
      <c r="B1206" s="94"/>
      <c r="C1206" s="93" t="s">
        <v>921</v>
      </c>
      <c r="D1206" s="84" t="s">
        <v>1912</v>
      </c>
      <c r="E1206" s="81" t="s">
        <v>1876</v>
      </c>
      <c r="F1206" s="81" t="s">
        <v>269</v>
      </c>
      <c r="G1206" s="56">
        <v>328944</v>
      </c>
      <c r="H1206" s="56">
        <v>294582</v>
      </c>
      <c r="I1206" s="56">
        <v>294875</v>
      </c>
      <c r="J1206" s="56">
        <v>294875</v>
      </c>
      <c r="K1206" s="56">
        <v>294875</v>
      </c>
    </row>
    <row r="1207" spans="1:11" s="21" customFormat="1" ht="63" x14ac:dyDescent="0.25">
      <c r="A1207" s="113"/>
      <c r="B1207" s="94"/>
      <c r="C1207" s="94"/>
      <c r="D1207" s="84" t="s">
        <v>1899</v>
      </c>
      <c r="E1207" s="93" t="s">
        <v>22</v>
      </c>
      <c r="F1207" s="93" t="s">
        <v>6</v>
      </c>
      <c r="G1207" s="88">
        <v>27710.400000000001</v>
      </c>
      <c r="H1207" s="88">
        <v>35223.599999999999</v>
      </c>
      <c r="I1207" s="88">
        <v>50999.1</v>
      </c>
      <c r="J1207" s="88">
        <v>46998.3</v>
      </c>
      <c r="K1207" s="88">
        <v>42674.3</v>
      </c>
    </row>
    <row r="1208" spans="1:11" s="21" customFormat="1" ht="31.5" x14ac:dyDescent="0.25">
      <c r="A1208" s="112"/>
      <c r="B1208" s="94"/>
      <c r="C1208" s="95"/>
      <c r="D1208" s="84" t="s">
        <v>1900</v>
      </c>
      <c r="E1208" s="95"/>
      <c r="F1208" s="95"/>
      <c r="G1208" s="88">
        <v>32873.800000000003</v>
      </c>
      <c r="H1208" s="61">
        <v>40777.199999999997</v>
      </c>
      <c r="I1208" s="61">
        <v>45124.5</v>
      </c>
      <c r="J1208" s="61">
        <v>46855.199999999997</v>
      </c>
      <c r="K1208" s="61">
        <v>44555.9</v>
      </c>
    </row>
    <row r="1209" spans="1:11" ht="78.75" customHeight="1" x14ac:dyDescent="0.25">
      <c r="A1209" s="111" t="s">
        <v>1216</v>
      </c>
      <c r="B1209" s="94"/>
      <c r="C1209" s="93" t="s">
        <v>270</v>
      </c>
      <c r="D1209" s="90" t="s">
        <v>1897</v>
      </c>
      <c r="E1209" s="93" t="s">
        <v>271</v>
      </c>
      <c r="F1209" s="93" t="s">
        <v>18</v>
      </c>
      <c r="G1209" s="144">
        <v>7761</v>
      </c>
      <c r="H1209" s="144">
        <v>7427</v>
      </c>
      <c r="I1209" s="144">
        <v>8520</v>
      </c>
      <c r="J1209" s="144">
        <v>8520</v>
      </c>
      <c r="K1209" s="144">
        <v>8520</v>
      </c>
    </row>
    <row r="1210" spans="1:11" s="21" customFormat="1" ht="63" customHeight="1" x14ac:dyDescent="0.25">
      <c r="A1210" s="113"/>
      <c r="B1210" s="94"/>
      <c r="C1210" s="94"/>
      <c r="D1210" s="91"/>
      <c r="E1210" s="94"/>
      <c r="F1210" s="94"/>
      <c r="G1210" s="203"/>
      <c r="H1210" s="203"/>
      <c r="I1210" s="203"/>
      <c r="J1210" s="203"/>
      <c r="K1210" s="203"/>
    </row>
    <row r="1211" spans="1:11" ht="65.25" customHeight="1" x14ac:dyDescent="0.25">
      <c r="A1211" s="113"/>
      <c r="B1211" s="94"/>
      <c r="C1211" s="94"/>
      <c r="D1211" s="91"/>
      <c r="E1211" s="94"/>
      <c r="F1211" s="94"/>
      <c r="G1211" s="203"/>
      <c r="H1211" s="203"/>
      <c r="I1211" s="203"/>
      <c r="J1211" s="203"/>
      <c r="K1211" s="203"/>
    </row>
    <row r="1212" spans="1:11" s="21" customFormat="1" ht="63" customHeight="1" x14ac:dyDescent="0.25">
      <c r="A1212" s="113"/>
      <c r="B1212" s="94"/>
      <c r="C1212" s="94"/>
      <c r="D1212" s="91"/>
      <c r="E1212" s="94"/>
      <c r="F1212" s="94"/>
      <c r="G1212" s="203"/>
      <c r="H1212" s="203"/>
      <c r="I1212" s="203"/>
      <c r="J1212" s="203"/>
      <c r="K1212" s="203"/>
    </row>
    <row r="1213" spans="1:11" s="21" customFormat="1" ht="0.75" customHeight="1" x14ac:dyDescent="0.25">
      <c r="A1213" s="113"/>
      <c r="B1213" s="94"/>
      <c r="C1213" s="94"/>
      <c r="D1213" s="91"/>
      <c r="E1213" s="94"/>
      <c r="F1213" s="94"/>
      <c r="G1213" s="203"/>
      <c r="H1213" s="203"/>
      <c r="I1213" s="203"/>
      <c r="J1213" s="203"/>
      <c r="K1213" s="203"/>
    </row>
    <row r="1214" spans="1:11" ht="38.25" customHeight="1" x14ac:dyDescent="0.25">
      <c r="A1214" s="113"/>
      <c r="B1214" s="94"/>
      <c r="C1214" s="94"/>
      <c r="D1214" s="91"/>
      <c r="E1214" s="94"/>
      <c r="F1214" s="94"/>
      <c r="G1214" s="203"/>
      <c r="H1214" s="203"/>
      <c r="I1214" s="203"/>
      <c r="J1214" s="203"/>
      <c r="K1214" s="203"/>
    </row>
    <row r="1215" spans="1:11" s="2" customFormat="1" ht="27" customHeight="1" x14ac:dyDescent="0.25">
      <c r="A1215" s="113"/>
      <c r="B1215" s="94"/>
      <c r="C1215" s="94"/>
      <c r="D1215" s="91"/>
      <c r="E1215" s="94"/>
      <c r="F1215" s="94"/>
      <c r="G1215" s="203"/>
      <c r="H1215" s="203"/>
      <c r="I1215" s="203"/>
      <c r="J1215" s="203"/>
      <c r="K1215" s="203"/>
    </row>
    <row r="1216" spans="1:11" ht="63" customHeight="1" x14ac:dyDescent="0.25">
      <c r="A1216" s="113"/>
      <c r="B1216" s="94"/>
      <c r="C1216" s="94"/>
      <c r="D1216" s="91"/>
      <c r="E1216" s="94"/>
      <c r="F1216" s="94"/>
      <c r="G1216" s="203"/>
      <c r="H1216" s="203"/>
      <c r="I1216" s="203"/>
      <c r="J1216" s="203"/>
      <c r="K1216" s="203"/>
    </row>
    <row r="1217" spans="1:11" ht="115.5" customHeight="1" x14ac:dyDescent="0.25">
      <c r="A1217" s="113"/>
      <c r="B1217" s="94"/>
      <c r="C1217" s="94"/>
      <c r="D1217" s="91"/>
      <c r="E1217" s="94"/>
      <c r="F1217" s="94"/>
      <c r="G1217" s="203"/>
      <c r="H1217" s="203"/>
      <c r="I1217" s="203"/>
      <c r="J1217" s="203"/>
      <c r="K1217" s="203"/>
    </row>
    <row r="1218" spans="1:11" s="2" customFormat="1" ht="294.75" customHeight="1" x14ac:dyDescent="0.25">
      <c r="A1218" s="113"/>
      <c r="B1218" s="94"/>
      <c r="C1218" s="94"/>
      <c r="D1218" s="91"/>
      <c r="E1218" s="94"/>
      <c r="F1218" s="94"/>
      <c r="G1218" s="203"/>
      <c r="H1218" s="203"/>
      <c r="I1218" s="203"/>
      <c r="J1218" s="203"/>
      <c r="K1218" s="203"/>
    </row>
    <row r="1219" spans="1:11" s="2" customFormat="1" ht="236.25" customHeight="1" x14ac:dyDescent="0.25">
      <c r="A1219" s="113"/>
      <c r="B1219" s="94"/>
      <c r="C1219" s="94"/>
      <c r="D1219" s="91"/>
      <c r="E1219" s="94"/>
      <c r="F1219" s="94"/>
      <c r="G1219" s="203"/>
      <c r="H1219" s="203"/>
      <c r="I1219" s="203"/>
      <c r="J1219" s="203"/>
      <c r="K1219" s="203"/>
    </row>
    <row r="1220" spans="1:11" s="21" customFormat="1" ht="346.5" customHeight="1" x14ac:dyDescent="0.25">
      <c r="A1220" s="113"/>
      <c r="B1220" s="94"/>
      <c r="C1220" s="94"/>
      <c r="D1220" s="92"/>
      <c r="E1220" s="95"/>
      <c r="F1220" s="95"/>
      <c r="G1220" s="145"/>
      <c r="H1220" s="145"/>
      <c r="I1220" s="145"/>
      <c r="J1220" s="145"/>
      <c r="K1220" s="145"/>
    </row>
    <row r="1221" spans="1:11" s="21" customFormat="1" ht="68.25" customHeight="1" x14ac:dyDescent="0.25">
      <c r="A1221" s="113"/>
      <c r="B1221" s="94"/>
      <c r="C1221" s="94"/>
      <c r="D1221" s="84" t="s">
        <v>1899</v>
      </c>
      <c r="E1221" s="93" t="s">
        <v>22</v>
      </c>
      <c r="F1221" s="93" t="s">
        <v>19</v>
      </c>
      <c r="G1221" s="88">
        <v>575864.9</v>
      </c>
      <c r="H1221" s="88">
        <v>662179.6</v>
      </c>
      <c r="I1221" s="88">
        <v>786812.5</v>
      </c>
      <c r="J1221" s="88">
        <v>691735.3</v>
      </c>
      <c r="K1221" s="88">
        <v>688271.4</v>
      </c>
    </row>
    <row r="1222" spans="1:11" s="21" customFormat="1" ht="33.75" customHeight="1" x14ac:dyDescent="0.25">
      <c r="A1222" s="112"/>
      <c r="B1222" s="94"/>
      <c r="C1222" s="95"/>
      <c r="D1222" s="84" t="s">
        <v>1900</v>
      </c>
      <c r="E1222" s="95"/>
      <c r="F1222" s="95"/>
      <c r="G1222" s="88">
        <v>193059</v>
      </c>
      <c r="H1222" s="88">
        <v>210255.3</v>
      </c>
      <c r="I1222" s="88">
        <v>297743.59999999998</v>
      </c>
      <c r="J1222" s="88">
        <v>261341.3</v>
      </c>
      <c r="K1222" s="88">
        <v>255872</v>
      </c>
    </row>
    <row r="1223" spans="1:11" s="21" customFormat="1" ht="89.25" customHeight="1" x14ac:dyDescent="0.25">
      <c r="A1223" s="111" t="s">
        <v>1913</v>
      </c>
      <c r="B1223" s="94"/>
      <c r="C1223" s="103" t="s">
        <v>148</v>
      </c>
      <c r="D1223" s="73" t="s">
        <v>1125</v>
      </c>
      <c r="E1223" s="81" t="s">
        <v>1112</v>
      </c>
      <c r="F1223" s="81" t="s">
        <v>269</v>
      </c>
      <c r="G1223" s="55">
        <v>2936</v>
      </c>
      <c r="H1223" s="55">
        <v>2936</v>
      </c>
      <c r="I1223" s="55">
        <v>3300</v>
      </c>
      <c r="J1223" s="55">
        <v>3300</v>
      </c>
      <c r="K1223" s="55">
        <v>3300</v>
      </c>
    </row>
    <row r="1224" spans="1:11" s="21" customFormat="1" ht="63" x14ac:dyDescent="0.25">
      <c r="A1224" s="112"/>
      <c r="B1224" s="94"/>
      <c r="C1224" s="103"/>
      <c r="D1224" s="84" t="s">
        <v>1895</v>
      </c>
      <c r="E1224" s="81" t="s">
        <v>22</v>
      </c>
      <c r="F1224" s="81" t="s">
        <v>6</v>
      </c>
      <c r="G1224" s="31">
        <v>49300</v>
      </c>
      <c r="H1224" s="31">
        <v>53438.3</v>
      </c>
      <c r="I1224" s="31">
        <v>54774.5</v>
      </c>
      <c r="J1224" s="31">
        <v>50047.199999999997</v>
      </c>
      <c r="K1224" s="31">
        <v>50150</v>
      </c>
    </row>
    <row r="1225" spans="1:11" s="21" customFormat="1" ht="72.75" customHeight="1" x14ac:dyDescent="0.25">
      <c r="A1225" s="111" t="s">
        <v>1217</v>
      </c>
      <c r="B1225" s="94"/>
      <c r="C1225" s="90" t="s">
        <v>17</v>
      </c>
      <c r="D1225" s="90" t="s">
        <v>1914</v>
      </c>
      <c r="E1225" s="81" t="s">
        <v>142</v>
      </c>
      <c r="F1225" s="81" t="s">
        <v>269</v>
      </c>
      <c r="G1225" s="55">
        <v>24718</v>
      </c>
      <c r="H1225" s="55">
        <v>24718</v>
      </c>
      <c r="I1225" s="55">
        <v>158000</v>
      </c>
      <c r="J1225" s="55">
        <v>158000</v>
      </c>
      <c r="K1225" s="55">
        <v>158000</v>
      </c>
    </row>
    <row r="1226" spans="1:11" s="21" customFormat="1" ht="28.5" customHeight="1" x14ac:dyDescent="0.25">
      <c r="A1226" s="113"/>
      <c r="B1226" s="94"/>
      <c r="C1226" s="91"/>
      <c r="D1226" s="92"/>
      <c r="E1226" s="81" t="s">
        <v>1915</v>
      </c>
      <c r="F1226" s="81" t="s">
        <v>18</v>
      </c>
      <c r="G1226" s="55">
        <v>234016</v>
      </c>
      <c r="H1226" s="80">
        <v>234016</v>
      </c>
      <c r="I1226" s="80">
        <v>95350</v>
      </c>
      <c r="J1226" s="80">
        <v>95350</v>
      </c>
      <c r="K1226" s="80">
        <v>95350</v>
      </c>
    </row>
    <row r="1227" spans="1:11" s="21" customFormat="1" ht="63" x14ac:dyDescent="0.25">
      <c r="A1227" s="113"/>
      <c r="B1227" s="94"/>
      <c r="C1227" s="91"/>
      <c r="D1227" s="84" t="s">
        <v>1895</v>
      </c>
      <c r="E1227" s="93" t="s">
        <v>22</v>
      </c>
      <c r="F1227" s="93" t="s">
        <v>6</v>
      </c>
      <c r="G1227" s="31">
        <v>10602</v>
      </c>
      <c r="H1227" s="31">
        <v>5602</v>
      </c>
      <c r="I1227" s="31">
        <v>4612</v>
      </c>
      <c r="J1227" s="31">
        <v>3438.9</v>
      </c>
      <c r="K1227" s="31">
        <v>3124</v>
      </c>
    </row>
    <row r="1228" spans="1:11" s="21" customFormat="1" ht="31.5" x14ac:dyDescent="0.25">
      <c r="A1228" s="112"/>
      <c r="B1228" s="94"/>
      <c r="C1228" s="92"/>
      <c r="D1228" s="73" t="s">
        <v>1860</v>
      </c>
      <c r="E1228" s="95"/>
      <c r="F1228" s="95"/>
      <c r="G1228" s="31">
        <v>1137.9000000000001</v>
      </c>
      <c r="H1228" s="31">
        <v>7553</v>
      </c>
      <c r="I1228" s="31">
        <v>9106.31</v>
      </c>
      <c r="J1228" s="31">
        <v>9106.31</v>
      </c>
      <c r="K1228" s="31">
        <v>9106.31</v>
      </c>
    </row>
    <row r="1229" spans="1:11" ht="33" customHeight="1" x14ac:dyDescent="0.25">
      <c r="A1229" s="111" t="s">
        <v>1934</v>
      </c>
      <c r="B1229" s="94"/>
      <c r="C1229" s="103" t="s">
        <v>146</v>
      </c>
      <c r="D1229" s="90" t="s">
        <v>1126</v>
      </c>
      <c r="E1229" s="93" t="s">
        <v>326</v>
      </c>
      <c r="F1229" s="93" t="s">
        <v>21</v>
      </c>
      <c r="G1229" s="144">
        <v>8</v>
      </c>
      <c r="H1229" s="144">
        <v>8</v>
      </c>
      <c r="I1229" s="144">
        <v>9</v>
      </c>
      <c r="J1229" s="144">
        <v>8</v>
      </c>
      <c r="K1229" s="144">
        <v>8</v>
      </c>
    </row>
    <row r="1230" spans="1:11" s="2" customFormat="1" ht="51.75" customHeight="1" x14ac:dyDescent="0.25">
      <c r="A1230" s="113"/>
      <c r="B1230" s="94"/>
      <c r="C1230" s="103"/>
      <c r="D1230" s="91"/>
      <c r="E1230" s="95"/>
      <c r="F1230" s="95"/>
      <c r="G1230" s="145"/>
      <c r="H1230" s="145"/>
      <c r="I1230" s="145"/>
      <c r="J1230" s="145"/>
      <c r="K1230" s="145"/>
    </row>
    <row r="1231" spans="1:11" s="21" customFormat="1" ht="63" x14ac:dyDescent="0.25">
      <c r="A1231" s="112"/>
      <c r="B1231" s="94"/>
      <c r="C1231" s="103"/>
      <c r="D1231" s="319" t="s">
        <v>1916</v>
      </c>
      <c r="E1231" s="81" t="s">
        <v>22</v>
      </c>
      <c r="F1231" s="81" t="s">
        <v>6</v>
      </c>
      <c r="G1231" s="31">
        <v>39.1</v>
      </c>
      <c r="H1231" s="31">
        <v>39.089591999999996</v>
      </c>
      <c r="I1231" s="31">
        <v>52.854552000000005</v>
      </c>
      <c r="J1231" s="31">
        <v>55.1</v>
      </c>
      <c r="K1231" s="31">
        <v>44.919292000000006</v>
      </c>
    </row>
    <row r="1232" spans="1:11" s="21" customFormat="1" ht="49.5" customHeight="1" x14ac:dyDescent="0.25">
      <c r="A1232" s="111" t="s">
        <v>1935</v>
      </c>
      <c r="B1232" s="94"/>
      <c r="C1232" s="90" t="s">
        <v>138</v>
      </c>
      <c r="D1232" s="90" t="s">
        <v>1917</v>
      </c>
      <c r="E1232" s="77" t="s">
        <v>1133</v>
      </c>
      <c r="F1232" s="93" t="s">
        <v>21</v>
      </c>
      <c r="G1232" s="55">
        <v>600</v>
      </c>
      <c r="H1232" s="55">
        <v>600</v>
      </c>
      <c r="I1232" s="55">
        <v>600</v>
      </c>
      <c r="J1232" s="55">
        <v>600</v>
      </c>
      <c r="K1232" s="55">
        <v>600</v>
      </c>
    </row>
    <row r="1233" spans="1:11" s="21" customFormat="1" ht="48" customHeight="1" x14ac:dyDescent="0.25">
      <c r="A1233" s="113"/>
      <c r="B1233" s="94"/>
      <c r="C1233" s="91"/>
      <c r="D1233" s="92"/>
      <c r="E1233" s="77" t="s">
        <v>1134</v>
      </c>
      <c r="F1233" s="95"/>
      <c r="G1233" s="55">
        <v>4100</v>
      </c>
      <c r="H1233" s="55">
        <v>4100</v>
      </c>
      <c r="I1233" s="55">
        <v>4100</v>
      </c>
      <c r="J1233" s="55">
        <v>4100</v>
      </c>
      <c r="K1233" s="55">
        <v>4100</v>
      </c>
    </row>
    <row r="1234" spans="1:11" s="21" customFormat="1" ht="63" x14ac:dyDescent="0.25">
      <c r="A1234" s="112"/>
      <c r="B1234" s="94"/>
      <c r="C1234" s="92"/>
      <c r="D1234" s="30" t="s">
        <v>1895</v>
      </c>
      <c r="E1234" s="77" t="s">
        <v>22</v>
      </c>
      <c r="F1234" s="81" t="s">
        <v>200</v>
      </c>
      <c r="G1234" s="31">
        <v>2522</v>
      </c>
      <c r="H1234" s="31">
        <v>2522</v>
      </c>
      <c r="I1234" s="31">
        <v>2522</v>
      </c>
      <c r="J1234" s="31">
        <v>2522</v>
      </c>
      <c r="K1234" s="31">
        <v>2522</v>
      </c>
    </row>
    <row r="1235" spans="1:11" s="21" customFormat="1" ht="33" customHeight="1" x14ac:dyDescent="0.25">
      <c r="A1235" s="111" t="s">
        <v>1936</v>
      </c>
      <c r="B1235" s="94"/>
      <c r="C1235" s="90" t="s">
        <v>715</v>
      </c>
      <c r="D1235" s="90" t="s">
        <v>1918</v>
      </c>
      <c r="E1235" s="77" t="s">
        <v>1135</v>
      </c>
      <c r="F1235" s="93" t="s">
        <v>21</v>
      </c>
      <c r="G1235" s="55">
        <v>5</v>
      </c>
      <c r="H1235" s="55">
        <v>5</v>
      </c>
      <c r="I1235" s="55">
        <v>8</v>
      </c>
      <c r="J1235" s="55">
        <v>8</v>
      </c>
      <c r="K1235" s="55">
        <v>8</v>
      </c>
    </row>
    <row r="1236" spans="1:11" s="21" customFormat="1" ht="33.75" customHeight="1" x14ac:dyDescent="0.25">
      <c r="A1236" s="113"/>
      <c r="B1236" s="94"/>
      <c r="C1236" s="91"/>
      <c r="D1236" s="91"/>
      <c r="E1236" s="77" t="s">
        <v>777</v>
      </c>
      <c r="F1236" s="94"/>
      <c r="G1236" s="70">
        <v>38</v>
      </c>
      <c r="H1236" s="66">
        <v>38</v>
      </c>
      <c r="I1236" s="66">
        <v>40</v>
      </c>
      <c r="J1236" s="66">
        <v>40</v>
      </c>
      <c r="K1236" s="66">
        <v>40</v>
      </c>
    </row>
    <row r="1237" spans="1:11" s="21" customFormat="1" ht="36" customHeight="1" x14ac:dyDescent="0.25">
      <c r="A1237" s="113"/>
      <c r="B1237" s="94"/>
      <c r="C1237" s="91"/>
      <c r="D1237" s="91"/>
      <c r="E1237" s="77" t="s">
        <v>1137</v>
      </c>
      <c r="F1237" s="94"/>
      <c r="G1237" s="55">
        <v>1</v>
      </c>
      <c r="H1237" s="55">
        <v>1</v>
      </c>
      <c r="I1237" s="55">
        <v>1</v>
      </c>
      <c r="J1237" s="55">
        <v>1</v>
      </c>
      <c r="K1237" s="55">
        <v>1</v>
      </c>
    </row>
    <row r="1238" spans="1:11" s="21" customFormat="1" ht="25.5" customHeight="1" x14ac:dyDescent="0.25">
      <c r="A1238" s="113"/>
      <c r="B1238" s="94"/>
      <c r="C1238" s="91"/>
      <c r="D1238" s="91"/>
      <c r="E1238" s="77" t="s">
        <v>1132</v>
      </c>
      <c r="F1238" s="94"/>
      <c r="G1238" s="68">
        <v>135000</v>
      </c>
      <c r="H1238" s="80">
        <v>135000</v>
      </c>
      <c r="I1238" s="80">
        <v>280000</v>
      </c>
      <c r="J1238" s="80">
        <v>280000</v>
      </c>
      <c r="K1238" s="80">
        <v>280000</v>
      </c>
    </row>
    <row r="1239" spans="1:11" s="21" customFormat="1" ht="20.25" customHeight="1" x14ac:dyDescent="0.25">
      <c r="A1239" s="113"/>
      <c r="B1239" s="94"/>
      <c r="C1239" s="91"/>
      <c r="D1239" s="92"/>
      <c r="E1239" s="77" t="s">
        <v>1919</v>
      </c>
      <c r="F1239" s="95"/>
      <c r="G1239" s="55">
        <v>1100</v>
      </c>
      <c r="H1239" s="55">
        <v>1100</v>
      </c>
      <c r="I1239" s="55">
        <v>1100</v>
      </c>
      <c r="J1239" s="55">
        <v>1100</v>
      </c>
      <c r="K1239" s="55">
        <v>1100</v>
      </c>
    </row>
    <row r="1240" spans="1:11" s="21" customFormat="1" ht="63" x14ac:dyDescent="0.25">
      <c r="A1240" s="112"/>
      <c r="B1240" s="94"/>
      <c r="C1240" s="92"/>
      <c r="D1240" s="30" t="s">
        <v>1895</v>
      </c>
      <c r="E1240" s="77" t="s">
        <v>22</v>
      </c>
      <c r="F1240" s="81" t="s">
        <v>200</v>
      </c>
      <c r="G1240" s="31">
        <v>1459.2</v>
      </c>
      <c r="H1240" s="31">
        <v>1645.9</v>
      </c>
      <c r="I1240" s="31">
        <v>12956.9</v>
      </c>
      <c r="J1240" s="31">
        <v>11948.8</v>
      </c>
      <c r="K1240" s="31">
        <v>9233</v>
      </c>
    </row>
    <row r="1241" spans="1:11" s="21" customFormat="1" ht="126" x14ac:dyDescent="0.25">
      <c r="A1241" s="111" t="s">
        <v>1937</v>
      </c>
      <c r="B1241" s="94"/>
      <c r="C1241" s="90" t="s">
        <v>1920</v>
      </c>
      <c r="D1241" s="84" t="s">
        <v>1921</v>
      </c>
      <c r="E1241" s="84" t="s">
        <v>1864</v>
      </c>
      <c r="F1241" s="81" t="s">
        <v>18</v>
      </c>
      <c r="G1241" s="56">
        <v>2800</v>
      </c>
      <c r="H1241" s="56">
        <v>2800</v>
      </c>
      <c r="I1241" s="56">
        <v>2800</v>
      </c>
      <c r="J1241" s="56">
        <v>2800</v>
      </c>
      <c r="K1241" s="56">
        <v>2800</v>
      </c>
    </row>
    <row r="1242" spans="1:11" s="21" customFormat="1" ht="63" x14ac:dyDescent="0.25">
      <c r="A1242" s="112"/>
      <c r="B1242" s="94"/>
      <c r="C1242" s="92"/>
      <c r="D1242" s="84" t="s">
        <v>1889</v>
      </c>
      <c r="E1242" s="77" t="s">
        <v>22</v>
      </c>
      <c r="F1242" s="81" t="s">
        <v>200</v>
      </c>
      <c r="G1242" s="88">
        <v>11110.8</v>
      </c>
      <c r="H1242" s="88">
        <v>12456.3</v>
      </c>
      <c r="I1242" s="88">
        <v>13125.2</v>
      </c>
      <c r="J1242" s="88">
        <v>12908.3</v>
      </c>
      <c r="K1242" s="88">
        <v>12908.3</v>
      </c>
    </row>
    <row r="1243" spans="1:11" s="21" customFormat="1" ht="200.25" customHeight="1" x14ac:dyDescent="0.25">
      <c r="A1243" s="320" t="s">
        <v>1938</v>
      </c>
      <c r="B1243" s="94"/>
      <c r="C1243" s="103" t="s">
        <v>1922</v>
      </c>
      <c r="D1243" s="84" t="s">
        <v>1923</v>
      </c>
      <c r="E1243" s="84" t="s">
        <v>1924</v>
      </c>
      <c r="F1243" s="84" t="s">
        <v>18</v>
      </c>
      <c r="G1243" s="56">
        <v>3440</v>
      </c>
      <c r="H1243" s="56">
        <v>2630</v>
      </c>
      <c r="I1243" s="56">
        <v>2350</v>
      </c>
      <c r="J1243" s="56">
        <v>2350</v>
      </c>
      <c r="K1243" s="56">
        <v>2350</v>
      </c>
    </row>
    <row r="1244" spans="1:11" s="21" customFormat="1" ht="66" customHeight="1" x14ac:dyDescent="0.25">
      <c r="A1244" s="320"/>
      <c r="B1244" s="94"/>
      <c r="C1244" s="103"/>
      <c r="D1244" s="84" t="s">
        <v>1889</v>
      </c>
      <c r="E1244" s="84" t="s">
        <v>22</v>
      </c>
      <c r="F1244" s="84" t="s">
        <v>6</v>
      </c>
      <c r="G1244" s="88">
        <v>19514.8</v>
      </c>
      <c r="H1244" s="88">
        <v>16897.3</v>
      </c>
      <c r="I1244" s="88">
        <v>15978.1</v>
      </c>
      <c r="J1244" s="88">
        <v>15578.9</v>
      </c>
      <c r="K1244" s="88">
        <v>15875.4</v>
      </c>
    </row>
    <row r="1245" spans="1:11" s="21" customFormat="1" ht="76.5" customHeight="1" x14ac:dyDescent="0.25">
      <c r="A1245" s="320" t="s">
        <v>1939</v>
      </c>
      <c r="B1245" s="94"/>
      <c r="C1245" s="90" t="s">
        <v>1925</v>
      </c>
      <c r="D1245" s="90" t="s">
        <v>1926</v>
      </c>
      <c r="E1245" s="73" t="s">
        <v>1927</v>
      </c>
      <c r="F1245" s="84" t="s">
        <v>18</v>
      </c>
      <c r="G1245" s="56">
        <v>330</v>
      </c>
      <c r="H1245" s="56">
        <v>276</v>
      </c>
      <c r="I1245" s="56">
        <v>330</v>
      </c>
      <c r="J1245" s="56">
        <v>450</v>
      </c>
      <c r="K1245" s="56">
        <v>458</v>
      </c>
    </row>
    <row r="1246" spans="1:11" s="21" customFormat="1" ht="21" customHeight="1" x14ac:dyDescent="0.25">
      <c r="A1246" s="320"/>
      <c r="B1246" s="94"/>
      <c r="C1246" s="91"/>
      <c r="D1246" s="91"/>
      <c r="E1246" s="73" t="s">
        <v>1928</v>
      </c>
      <c r="F1246" s="84" t="s">
        <v>1930</v>
      </c>
      <c r="G1246" s="56">
        <v>12540</v>
      </c>
      <c r="H1246" s="56">
        <v>10598</v>
      </c>
      <c r="I1246" s="56">
        <v>13200</v>
      </c>
      <c r="J1246" s="56">
        <v>13200</v>
      </c>
      <c r="K1246" s="56">
        <v>13200</v>
      </c>
    </row>
    <row r="1247" spans="1:11" s="21" customFormat="1" ht="18.75" customHeight="1" x14ac:dyDescent="0.25">
      <c r="A1247" s="320"/>
      <c r="B1247" s="94"/>
      <c r="C1247" s="91"/>
      <c r="D1247" s="92"/>
      <c r="E1247" s="73" t="s">
        <v>1929</v>
      </c>
      <c r="F1247" s="84" t="s">
        <v>269</v>
      </c>
      <c r="G1247" s="56">
        <v>33838</v>
      </c>
      <c r="H1247" s="56">
        <v>28371</v>
      </c>
      <c r="I1247" s="56">
        <v>35640</v>
      </c>
      <c r="J1247" s="56">
        <v>35640</v>
      </c>
      <c r="K1247" s="56">
        <v>35640</v>
      </c>
    </row>
    <row r="1248" spans="1:11" s="21" customFormat="1" ht="66" customHeight="1" x14ac:dyDescent="0.25">
      <c r="A1248" s="320"/>
      <c r="B1248" s="94"/>
      <c r="C1248" s="92"/>
      <c r="D1248" s="84" t="s">
        <v>1889</v>
      </c>
      <c r="E1248" s="84" t="s">
        <v>22</v>
      </c>
      <c r="F1248" s="84" t="s">
        <v>6</v>
      </c>
      <c r="G1248" s="88">
        <v>4847.1000000000004</v>
      </c>
      <c r="H1248" s="88">
        <v>15369.6</v>
      </c>
      <c r="I1248" s="88">
        <v>24094.9</v>
      </c>
      <c r="J1248" s="88">
        <v>19295.900000000001</v>
      </c>
      <c r="K1248" s="88">
        <v>16888.5</v>
      </c>
    </row>
    <row r="1249" spans="1:11" s="21" customFormat="1" ht="84.75" customHeight="1" x14ac:dyDescent="0.25">
      <c r="A1249" s="111" t="s">
        <v>1940</v>
      </c>
      <c r="B1249" s="94"/>
      <c r="C1249" s="103" t="s">
        <v>1141</v>
      </c>
      <c r="D1249" s="65" t="s">
        <v>1142</v>
      </c>
      <c r="E1249" s="84" t="s">
        <v>1931</v>
      </c>
      <c r="F1249" s="84" t="s">
        <v>21</v>
      </c>
      <c r="G1249" s="56">
        <v>5000</v>
      </c>
      <c r="H1249" s="56" t="s">
        <v>306</v>
      </c>
      <c r="I1249" s="56" t="s">
        <v>306</v>
      </c>
      <c r="J1249" s="56" t="s">
        <v>306</v>
      </c>
      <c r="K1249" s="56" t="s">
        <v>306</v>
      </c>
    </row>
    <row r="1250" spans="1:11" s="21" customFormat="1" ht="63" x14ac:dyDescent="0.25">
      <c r="A1250" s="112"/>
      <c r="B1250" s="94"/>
      <c r="C1250" s="103"/>
      <c r="D1250" s="84" t="s">
        <v>1889</v>
      </c>
      <c r="E1250" s="77" t="s">
        <v>22</v>
      </c>
      <c r="F1250" s="81" t="s">
        <v>200</v>
      </c>
      <c r="G1250" s="88">
        <v>1684.1</v>
      </c>
      <c r="H1250" s="56" t="s">
        <v>306</v>
      </c>
      <c r="I1250" s="56" t="s">
        <v>306</v>
      </c>
      <c r="J1250" s="56" t="s">
        <v>306</v>
      </c>
      <c r="K1250" s="56" t="s">
        <v>306</v>
      </c>
    </row>
    <row r="1251" spans="1:11" s="21" customFormat="1" ht="36.75" customHeight="1" x14ac:dyDescent="0.25">
      <c r="A1251" s="111" t="s">
        <v>1941</v>
      </c>
      <c r="B1251" s="94"/>
      <c r="C1251" s="90" t="s">
        <v>1143</v>
      </c>
      <c r="D1251" s="90" t="s">
        <v>1888</v>
      </c>
      <c r="E1251" s="84" t="s">
        <v>1932</v>
      </c>
      <c r="F1251" s="90" t="s">
        <v>21</v>
      </c>
      <c r="G1251" s="55">
        <f>518+7</f>
        <v>525</v>
      </c>
      <c r="H1251" s="70">
        <v>525</v>
      </c>
      <c r="I1251" s="70">
        <v>525</v>
      </c>
      <c r="J1251" s="70">
        <v>525</v>
      </c>
      <c r="K1251" s="70">
        <v>525</v>
      </c>
    </row>
    <row r="1252" spans="1:11" s="21" customFormat="1" ht="58.5" customHeight="1" x14ac:dyDescent="0.25">
      <c r="A1252" s="113"/>
      <c r="B1252" s="94"/>
      <c r="C1252" s="91"/>
      <c r="D1252" s="92"/>
      <c r="E1252" s="73" t="s">
        <v>1933</v>
      </c>
      <c r="F1252" s="92"/>
      <c r="G1252" s="55">
        <v>365</v>
      </c>
      <c r="H1252" s="70">
        <v>365</v>
      </c>
      <c r="I1252" s="70">
        <v>365</v>
      </c>
      <c r="J1252" s="70">
        <v>365</v>
      </c>
      <c r="K1252" s="70">
        <v>365</v>
      </c>
    </row>
    <row r="1253" spans="1:11" s="21" customFormat="1" ht="67.5" customHeight="1" x14ac:dyDescent="0.25">
      <c r="A1253" s="112"/>
      <c r="B1253" s="94"/>
      <c r="C1253" s="92"/>
      <c r="D1253" s="84" t="s">
        <v>1886</v>
      </c>
      <c r="E1253" s="77" t="s">
        <v>22</v>
      </c>
      <c r="F1253" s="81" t="s">
        <v>200</v>
      </c>
      <c r="G1253" s="31">
        <v>36123.1</v>
      </c>
      <c r="H1253" s="69">
        <v>37351.9</v>
      </c>
      <c r="I1253" s="69">
        <v>40582.6</v>
      </c>
      <c r="J1253" s="69">
        <v>37356.1</v>
      </c>
      <c r="K1253" s="69">
        <v>36454.699999999997</v>
      </c>
    </row>
    <row r="1254" spans="1:11" s="21" customFormat="1" ht="78.75" x14ac:dyDescent="0.25">
      <c r="A1254" s="111" t="s">
        <v>1942</v>
      </c>
      <c r="B1254" s="94"/>
      <c r="C1254" s="103" t="s">
        <v>716</v>
      </c>
      <c r="D1254" s="84" t="s">
        <v>1144</v>
      </c>
      <c r="E1254" s="84" t="s">
        <v>1887</v>
      </c>
      <c r="F1254" s="81" t="s">
        <v>21</v>
      </c>
      <c r="G1254" s="55">
        <v>8127</v>
      </c>
      <c r="H1254" s="68">
        <v>8370</v>
      </c>
      <c r="I1254" s="68">
        <v>8520</v>
      </c>
      <c r="J1254" s="68">
        <v>8520</v>
      </c>
      <c r="K1254" s="68">
        <v>8520</v>
      </c>
    </row>
    <row r="1255" spans="1:11" s="21" customFormat="1" ht="63" x14ac:dyDescent="0.25">
      <c r="A1255" s="112"/>
      <c r="B1255" s="94"/>
      <c r="C1255" s="103"/>
      <c r="D1255" s="84" t="s">
        <v>1886</v>
      </c>
      <c r="E1255" s="77" t="s">
        <v>22</v>
      </c>
      <c r="F1255" s="81" t="s">
        <v>200</v>
      </c>
      <c r="G1255" s="31">
        <v>645.79999999999995</v>
      </c>
      <c r="H1255" s="70">
        <v>751.2</v>
      </c>
      <c r="I1255" s="70">
        <v>850.5</v>
      </c>
      <c r="J1255" s="70">
        <v>729.8</v>
      </c>
      <c r="K1255" s="70">
        <v>735.1</v>
      </c>
    </row>
    <row r="1256" spans="1:11" s="21" customFormat="1" ht="79.5" customHeight="1" x14ac:dyDescent="0.25">
      <c r="A1256" s="111" t="s">
        <v>1943</v>
      </c>
      <c r="B1256" s="94"/>
      <c r="C1256" s="90" t="s">
        <v>1042</v>
      </c>
      <c r="D1256" s="90" t="s">
        <v>1145</v>
      </c>
      <c r="E1256" s="93" t="s">
        <v>133</v>
      </c>
      <c r="F1256" s="84" t="s">
        <v>1146</v>
      </c>
      <c r="G1256" s="55">
        <v>12252</v>
      </c>
      <c r="H1256" s="68">
        <v>12252</v>
      </c>
      <c r="I1256" s="68">
        <v>12252</v>
      </c>
      <c r="J1256" s="68">
        <v>12252</v>
      </c>
      <c r="K1256" s="68">
        <v>12252</v>
      </c>
    </row>
    <row r="1257" spans="1:11" s="21" customFormat="1" ht="22.5" hidden="1" customHeight="1" x14ac:dyDescent="0.25">
      <c r="A1257" s="113"/>
      <c r="B1257" s="94"/>
      <c r="C1257" s="91"/>
      <c r="D1257" s="92"/>
      <c r="E1257" s="95"/>
      <c r="F1257" s="81" t="s">
        <v>18</v>
      </c>
      <c r="G1257" s="171">
        <v>15</v>
      </c>
      <c r="H1257" s="89">
        <v>15</v>
      </c>
      <c r="I1257" s="89">
        <v>20</v>
      </c>
      <c r="J1257" s="89">
        <v>23</v>
      </c>
      <c r="K1257" s="89">
        <v>27</v>
      </c>
    </row>
    <row r="1258" spans="1:11" s="21" customFormat="1" ht="66" customHeight="1" x14ac:dyDescent="0.25">
      <c r="A1258" s="112"/>
      <c r="B1258" s="94"/>
      <c r="C1258" s="92"/>
      <c r="D1258" s="30" t="s">
        <v>1886</v>
      </c>
      <c r="E1258" s="77" t="s">
        <v>22</v>
      </c>
      <c r="F1258" s="81" t="s">
        <v>200</v>
      </c>
      <c r="G1258" s="31">
        <v>50</v>
      </c>
      <c r="H1258" s="69">
        <v>65</v>
      </c>
      <c r="I1258" s="72">
        <v>75</v>
      </c>
      <c r="J1258" s="72">
        <v>75</v>
      </c>
      <c r="K1258" s="72">
        <v>75</v>
      </c>
    </row>
    <row r="1259" spans="1:11" s="21" customFormat="1" ht="78.75" customHeight="1" x14ac:dyDescent="0.25">
      <c r="A1259" s="111" t="s">
        <v>1943</v>
      </c>
      <c r="B1259" s="94"/>
      <c r="C1259" s="103" t="s">
        <v>1147</v>
      </c>
      <c r="D1259" s="84" t="s">
        <v>717</v>
      </c>
      <c r="E1259" s="84" t="s">
        <v>1148</v>
      </c>
      <c r="F1259" s="81" t="s">
        <v>21</v>
      </c>
      <c r="G1259" s="55">
        <v>300</v>
      </c>
      <c r="H1259" s="70">
        <v>300</v>
      </c>
      <c r="I1259" s="70">
        <v>300</v>
      </c>
      <c r="J1259" s="70">
        <v>300</v>
      </c>
      <c r="K1259" s="70">
        <v>300</v>
      </c>
    </row>
    <row r="1260" spans="1:11" s="21" customFormat="1" ht="63" x14ac:dyDescent="0.25">
      <c r="A1260" s="112"/>
      <c r="B1260" s="94"/>
      <c r="C1260" s="90"/>
      <c r="D1260" s="73" t="s">
        <v>1886</v>
      </c>
      <c r="E1260" s="77" t="s">
        <v>22</v>
      </c>
      <c r="F1260" s="81" t="s">
        <v>200</v>
      </c>
      <c r="G1260" s="67">
        <v>3738.5</v>
      </c>
      <c r="H1260" s="71">
        <v>4568.7</v>
      </c>
      <c r="I1260" s="71">
        <v>5925.7</v>
      </c>
      <c r="J1260" s="71">
        <v>4562.7</v>
      </c>
      <c r="K1260" s="71">
        <v>4125.6000000000004</v>
      </c>
    </row>
    <row r="1261" spans="1:11" s="21" customFormat="1" ht="78.75" customHeight="1" x14ac:dyDescent="0.25">
      <c r="A1261" s="111" t="s">
        <v>1944</v>
      </c>
      <c r="B1261" s="94"/>
      <c r="C1261" s="90" t="s">
        <v>1139</v>
      </c>
      <c r="D1261" s="84" t="s">
        <v>1140</v>
      </c>
      <c r="E1261" s="77" t="s">
        <v>109</v>
      </c>
      <c r="F1261" s="81" t="s">
        <v>21</v>
      </c>
      <c r="G1261" s="70">
        <v>731</v>
      </c>
      <c r="H1261" s="55">
        <v>731</v>
      </c>
      <c r="I1261" s="55">
        <v>731</v>
      </c>
      <c r="J1261" s="55">
        <v>731</v>
      </c>
      <c r="K1261" s="55">
        <v>731</v>
      </c>
    </row>
    <row r="1262" spans="1:11" s="21" customFormat="1" ht="63" x14ac:dyDescent="0.25">
      <c r="A1262" s="112"/>
      <c r="B1262" s="94"/>
      <c r="C1262" s="92"/>
      <c r="D1262" s="84" t="s">
        <v>1885</v>
      </c>
      <c r="E1262" s="77" t="s">
        <v>22</v>
      </c>
      <c r="F1262" s="81" t="s">
        <v>200</v>
      </c>
      <c r="G1262" s="71">
        <v>60000</v>
      </c>
      <c r="H1262" s="67">
        <v>52178.2</v>
      </c>
      <c r="I1262" s="67">
        <v>70730.3</v>
      </c>
      <c r="J1262" s="67">
        <v>63706.8</v>
      </c>
      <c r="K1262" s="67">
        <v>61719.199999999997</v>
      </c>
    </row>
    <row r="1263" spans="1:11" s="21" customFormat="1" ht="38.25" customHeight="1" x14ac:dyDescent="0.25">
      <c r="A1263" s="111" t="s">
        <v>1945</v>
      </c>
      <c r="B1263" s="94"/>
      <c r="C1263" s="90" t="s">
        <v>1111</v>
      </c>
      <c r="D1263" s="90" t="s">
        <v>1195</v>
      </c>
      <c r="E1263" s="93" t="s">
        <v>1884</v>
      </c>
      <c r="F1263" s="93" t="s">
        <v>18</v>
      </c>
      <c r="G1263" s="99">
        <v>15</v>
      </c>
      <c r="H1263" s="96">
        <v>25</v>
      </c>
      <c r="I1263" s="96">
        <v>25</v>
      </c>
      <c r="J1263" s="96">
        <v>25</v>
      </c>
      <c r="K1263" s="96">
        <v>25</v>
      </c>
    </row>
    <row r="1264" spans="1:11" s="21" customFormat="1" ht="18" customHeight="1" x14ac:dyDescent="0.25">
      <c r="A1264" s="113"/>
      <c r="B1264" s="94"/>
      <c r="C1264" s="91"/>
      <c r="D1264" s="91"/>
      <c r="E1264" s="94"/>
      <c r="F1264" s="94"/>
      <c r="G1264" s="100"/>
      <c r="H1264" s="97"/>
      <c r="I1264" s="97"/>
      <c r="J1264" s="97"/>
      <c r="K1264" s="97"/>
    </row>
    <row r="1265" spans="1:16" s="21" customFormat="1" ht="28.5" customHeight="1" x14ac:dyDescent="0.25">
      <c r="A1265" s="113"/>
      <c r="B1265" s="94"/>
      <c r="C1265" s="91"/>
      <c r="D1265" s="92"/>
      <c r="E1265" s="95"/>
      <c r="F1265" s="95"/>
      <c r="G1265" s="101"/>
      <c r="H1265" s="98"/>
      <c r="I1265" s="98"/>
      <c r="J1265" s="98"/>
      <c r="K1265" s="98"/>
    </row>
    <row r="1266" spans="1:16" s="21" customFormat="1" ht="63" x14ac:dyDescent="0.25">
      <c r="A1266" s="112"/>
      <c r="B1266" s="94"/>
      <c r="C1266" s="92"/>
      <c r="D1266" s="84" t="s">
        <v>1858</v>
      </c>
      <c r="E1266" s="77" t="s">
        <v>22</v>
      </c>
      <c r="F1266" s="81" t="s">
        <v>200</v>
      </c>
      <c r="G1266" s="69">
        <v>750</v>
      </c>
      <c r="H1266" s="67">
        <v>2443.0994999999998</v>
      </c>
      <c r="I1266" s="67">
        <v>2443.0994999999998</v>
      </c>
      <c r="J1266" s="67">
        <v>2443.0994999999998</v>
      </c>
      <c r="K1266" s="67">
        <v>2443.0994999999998</v>
      </c>
    </row>
    <row r="1267" spans="1:16" s="21" customFormat="1" ht="94.5" customHeight="1" x14ac:dyDescent="0.25">
      <c r="A1267" s="111" t="s">
        <v>1946</v>
      </c>
      <c r="B1267" s="94"/>
      <c r="C1267" s="90" t="s">
        <v>1203</v>
      </c>
      <c r="D1267" s="30" t="s">
        <v>1881</v>
      </c>
      <c r="E1267" s="77" t="s">
        <v>1883</v>
      </c>
      <c r="F1267" s="81" t="s">
        <v>18</v>
      </c>
      <c r="G1267" s="68">
        <v>62</v>
      </c>
      <c r="H1267" s="66">
        <v>52</v>
      </c>
      <c r="I1267" s="66">
        <v>55</v>
      </c>
      <c r="J1267" s="66">
        <v>55</v>
      </c>
      <c r="K1267" s="66">
        <v>55</v>
      </c>
    </row>
    <row r="1268" spans="1:16" s="21" customFormat="1" ht="64.5" customHeight="1" x14ac:dyDescent="0.25">
      <c r="A1268" s="112"/>
      <c r="B1268" s="94"/>
      <c r="C1268" s="92"/>
      <c r="D1268" s="30" t="s">
        <v>1882</v>
      </c>
      <c r="E1268" s="77" t="s">
        <v>22</v>
      </c>
      <c r="F1268" s="81" t="s">
        <v>200</v>
      </c>
      <c r="G1268" s="69">
        <v>2803.6</v>
      </c>
      <c r="H1268" s="67">
        <v>2320.9</v>
      </c>
      <c r="I1268" s="67">
        <v>3561.2</v>
      </c>
      <c r="J1268" s="67">
        <v>3234.4</v>
      </c>
      <c r="K1268" s="67">
        <v>3234.5</v>
      </c>
    </row>
    <row r="1269" spans="1:16" s="21" customFormat="1" ht="78.75" x14ac:dyDescent="0.25">
      <c r="A1269" s="111" t="s">
        <v>1947</v>
      </c>
      <c r="B1269" s="94"/>
      <c r="C1269" s="90" t="s">
        <v>1196</v>
      </c>
      <c r="D1269" s="30" t="s">
        <v>1879</v>
      </c>
      <c r="E1269" s="77" t="s">
        <v>1883</v>
      </c>
      <c r="F1269" s="81" t="s">
        <v>18</v>
      </c>
      <c r="G1269" s="55">
        <v>25</v>
      </c>
      <c r="H1269" s="66">
        <v>75</v>
      </c>
      <c r="I1269" s="66">
        <v>75</v>
      </c>
      <c r="J1269" s="66">
        <v>75</v>
      </c>
      <c r="K1269" s="66">
        <v>75</v>
      </c>
    </row>
    <row r="1270" spans="1:16" s="2" customFormat="1" ht="63" x14ac:dyDescent="0.25">
      <c r="A1270" s="112"/>
      <c r="B1270" s="95"/>
      <c r="C1270" s="92"/>
      <c r="D1270" s="30" t="s">
        <v>1880</v>
      </c>
      <c r="E1270" s="77" t="s">
        <v>22</v>
      </c>
      <c r="F1270" s="81" t="s">
        <v>200</v>
      </c>
      <c r="G1270" s="31">
        <v>500</v>
      </c>
      <c r="H1270" s="67">
        <v>4104.4071599999997</v>
      </c>
      <c r="I1270" s="67">
        <v>4104.4071599999997</v>
      </c>
      <c r="J1270" s="67">
        <v>4104.4071599999997</v>
      </c>
      <c r="K1270" s="67">
        <v>4104.4071599999997</v>
      </c>
    </row>
    <row r="1271" spans="1:16" ht="31.5" customHeight="1" x14ac:dyDescent="0.25">
      <c r="A1271" s="128" t="s">
        <v>1152</v>
      </c>
      <c r="B1271" s="129"/>
      <c r="C1271" s="129"/>
      <c r="D1271" s="130"/>
      <c r="E1271" s="126" t="s">
        <v>22</v>
      </c>
      <c r="F1271" s="3" t="s">
        <v>6</v>
      </c>
      <c r="G1271" s="8">
        <v>2481387.2999999998</v>
      </c>
      <c r="H1271" s="8">
        <v>2619217.52</v>
      </c>
      <c r="I1271" s="8">
        <v>3101109.4</v>
      </c>
      <c r="J1271" s="148">
        <v>2793173.9</v>
      </c>
      <c r="K1271" s="148">
        <v>2706032.8</v>
      </c>
      <c r="P1271" s="54"/>
    </row>
    <row r="1272" spans="1:16" ht="33.75" customHeight="1" x14ac:dyDescent="0.25">
      <c r="A1272" s="128" t="s">
        <v>1149</v>
      </c>
      <c r="B1272" s="129"/>
      <c r="C1272" s="129"/>
      <c r="D1272" s="130"/>
      <c r="E1272" s="127"/>
      <c r="F1272" s="3" t="s">
        <v>6</v>
      </c>
      <c r="G1272" s="8">
        <v>2481387.2999999998</v>
      </c>
      <c r="H1272" s="8">
        <v>2619217.52</v>
      </c>
      <c r="I1272" s="8">
        <v>3101109.4</v>
      </c>
      <c r="J1272" s="148">
        <v>2793173.9</v>
      </c>
      <c r="K1272" s="8">
        <v>2706032.8</v>
      </c>
    </row>
    <row r="1273" spans="1:16" s="2" customFormat="1" ht="17.25" customHeight="1" x14ac:dyDescent="0.25">
      <c r="A1273" s="121" t="s">
        <v>1312</v>
      </c>
      <c r="B1273" s="122"/>
      <c r="C1273" s="122"/>
      <c r="D1273" s="122"/>
      <c r="E1273" s="122"/>
      <c r="F1273" s="122"/>
      <c r="G1273" s="122"/>
      <c r="H1273" s="122"/>
      <c r="I1273" s="122"/>
      <c r="J1273" s="122"/>
      <c r="K1273" s="123"/>
    </row>
    <row r="1274" spans="1:16" s="2" customFormat="1" ht="83.25" customHeight="1" x14ac:dyDescent="0.25">
      <c r="A1274" s="133" t="s">
        <v>1313</v>
      </c>
      <c r="B1274" s="133" t="s">
        <v>1321</v>
      </c>
      <c r="C1274" s="133" t="s">
        <v>713</v>
      </c>
      <c r="D1274" s="84" t="s">
        <v>1314</v>
      </c>
      <c r="E1274" s="204" t="s">
        <v>142</v>
      </c>
      <c r="F1274" s="204" t="s">
        <v>269</v>
      </c>
      <c r="G1274" s="204" t="s">
        <v>306</v>
      </c>
      <c r="H1274" s="321">
        <v>15091</v>
      </c>
      <c r="I1274" s="321">
        <v>15091</v>
      </c>
      <c r="J1274" s="321">
        <v>15091</v>
      </c>
      <c r="K1274" s="322">
        <v>15091</v>
      </c>
    </row>
    <row r="1275" spans="1:16" s="2" customFormat="1" ht="68.25" customHeight="1" x14ac:dyDescent="0.25">
      <c r="A1275" s="134"/>
      <c r="B1275" s="323"/>
      <c r="C1275" s="134"/>
      <c r="D1275" s="30" t="s">
        <v>1315</v>
      </c>
      <c r="E1275" s="77" t="s">
        <v>22</v>
      </c>
      <c r="F1275" s="204" t="s">
        <v>200</v>
      </c>
      <c r="G1275" s="204" t="s">
        <v>1554</v>
      </c>
      <c r="H1275" s="321">
        <v>13447</v>
      </c>
      <c r="I1275" s="321">
        <v>16405</v>
      </c>
      <c r="J1275" s="321">
        <v>15649</v>
      </c>
      <c r="K1275" s="322">
        <v>15381</v>
      </c>
    </row>
    <row r="1276" spans="1:16" s="2" customFormat="1" ht="81.75" customHeight="1" x14ac:dyDescent="0.25">
      <c r="A1276" s="133" t="s">
        <v>1333</v>
      </c>
      <c r="B1276" s="323"/>
      <c r="C1276" s="133" t="s">
        <v>145</v>
      </c>
      <c r="D1276" s="84" t="s">
        <v>1316</v>
      </c>
      <c r="E1276" s="204" t="s">
        <v>109</v>
      </c>
      <c r="F1276" s="324" t="s">
        <v>21</v>
      </c>
      <c r="G1276" s="204" t="s">
        <v>306</v>
      </c>
      <c r="H1276" s="321" t="s">
        <v>1317</v>
      </c>
      <c r="I1276" s="321" t="s">
        <v>1317</v>
      </c>
      <c r="J1276" s="321" t="s">
        <v>1317</v>
      </c>
      <c r="K1276" s="322" t="s">
        <v>1317</v>
      </c>
    </row>
    <row r="1277" spans="1:16" s="2" customFormat="1" ht="70.5" customHeight="1" x14ac:dyDescent="0.25">
      <c r="A1277" s="134"/>
      <c r="B1277" s="323"/>
      <c r="C1277" s="134"/>
      <c r="D1277" s="30" t="s">
        <v>1315</v>
      </c>
      <c r="E1277" s="77" t="s">
        <v>22</v>
      </c>
      <c r="F1277" s="204" t="s">
        <v>200</v>
      </c>
      <c r="G1277" s="204" t="s">
        <v>1554</v>
      </c>
      <c r="H1277" s="321">
        <v>2206</v>
      </c>
      <c r="I1277" s="321">
        <v>2692</v>
      </c>
      <c r="J1277" s="321">
        <v>2567</v>
      </c>
      <c r="K1277" s="322">
        <v>2523.1999999999998</v>
      </c>
    </row>
    <row r="1278" spans="1:16" s="2" customFormat="1" ht="83.25" customHeight="1" x14ac:dyDescent="0.25">
      <c r="A1278" s="133" t="s">
        <v>1334</v>
      </c>
      <c r="B1278" s="323"/>
      <c r="C1278" s="133" t="s">
        <v>146</v>
      </c>
      <c r="D1278" s="204" t="s">
        <v>1318</v>
      </c>
      <c r="E1278" s="204" t="s">
        <v>109</v>
      </c>
      <c r="F1278" s="204" t="s">
        <v>21</v>
      </c>
      <c r="G1278" s="204" t="s">
        <v>306</v>
      </c>
      <c r="H1278" s="321" t="s">
        <v>1319</v>
      </c>
      <c r="I1278" s="321" t="s">
        <v>1319</v>
      </c>
      <c r="J1278" s="321" t="s">
        <v>1319</v>
      </c>
      <c r="K1278" s="322" t="s">
        <v>1319</v>
      </c>
    </row>
    <row r="1279" spans="1:16" s="2" customFormat="1" ht="66.75" customHeight="1" x14ac:dyDescent="0.25">
      <c r="A1279" s="134"/>
      <c r="B1279" s="323"/>
      <c r="C1279" s="134"/>
      <c r="D1279" s="30" t="s">
        <v>1315</v>
      </c>
      <c r="E1279" s="324" t="s">
        <v>22</v>
      </c>
      <c r="F1279" s="204" t="s">
        <v>200</v>
      </c>
      <c r="G1279" s="204" t="s">
        <v>1554</v>
      </c>
      <c r="H1279" s="321">
        <v>3363</v>
      </c>
      <c r="I1279" s="321">
        <v>4102.8999999999996</v>
      </c>
      <c r="J1279" s="321">
        <v>3914</v>
      </c>
      <c r="K1279" s="322">
        <v>3847</v>
      </c>
    </row>
    <row r="1280" spans="1:16" s="2" customFormat="1" ht="105" customHeight="1" x14ac:dyDescent="0.25">
      <c r="A1280" s="133" t="s">
        <v>1335</v>
      </c>
      <c r="B1280" s="323"/>
      <c r="C1280" s="133" t="s">
        <v>325</v>
      </c>
      <c r="D1280" s="204" t="s">
        <v>1492</v>
      </c>
      <c r="E1280" s="204" t="s">
        <v>1493</v>
      </c>
      <c r="F1280" s="204" t="s">
        <v>21</v>
      </c>
      <c r="G1280" s="204" t="s">
        <v>306</v>
      </c>
      <c r="H1280" s="321" t="s">
        <v>1320</v>
      </c>
      <c r="I1280" s="321" t="s">
        <v>1320</v>
      </c>
      <c r="J1280" s="321" t="s">
        <v>1320</v>
      </c>
      <c r="K1280" s="322" t="s">
        <v>1320</v>
      </c>
    </row>
    <row r="1281" spans="1:11" s="2" customFormat="1" ht="72.75" customHeight="1" x14ac:dyDescent="0.25">
      <c r="A1281" s="134"/>
      <c r="B1281" s="323"/>
      <c r="C1281" s="323"/>
      <c r="D1281" s="30" t="s">
        <v>1315</v>
      </c>
      <c r="E1281" s="324" t="s">
        <v>22</v>
      </c>
      <c r="F1281" s="204" t="s">
        <v>200</v>
      </c>
      <c r="G1281" s="204" t="s">
        <v>1554</v>
      </c>
      <c r="H1281" s="321">
        <v>3677.4</v>
      </c>
      <c r="I1281" s="321">
        <v>4486</v>
      </c>
      <c r="J1281" s="321">
        <v>4279.6000000000004</v>
      </c>
      <c r="K1281" s="322">
        <v>4206</v>
      </c>
    </row>
    <row r="1282" spans="1:11" s="2" customFormat="1" ht="21.75" customHeight="1" x14ac:dyDescent="0.25">
      <c r="A1282" s="309" t="s">
        <v>1152</v>
      </c>
      <c r="B1282" s="309"/>
      <c r="C1282" s="309"/>
      <c r="D1282" s="309"/>
      <c r="E1282" s="205" t="s">
        <v>22</v>
      </c>
      <c r="F1282" s="205" t="s">
        <v>200</v>
      </c>
      <c r="G1282" s="205" t="s">
        <v>1554</v>
      </c>
      <c r="H1282" s="325">
        <v>22693.4</v>
      </c>
      <c r="I1282" s="326">
        <f>SUM(I1281,I1279,I1277,I1275)</f>
        <v>27685.9</v>
      </c>
      <c r="J1282" s="326">
        <f>SUM(J1275,J1277,J1279,J1281)</f>
        <v>26409.599999999999</v>
      </c>
      <c r="K1282" s="327">
        <f>SUM(K1275,K1277,K1279,K1281)</f>
        <v>25957.200000000001</v>
      </c>
    </row>
    <row r="1283" spans="1:11" s="2" customFormat="1" ht="45" customHeight="1" x14ac:dyDescent="0.25">
      <c r="A1283" s="309"/>
      <c r="B1283" s="309"/>
      <c r="C1283" s="309"/>
      <c r="D1283" s="309"/>
      <c r="E1283" s="205"/>
      <c r="F1283" s="205"/>
      <c r="G1283" s="205"/>
      <c r="H1283" s="325"/>
      <c r="I1283" s="326"/>
      <c r="J1283" s="326"/>
      <c r="K1283" s="328"/>
    </row>
    <row r="1284" spans="1:11" s="2" customFormat="1" ht="22.5" customHeight="1" x14ac:dyDescent="0.25">
      <c r="A1284" s="133" t="s">
        <v>1336</v>
      </c>
      <c r="B1284" s="133" t="s">
        <v>1322</v>
      </c>
      <c r="C1284" s="133" t="s">
        <v>138</v>
      </c>
      <c r="D1284" s="133" t="s">
        <v>1323</v>
      </c>
      <c r="E1284" s="204" t="s">
        <v>1324</v>
      </c>
      <c r="F1284" s="204" t="s">
        <v>214</v>
      </c>
      <c r="G1284" s="204" t="s">
        <v>306</v>
      </c>
      <c r="H1284" s="329">
        <v>52</v>
      </c>
      <c r="I1284" s="329">
        <v>52</v>
      </c>
      <c r="J1284" s="329">
        <v>52</v>
      </c>
      <c r="K1284" s="330">
        <v>52</v>
      </c>
    </row>
    <row r="1285" spans="1:11" s="2" customFormat="1" ht="20.25" customHeight="1" x14ac:dyDescent="0.25">
      <c r="A1285" s="323"/>
      <c r="B1285" s="323"/>
      <c r="C1285" s="323"/>
      <c r="D1285" s="323"/>
      <c r="E1285" s="204" t="s">
        <v>1326</v>
      </c>
      <c r="F1285" s="204" t="s">
        <v>1328</v>
      </c>
      <c r="G1285" s="204" t="s">
        <v>306</v>
      </c>
      <c r="H1285" s="329">
        <v>3744000</v>
      </c>
      <c r="I1285" s="329">
        <v>3744000</v>
      </c>
      <c r="J1285" s="329">
        <v>3744000</v>
      </c>
      <c r="K1285" s="330">
        <v>3744000</v>
      </c>
    </row>
    <row r="1286" spans="1:11" s="2" customFormat="1" ht="21" customHeight="1" x14ac:dyDescent="0.25">
      <c r="A1286" s="323"/>
      <c r="B1286" s="323"/>
      <c r="C1286" s="323"/>
      <c r="D1286" s="323"/>
      <c r="E1286" s="204" t="s">
        <v>1327</v>
      </c>
      <c r="F1286" s="331" t="s">
        <v>1329</v>
      </c>
      <c r="G1286" s="204" t="s">
        <v>306</v>
      </c>
      <c r="H1286" s="329">
        <v>5272800000</v>
      </c>
      <c r="I1286" s="329">
        <v>5272800000</v>
      </c>
      <c r="J1286" s="329">
        <v>5272800000</v>
      </c>
      <c r="K1286" s="330">
        <v>5272800000</v>
      </c>
    </row>
    <row r="1287" spans="1:11" s="2" customFormat="1" ht="19.5" customHeight="1" x14ac:dyDescent="0.25">
      <c r="A1287" s="323"/>
      <c r="B1287" s="323"/>
      <c r="C1287" s="323"/>
      <c r="D1287" s="323"/>
      <c r="E1287" s="204" t="s">
        <v>1325</v>
      </c>
      <c r="F1287" s="204" t="s">
        <v>214</v>
      </c>
      <c r="G1287" s="204" t="s">
        <v>306</v>
      </c>
      <c r="H1287" s="329">
        <v>260000</v>
      </c>
      <c r="I1287" s="329">
        <v>260000</v>
      </c>
      <c r="J1287" s="329">
        <v>260000</v>
      </c>
      <c r="K1287" s="330">
        <v>260000</v>
      </c>
    </row>
    <row r="1288" spans="1:11" s="2" customFormat="1" ht="19.5" customHeight="1" x14ac:dyDescent="0.25">
      <c r="A1288" s="323"/>
      <c r="B1288" s="323"/>
      <c r="C1288" s="323"/>
      <c r="D1288" s="323"/>
      <c r="E1288" s="204" t="s">
        <v>1325</v>
      </c>
      <c r="F1288" s="204" t="s">
        <v>1330</v>
      </c>
      <c r="G1288" s="204" t="s">
        <v>306</v>
      </c>
      <c r="H1288" s="329">
        <v>1872000</v>
      </c>
      <c r="I1288" s="329">
        <v>1872000</v>
      </c>
      <c r="J1288" s="329">
        <v>1872000</v>
      </c>
      <c r="K1288" s="330">
        <v>1872000</v>
      </c>
    </row>
    <row r="1289" spans="1:11" s="2" customFormat="1" ht="16.5" customHeight="1" x14ac:dyDescent="0.25">
      <c r="A1289" s="323"/>
      <c r="B1289" s="323"/>
      <c r="C1289" s="323"/>
      <c r="D1289" s="134"/>
      <c r="E1289" s="204" t="s">
        <v>816</v>
      </c>
      <c r="F1289" s="204" t="s">
        <v>214</v>
      </c>
      <c r="G1289" s="204" t="s">
        <v>306</v>
      </c>
      <c r="H1289" s="329">
        <v>5000</v>
      </c>
      <c r="I1289" s="329">
        <v>5000</v>
      </c>
      <c r="J1289" s="329">
        <v>5000</v>
      </c>
      <c r="K1289" s="330">
        <v>5000</v>
      </c>
    </row>
    <row r="1290" spans="1:11" s="2" customFormat="1" ht="65.25" customHeight="1" x14ac:dyDescent="0.25">
      <c r="A1290" s="134"/>
      <c r="B1290" s="323"/>
      <c r="C1290" s="134"/>
      <c r="D1290" s="204" t="s">
        <v>1394</v>
      </c>
      <c r="E1290" s="204" t="s">
        <v>22</v>
      </c>
      <c r="F1290" s="204" t="s">
        <v>200</v>
      </c>
      <c r="G1290" s="204" t="s">
        <v>1554</v>
      </c>
      <c r="H1290" s="321">
        <v>7784.7</v>
      </c>
      <c r="I1290" s="321">
        <v>8511.1</v>
      </c>
      <c r="J1290" s="321">
        <v>8124</v>
      </c>
      <c r="K1290" s="332">
        <v>7985</v>
      </c>
    </row>
    <row r="1291" spans="1:11" s="2" customFormat="1" ht="82.5" customHeight="1" x14ac:dyDescent="0.25">
      <c r="A1291" s="133" t="s">
        <v>1337</v>
      </c>
      <c r="B1291" s="323"/>
      <c r="C1291" s="133" t="s">
        <v>817</v>
      </c>
      <c r="D1291" s="204" t="s">
        <v>1331</v>
      </c>
      <c r="E1291" s="204" t="s">
        <v>819</v>
      </c>
      <c r="F1291" s="204" t="s">
        <v>253</v>
      </c>
      <c r="G1291" s="204" t="s">
        <v>306</v>
      </c>
      <c r="H1291" s="321">
        <v>2500</v>
      </c>
      <c r="I1291" s="321">
        <v>2250</v>
      </c>
      <c r="J1291" s="321">
        <v>2250</v>
      </c>
      <c r="K1291" s="332">
        <v>2250</v>
      </c>
    </row>
    <row r="1292" spans="1:11" s="2" customFormat="1" ht="68.25" customHeight="1" x14ac:dyDescent="0.25">
      <c r="A1292" s="134"/>
      <c r="B1292" s="134"/>
      <c r="C1292" s="134"/>
      <c r="D1292" s="204" t="s">
        <v>1394</v>
      </c>
      <c r="E1292" s="204" t="s">
        <v>22</v>
      </c>
      <c r="F1292" s="204" t="s">
        <v>200</v>
      </c>
      <c r="G1292" s="206">
        <v>0</v>
      </c>
      <c r="H1292" s="321">
        <v>4277.5</v>
      </c>
      <c r="I1292" s="321">
        <v>4813.5</v>
      </c>
      <c r="J1292" s="321">
        <v>4586.5</v>
      </c>
      <c r="K1292" s="332">
        <v>4508</v>
      </c>
    </row>
    <row r="1293" spans="1:11" s="2" customFormat="1" ht="30.75" customHeight="1" x14ac:dyDescent="0.25">
      <c r="A1293" s="128" t="s">
        <v>821</v>
      </c>
      <c r="B1293" s="129"/>
      <c r="C1293" s="129"/>
      <c r="D1293" s="130"/>
      <c r="E1293" s="126" t="s">
        <v>22</v>
      </c>
      <c r="F1293" s="126" t="s">
        <v>200</v>
      </c>
      <c r="G1293" s="207">
        <v>0</v>
      </c>
      <c r="H1293" s="8">
        <f>SUM(H1290,H1292)</f>
        <v>12062.2</v>
      </c>
      <c r="I1293" s="8">
        <f>SUM(I1290,I1292)</f>
        <v>13324.6</v>
      </c>
      <c r="J1293" s="8">
        <f>SUM(J1290,J1292)</f>
        <v>12710.5</v>
      </c>
      <c r="K1293" s="333">
        <f>SUM(K1290,K1292)</f>
        <v>12493</v>
      </c>
    </row>
    <row r="1294" spans="1:11" s="2" customFormat="1" ht="31.5" customHeight="1" x14ac:dyDescent="0.25">
      <c r="A1294" s="128" t="s">
        <v>1332</v>
      </c>
      <c r="B1294" s="129"/>
      <c r="C1294" s="129"/>
      <c r="D1294" s="130"/>
      <c r="E1294" s="127"/>
      <c r="F1294" s="304"/>
      <c r="G1294" s="207">
        <v>0</v>
      </c>
      <c r="H1294" s="8">
        <f>SUM(H1293,H1282)</f>
        <v>34755.600000000006</v>
      </c>
      <c r="I1294" s="8">
        <v>41010.5</v>
      </c>
      <c r="J1294" s="8">
        <v>39120.1</v>
      </c>
      <c r="K1294" s="333">
        <v>38450.199999999997</v>
      </c>
    </row>
    <row r="1295" spans="1:11" ht="63" x14ac:dyDescent="0.25">
      <c r="A1295" s="334" t="s">
        <v>1153</v>
      </c>
      <c r="B1295" s="334"/>
      <c r="C1295" s="334"/>
      <c r="D1295" s="334"/>
      <c r="E1295" s="39" t="s">
        <v>1043</v>
      </c>
      <c r="F1295" s="127"/>
      <c r="G1295" s="208">
        <v>12065292</v>
      </c>
      <c r="H1295" s="208">
        <v>12801511.1</v>
      </c>
      <c r="I1295" s="208">
        <v>14096344.6</v>
      </c>
      <c r="J1295" s="208">
        <v>13563851.4</v>
      </c>
      <c r="K1295" s="208">
        <v>13347085.300000001</v>
      </c>
    </row>
  </sheetData>
  <mergeCells count="1433">
    <mergeCell ref="D1038:D1039"/>
    <mergeCell ref="E1038:E1039"/>
    <mergeCell ref="F1038:F1039"/>
    <mergeCell ref="G1038:G1039"/>
    <mergeCell ref="H1038:H1039"/>
    <mergeCell ref="I1038:I1039"/>
    <mergeCell ref="J1038:J1039"/>
    <mergeCell ref="K1038:K1039"/>
    <mergeCell ref="A1037:A1039"/>
    <mergeCell ref="C1037:C1039"/>
    <mergeCell ref="F1293:F1295"/>
    <mergeCell ref="A138:A139"/>
    <mergeCell ref="A1111:A1117"/>
    <mergeCell ref="C130:C131"/>
    <mergeCell ref="C134:C135"/>
    <mergeCell ref="I1111:I1112"/>
    <mergeCell ref="J1111:J1112"/>
    <mergeCell ref="K1111:K1112"/>
    <mergeCell ref="E1119:E1120"/>
    <mergeCell ref="F1118:F1120"/>
    <mergeCell ref="G1118:G1119"/>
    <mergeCell ref="H1118:H1119"/>
    <mergeCell ref="I1118:I1119"/>
    <mergeCell ref="J1118:J1119"/>
    <mergeCell ref="K1118:K1119"/>
    <mergeCell ref="C1130:C1132"/>
    <mergeCell ref="E1131:E1132"/>
    <mergeCell ref="F1131:F1132"/>
    <mergeCell ref="D1111:D1114"/>
    <mergeCell ref="C1111:C1117"/>
    <mergeCell ref="F378:F379"/>
    <mergeCell ref="G1053:G1054"/>
    <mergeCell ref="J1053:J1054"/>
    <mergeCell ref="E1115:E1117"/>
    <mergeCell ref="F1115:F1117"/>
    <mergeCell ref="C1118:C1122"/>
    <mergeCell ref="E1121:E1122"/>
    <mergeCell ref="F1121:F1122"/>
    <mergeCell ref="D1118:D1120"/>
    <mergeCell ref="E1126:E1127"/>
    <mergeCell ref="F1126:F1127"/>
    <mergeCell ref="C1125:C1127"/>
    <mergeCell ref="I1138:I1139"/>
    <mergeCell ref="J1138:J1139"/>
    <mergeCell ref="K1138:K1139"/>
    <mergeCell ref="C1156:C1159"/>
    <mergeCell ref="G1177:G1178"/>
    <mergeCell ref="D1189:D1191"/>
    <mergeCell ref="E1111:E1112"/>
    <mergeCell ref="G1111:G1112"/>
    <mergeCell ref="H1111:H1112"/>
    <mergeCell ref="C345:C346"/>
    <mergeCell ref="C312:C313"/>
    <mergeCell ref="B64:B360"/>
    <mergeCell ref="A170:A171"/>
    <mergeCell ref="A312:A313"/>
    <mergeCell ref="A345:A346"/>
    <mergeCell ref="A68:A69"/>
    <mergeCell ref="A72:A73"/>
    <mergeCell ref="A76:A77"/>
    <mergeCell ref="A80:A81"/>
    <mergeCell ref="A84:A85"/>
    <mergeCell ref="A90:A91"/>
    <mergeCell ref="A94:A95"/>
    <mergeCell ref="A98:A99"/>
    <mergeCell ref="A102:A103"/>
    <mergeCell ref="A106:A107"/>
    <mergeCell ref="A110:A111"/>
    <mergeCell ref="A114:A115"/>
    <mergeCell ref="A118:A119"/>
    <mergeCell ref="A122:A123"/>
    <mergeCell ref="A126:A127"/>
    <mergeCell ref="A130:A131"/>
    <mergeCell ref="A134:A135"/>
    <mergeCell ref="H1282:H1283"/>
    <mergeCell ref="C1232:C1234"/>
    <mergeCell ref="C1235:C1240"/>
    <mergeCell ref="C1241:C1242"/>
    <mergeCell ref="C1229:C1231"/>
    <mergeCell ref="B1274:B1281"/>
    <mergeCell ref="A1282:D1283"/>
    <mergeCell ref="E1282:E1283"/>
    <mergeCell ref="C484:C485"/>
    <mergeCell ref="C488:C489"/>
    <mergeCell ref="C492:C493"/>
    <mergeCell ref="C550:C551"/>
    <mergeCell ref="C502:C503"/>
    <mergeCell ref="C506:C507"/>
    <mergeCell ref="C512:C513"/>
    <mergeCell ref="C516:C517"/>
    <mergeCell ref="D842:D845"/>
    <mergeCell ref="C536:C537"/>
    <mergeCell ref="C847:C848"/>
    <mergeCell ref="C1137:C1140"/>
    <mergeCell ref="E1138:E1140"/>
    <mergeCell ref="F1138:F1140"/>
    <mergeCell ref="H1138:H1139"/>
    <mergeCell ref="C1133:C1136"/>
    <mergeCell ref="E1134:E1136"/>
    <mergeCell ref="F1134:F1136"/>
    <mergeCell ref="C1243:C1244"/>
    <mergeCell ref="C1245:C1248"/>
    <mergeCell ref="D1245:D1247"/>
    <mergeCell ref="D1251:D1252"/>
    <mergeCell ref="F1251:F1252"/>
    <mergeCell ref="A1243:A1244"/>
    <mergeCell ref="A1293:D1293"/>
    <mergeCell ref="A1294:D1294"/>
    <mergeCell ref="E1293:E1294"/>
    <mergeCell ref="A1274:A1275"/>
    <mergeCell ref="A1276:A1277"/>
    <mergeCell ref="A1278:A1279"/>
    <mergeCell ref="A1280:A1281"/>
    <mergeCell ref="A1284:A1290"/>
    <mergeCell ref="A1291:A1292"/>
    <mergeCell ref="D1263:D1265"/>
    <mergeCell ref="C1223:C1224"/>
    <mergeCell ref="C1284:C1290"/>
    <mergeCell ref="D1284:D1289"/>
    <mergeCell ref="B1284:B1292"/>
    <mergeCell ref="C1291:C1292"/>
    <mergeCell ref="G1282:G1283"/>
    <mergeCell ref="A1245:A1248"/>
    <mergeCell ref="K1282:K1283"/>
    <mergeCell ref="A918:A920"/>
    <mergeCell ref="B872:B920"/>
    <mergeCell ref="C918:C920"/>
    <mergeCell ref="E919:E920"/>
    <mergeCell ref="F919:F920"/>
    <mergeCell ref="A907:A909"/>
    <mergeCell ref="C907:C909"/>
    <mergeCell ref="E908:E909"/>
    <mergeCell ref="F908:F909"/>
    <mergeCell ref="A900:A906"/>
    <mergeCell ref="C900:C906"/>
    <mergeCell ref="D905:D906"/>
    <mergeCell ref="G905:G906"/>
    <mergeCell ref="H905:H906"/>
    <mergeCell ref="I905:I906"/>
    <mergeCell ref="A1263:A1266"/>
    <mergeCell ref="C1267:C1268"/>
    <mergeCell ref="C1269:C1270"/>
    <mergeCell ref="K905:K906"/>
    <mergeCell ref="A890:A897"/>
    <mergeCell ref="C890:C897"/>
    <mergeCell ref="E891:E897"/>
    <mergeCell ref="I1282:I1283"/>
    <mergeCell ref="J1282:J1283"/>
    <mergeCell ref="C1280:C1281"/>
    <mergeCell ref="F1282:F1283"/>
    <mergeCell ref="A1273:K1273"/>
    <mergeCell ref="C1274:C1275"/>
    <mergeCell ref="C1276:C1277"/>
    <mergeCell ref="C1278:C1279"/>
    <mergeCell ref="C1249:C1250"/>
    <mergeCell ref="A1271:D1271"/>
    <mergeCell ref="A1272:D1272"/>
    <mergeCell ref="E1108:E1109"/>
    <mergeCell ref="A1295:D1295"/>
    <mergeCell ref="E1271:E1272"/>
    <mergeCell ref="C1174:C1178"/>
    <mergeCell ref="D1174:D1176"/>
    <mergeCell ref="D1177:D1178"/>
    <mergeCell ref="G1189:G1191"/>
    <mergeCell ref="C1192:C1193"/>
    <mergeCell ref="A1123:A1124"/>
    <mergeCell ref="C1123:C1124"/>
    <mergeCell ref="A1128:A1129"/>
    <mergeCell ref="C1128:C1129"/>
    <mergeCell ref="G1138:G1139"/>
    <mergeCell ref="D1138:D1139"/>
    <mergeCell ref="C1186:C1191"/>
    <mergeCell ref="D1186:D1188"/>
    <mergeCell ref="E1189:E1191"/>
    <mergeCell ref="E1177:E1178"/>
    <mergeCell ref="F1177:F1178"/>
    <mergeCell ref="D1179:D1183"/>
    <mergeCell ref="E1184:E1185"/>
    <mergeCell ref="F1184:F1185"/>
    <mergeCell ref="C1179:C1185"/>
    <mergeCell ref="F1189:F1191"/>
    <mergeCell ref="E1221:E1222"/>
    <mergeCell ref="C1145:C1149"/>
    <mergeCell ref="E1146:E1149"/>
    <mergeCell ref="F1146:F1149"/>
    <mergeCell ref="A1141:A1142"/>
    <mergeCell ref="C1141:C1142"/>
    <mergeCell ref="A1068:A1074"/>
    <mergeCell ref="A1075:A1076"/>
    <mergeCell ref="C1049:C1050"/>
    <mergeCell ref="A1051:A1052"/>
    <mergeCell ref="C1051:C1052"/>
    <mergeCell ref="A1053:A1055"/>
    <mergeCell ref="C1053:C1055"/>
    <mergeCell ref="C1064:C1066"/>
    <mergeCell ref="A1067:D1067"/>
    <mergeCell ref="C1068:C1074"/>
    <mergeCell ref="D1068:D1073"/>
    <mergeCell ref="C1075:C1076"/>
    <mergeCell ref="A1077:A1078"/>
    <mergeCell ref="C1077:C1078"/>
    <mergeCell ref="A1154:A1155"/>
    <mergeCell ref="C1154:C1155"/>
    <mergeCell ref="A1160:A1161"/>
    <mergeCell ref="A1109:D1109"/>
    <mergeCell ref="C1160:C1161"/>
    <mergeCell ref="C1143:C1144"/>
    <mergeCell ref="A1143:A1144"/>
    <mergeCell ref="C1060:C1063"/>
    <mergeCell ref="E1060:E1061"/>
    <mergeCell ref="F1060:F1061"/>
    <mergeCell ref="A1090:A1091"/>
    <mergeCell ref="A1086:A1087"/>
    <mergeCell ref="A1088:A1089"/>
    <mergeCell ref="A1110:K1110"/>
    <mergeCell ref="C1098:C1099"/>
    <mergeCell ref="C1100:C1105"/>
    <mergeCell ref="C1106:C1107"/>
    <mergeCell ref="A1108:D1108"/>
    <mergeCell ref="E1079:E1080"/>
    <mergeCell ref="H1057:H1058"/>
    <mergeCell ref="I1057:I1058"/>
    <mergeCell ref="J1057:J1058"/>
    <mergeCell ref="K1057:K1058"/>
    <mergeCell ref="G1060:G1061"/>
    <mergeCell ref="B1045:B1066"/>
    <mergeCell ref="C1045:C1046"/>
    <mergeCell ref="H1060:H1061"/>
    <mergeCell ref="I1060:I1061"/>
    <mergeCell ref="J1060:J1061"/>
    <mergeCell ref="K1060:K1061"/>
    <mergeCell ref="F1079:F1080"/>
    <mergeCell ref="K1053:K1054"/>
    <mergeCell ref="D1064:D1065"/>
    <mergeCell ref="D1056:D1058"/>
    <mergeCell ref="A1079:D1079"/>
    <mergeCell ref="A1080:D1080"/>
    <mergeCell ref="A1060:A1063"/>
    <mergeCell ref="A1064:A1066"/>
    <mergeCell ref="B1068:B1078"/>
    <mergeCell ref="E1057:E1058"/>
    <mergeCell ref="A1003:A1005"/>
    <mergeCell ref="C1003:C1005"/>
    <mergeCell ref="E1004:E1005"/>
    <mergeCell ref="A999:A1000"/>
    <mergeCell ref="F1020:F1021"/>
    <mergeCell ref="F1017:F1018"/>
    <mergeCell ref="E991:E992"/>
    <mergeCell ref="C1025:C1028"/>
    <mergeCell ref="A1025:A1028"/>
    <mergeCell ref="E1027:E1028"/>
    <mergeCell ref="F1027:F1028"/>
    <mergeCell ref="C1031:C1034"/>
    <mergeCell ref="A1031:A1034"/>
    <mergeCell ref="E1032:E1034"/>
    <mergeCell ref="F1032:F1034"/>
    <mergeCell ref="E1053:E1054"/>
    <mergeCell ref="F1053:F1054"/>
    <mergeCell ref="C1047:C1048"/>
    <mergeCell ref="A1047:A1048"/>
    <mergeCell ref="A1029:A1030"/>
    <mergeCell ref="A1040:A1041"/>
    <mergeCell ref="C1029:C1030"/>
    <mergeCell ref="A1035:A1036"/>
    <mergeCell ref="C1035:C1036"/>
    <mergeCell ref="A1044:L1044"/>
    <mergeCell ref="A1045:A1046"/>
    <mergeCell ref="C999:C1000"/>
    <mergeCell ref="C1040:C1041"/>
    <mergeCell ref="H1053:H1054"/>
    <mergeCell ref="I1053:I1054"/>
    <mergeCell ref="D1017:D1018"/>
    <mergeCell ref="A1020:A1022"/>
    <mergeCell ref="A1049:A1050"/>
    <mergeCell ref="E1042:E1043"/>
    <mergeCell ref="A1042:D1042"/>
    <mergeCell ref="A1001:A1002"/>
    <mergeCell ref="C1001:C1002"/>
    <mergeCell ref="C1013:C1014"/>
    <mergeCell ref="A959:A960"/>
    <mergeCell ref="C959:C960"/>
    <mergeCell ref="C1017:C1019"/>
    <mergeCell ref="F1004:F1005"/>
    <mergeCell ref="A1006:A1008"/>
    <mergeCell ref="C1006:C1008"/>
    <mergeCell ref="E1007:E1008"/>
    <mergeCell ref="F1007:F1008"/>
    <mergeCell ref="A1009:A1010"/>
    <mergeCell ref="C997:C998"/>
    <mergeCell ref="A979:A981"/>
    <mergeCell ref="C979:C981"/>
    <mergeCell ref="D985:D986"/>
    <mergeCell ref="F985:F986"/>
    <mergeCell ref="A977:A978"/>
    <mergeCell ref="D983:D984"/>
    <mergeCell ref="H830:H831"/>
    <mergeCell ref="I830:I831"/>
    <mergeCell ref="C853:C854"/>
    <mergeCell ref="A865:A866"/>
    <mergeCell ref="C865:C866"/>
    <mergeCell ref="E954:E955"/>
    <mergeCell ref="F954:F955"/>
    <mergeCell ref="C861:C862"/>
    <mergeCell ref="A863:A864"/>
    <mergeCell ref="C863:C864"/>
    <mergeCell ref="A853:A854"/>
    <mergeCell ref="A937:A943"/>
    <mergeCell ref="C937:C943"/>
    <mergeCell ref="D937:D938"/>
    <mergeCell ref="F937:F938"/>
    <mergeCell ref="F952:F953"/>
    <mergeCell ref="A923:K923"/>
    <mergeCell ref="A924:A929"/>
    <mergeCell ref="A930:A936"/>
    <mergeCell ref="C930:C936"/>
    <mergeCell ref="D930:D931"/>
    <mergeCell ref="F930:F931"/>
    <mergeCell ref="A914:A915"/>
    <mergeCell ref="C916:C917"/>
    <mergeCell ref="A916:A917"/>
    <mergeCell ref="C924:C929"/>
    <mergeCell ref="D924:D925"/>
    <mergeCell ref="F924:F925"/>
    <mergeCell ref="C952:C955"/>
    <mergeCell ref="D952:D953"/>
    <mergeCell ref="F891:F897"/>
    <mergeCell ref="K842:K843"/>
    <mergeCell ref="G983:G984"/>
    <mergeCell ref="G830:G831"/>
    <mergeCell ref="C1011:C1012"/>
    <mergeCell ref="C784:C786"/>
    <mergeCell ref="A795:A796"/>
    <mergeCell ref="C795:C796"/>
    <mergeCell ref="D811:D813"/>
    <mergeCell ref="F822:F823"/>
    <mergeCell ref="E842:E843"/>
    <mergeCell ref="A807:A810"/>
    <mergeCell ref="C807:C810"/>
    <mergeCell ref="D807:D809"/>
    <mergeCell ref="A811:A814"/>
    <mergeCell ref="C811:C814"/>
    <mergeCell ref="A799:A801"/>
    <mergeCell ref="C799:C801"/>
    <mergeCell ref="A966:A969"/>
    <mergeCell ref="C966:C969"/>
    <mergeCell ref="A952:A955"/>
    <mergeCell ref="D802:D805"/>
    <mergeCell ref="A867:A868"/>
    <mergeCell ref="C867:C868"/>
    <mergeCell ref="C961:C963"/>
    <mergeCell ref="E962:E963"/>
    <mergeCell ref="F962:F963"/>
    <mergeCell ref="B924:B1041"/>
    <mergeCell ref="C1023:C1024"/>
    <mergeCell ref="F967:F969"/>
    <mergeCell ref="A956:A958"/>
    <mergeCell ref="A970:A971"/>
    <mergeCell ref="C970:C971"/>
    <mergeCell ref="A1015:A1016"/>
    <mergeCell ref="A857:A858"/>
    <mergeCell ref="C857:C858"/>
    <mergeCell ref="A859:A860"/>
    <mergeCell ref="C859:C860"/>
    <mergeCell ref="A851:A852"/>
    <mergeCell ref="C851:C852"/>
    <mergeCell ref="E967:E969"/>
    <mergeCell ref="E926:E929"/>
    <mergeCell ref="A840:A841"/>
    <mergeCell ref="A815:A817"/>
    <mergeCell ref="A944:A951"/>
    <mergeCell ref="C944:C951"/>
    <mergeCell ref="D944:D945"/>
    <mergeCell ref="F944:F945"/>
    <mergeCell ref="E946:E951"/>
    <mergeCell ref="A861:A862"/>
    <mergeCell ref="F926:F929"/>
    <mergeCell ref="A869:D869"/>
    <mergeCell ref="D815:D816"/>
    <mergeCell ref="A818:A821"/>
    <mergeCell ref="C818:C821"/>
    <mergeCell ref="D818:D820"/>
    <mergeCell ref="A822:A824"/>
    <mergeCell ref="C822:C824"/>
    <mergeCell ref="D822:D823"/>
    <mergeCell ref="C815:C817"/>
    <mergeCell ref="A825:A826"/>
    <mergeCell ref="C825:C826"/>
    <mergeCell ref="C1056:C1059"/>
    <mergeCell ref="A1056:A1059"/>
    <mergeCell ref="A1011:A1012"/>
    <mergeCell ref="D1025:D1026"/>
    <mergeCell ref="F1025:F1026"/>
    <mergeCell ref="A1023:A1024"/>
    <mergeCell ref="E980:E981"/>
    <mergeCell ref="F980:F981"/>
    <mergeCell ref="A982:A984"/>
    <mergeCell ref="C982:C984"/>
    <mergeCell ref="E983:E984"/>
    <mergeCell ref="D956:D957"/>
    <mergeCell ref="F956:F957"/>
    <mergeCell ref="F939:F943"/>
    <mergeCell ref="C1009:C1010"/>
    <mergeCell ref="A1013:A1014"/>
    <mergeCell ref="A1017:A1019"/>
    <mergeCell ref="A964:A965"/>
    <mergeCell ref="C964:C965"/>
    <mergeCell ref="C990:C992"/>
    <mergeCell ref="F991:F992"/>
    <mergeCell ref="F983:F984"/>
    <mergeCell ref="C995:C996"/>
    <mergeCell ref="C985:C989"/>
    <mergeCell ref="E987:E989"/>
    <mergeCell ref="A985:A989"/>
    <mergeCell ref="F1042:F1043"/>
    <mergeCell ref="A1043:D1043"/>
    <mergeCell ref="D1053:D1054"/>
    <mergeCell ref="C1015:C1016"/>
    <mergeCell ref="C1020:C1022"/>
    <mergeCell ref="D1020:D1021"/>
    <mergeCell ref="A1096:A1097"/>
    <mergeCell ref="A1098:A1099"/>
    <mergeCell ref="A1100:A1101"/>
    <mergeCell ref="A1102:A1103"/>
    <mergeCell ref="H983:H984"/>
    <mergeCell ref="I983:I984"/>
    <mergeCell ref="C977:C978"/>
    <mergeCell ref="F987:F989"/>
    <mergeCell ref="A990:A992"/>
    <mergeCell ref="A975:A976"/>
    <mergeCell ref="C975:C976"/>
    <mergeCell ref="E939:E943"/>
    <mergeCell ref="C956:C958"/>
    <mergeCell ref="A972:A974"/>
    <mergeCell ref="A993:A994"/>
    <mergeCell ref="F972:F973"/>
    <mergeCell ref="D1060:D1062"/>
    <mergeCell ref="A961:A963"/>
    <mergeCell ref="A1081:L1081"/>
    <mergeCell ref="A1082:A1083"/>
    <mergeCell ref="C1082:C1097"/>
    <mergeCell ref="A1084:A1085"/>
    <mergeCell ref="B1082:B1107"/>
    <mergeCell ref="A1106:A1107"/>
    <mergeCell ref="K956:K957"/>
    <mergeCell ref="A1104:A1105"/>
    <mergeCell ref="J983:J984"/>
    <mergeCell ref="K983:K984"/>
    <mergeCell ref="G1057:G1058"/>
    <mergeCell ref="A995:A996"/>
    <mergeCell ref="A997:A998"/>
    <mergeCell ref="A1094:A1095"/>
    <mergeCell ref="A827:A828"/>
    <mergeCell ref="A842:A846"/>
    <mergeCell ref="K830:K831"/>
    <mergeCell ref="A832:A833"/>
    <mergeCell ref="C832:C833"/>
    <mergeCell ref="E830:E831"/>
    <mergeCell ref="F830:F831"/>
    <mergeCell ref="C827:C828"/>
    <mergeCell ref="C840:C841"/>
    <mergeCell ref="C836:C837"/>
    <mergeCell ref="A834:A835"/>
    <mergeCell ref="A829:A831"/>
    <mergeCell ref="C829:C831"/>
    <mergeCell ref="C842:C846"/>
    <mergeCell ref="C993:C994"/>
    <mergeCell ref="C703:C705"/>
    <mergeCell ref="C749:C750"/>
    <mergeCell ref="C767:C768"/>
    <mergeCell ref="A838:A839"/>
    <mergeCell ref="C838:C839"/>
    <mergeCell ref="C720:C721"/>
    <mergeCell ref="A743:A744"/>
    <mergeCell ref="C743:C744"/>
    <mergeCell ref="C778:C779"/>
    <mergeCell ref="A780:A781"/>
    <mergeCell ref="C780:C781"/>
    <mergeCell ref="A777:D777"/>
    <mergeCell ref="A769:A770"/>
    <mergeCell ref="C769:C770"/>
    <mergeCell ref="A771:A772"/>
    <mergeCell ref="C771:C772"/>
    <mergeCell ref="A773:A774"/>
    <mergeCell ref="C792:C794"/>
    <mergeCell ref="D792:D793"/>
    <mergeCell ref="F704:F705"/>
    <mergeCell ref="C708:C709"/>
    <mergeCell ref="A722:A723"/>
    <mergeCell ref="C722:C723"/>
    <mergeCell ref="A724:A725"/>
    <mergeCell ref="C724:C725"/>
    <mergeCell ref="A726:A727"/>
    <mergeCell ref="C726:C727"/>
    <mergeCell ref="A710:A711"/>
    <mergeCell ref="C710:C711"/>
    <mergeCell ref="A714:A715"/>
    <mergeCell ref="C714:C715"/>
    <mergeCell ref="A716:A717"/>
    <mergeCell ref="C716:C717"/>
    <mergeCell ref="A718:A719"/>
    <mergeCell ref="C718:C719"/>
    <mergeCell ref="A720:A721"/>
    <mergeCell ref="C706:C707"/>
    <mergeCell ref="A708:A709"/>
    <mergeCell ref="A706:A707"/>
    <mergeCell ref="B691:B776"/>
    <mergeCell ref="C691:C692"/>
    <mergeCell ref="A693:A694"/>
    <mergeCell ref="C693:C694"/>
    <mergeCell ref="A695:A696"/>
    <mergeCell ref="C695:C696"/>
    <mergeCell ref="A697:A698"/>
    <mergeCell ref="C697:C698"/>
    <mergeCell ref="A699:A700"/>
    <mergeCell ref="C699:C700"/>
    <mergeCell ref="C701:C702"/>
    <mergeCell ref="A703:A705"/>
    <mergeCell ref="D46:D51"/>
    <mergeCell ref="A53:A58"/>
    <mergeCell ref="C53:C58"/>
    <mergeCell ref="A64:A65"/>
    <mergeCell ref="C64:C65"/>
    <mergeCell ref="A66:A67"/>
    <mergeCell ref="C66:C67"/>
    <mergeCell ref="A140:A141"/>
    <mergeCell ref="A144:A145"/>
    <mergeCell ref="C671:C672"/>
    <mergeCell ref="A642:A643"/>
    <mergeCell ref="C642:C643"/>
    <mergeCell ref="A644:A645"/>
    <mergeCell ref="C644:C645"/>
    <mergeCell ref="A646:A647"/>
    <mergeCell ref="C646:C647"/>
    <mergeCell ref="A648:A649"/>
    <mergeCell ref="E688:E689"/>
    <mergeCell ref="A688:D688"/>
    <mergeCell ref="A321:A322"/>
    <mergeCell ref="C321:C322"/>
    <mergeCell ref="A325:A326"/>
    <mergeCell ref="C325:C326"/>
    <mergeCell ref="A329:A330"/>
    <mergeCell ref="C329:C330"/>
    <mergeCell ref="A374:A375"/>
    <mergeCell ref="B374:B384"/>
    <mergeCell ref="C374:C375"/>
    <mergeCell ref="C376:C377"/>
    <mergeCell ref="A378:A380"/>
    <mergeCell ref="C378:C380"/>
    <mergeCell ref="A381:A382"/>
    <mergeCell ref="C381:C382"/>
    <mergeCell ref="A383:A384"/>
    <mergeCell ref="A632:K632"/>
    <mergeCell ref="A663:A664"/>
    <mergeCell ref="C663:C664"/>
    <mergeCell ref="A665:A666"/>
    <mergeCell ref="C665:C666"/>
    <mergeCell ref="A667:A668"/>
    <mergeCell ref="C667:C668"/>
    <mergeCell ref="C351:C352"/>
    <mergeCell ref="A681:A682"/>
    <mergeCell ref="C681:C682"/>
    <mergeCell ref="A633:A635"/>
    <mergeCell ref="C633:C635"/>
    <mergeCell ref="A636:A637"/>
    <mergeCell ref="A670:D670"/>
    <mergeCell ref="A671:A672"/>
    <mergeCell ref="C648:C649"/>
    <mergeCell ref="C452:C453"/>
    <mergeCell ref="A640:A641"/>
    <mergeCell ref="C640:C641"/>
    <mergeCell ref="C679:C680"/>
    <mergeCell ref="A439:A440"/>
    <mergeCell ref="C439:C440"/>
    <mergeCell ref="C156:C157"/>
    <mergeCell ref="C176:C177"/>
    <mergeCell ref="C180:C181"/>
    <mergeCell ref="C383:C384"/>
    <mergeCell ref="C364:C365"/>
    <mergeCell ref="A366:D366"/>
    <mergeCell ref="A367:D367"/>
    <mergeCell ref="A369:A370"/>
    <mergeCell ref="A70:A71"/>
    <mergeCell ref="C82:C83"/>
    <mergeCell ref="A86:A87"/>
    <mergeCell ref="C86:C87"/>
    <mergeCell ref="C128:C129"/>
    <mergeCell ref="C132:C133"/>
    <mergeCell ref="C138:C139"/>
    <mergeCell ref="C142:C143"/>
    <mergeCell ref="A82:A83"/>
    <mergeCell ref="C182:C183"/>
    <mergeCell ref="C186:C187"/>
    <mergeCell ref="C190:C191"/>
    <mergeCell ref="C194:C195"/>
    <mergeCell ref="C198:C199"/>
    <mergeCell ref="C202:C203"/>
    <mergeCell ref="C206:C207"/>
    <mergeCell ref="C683:C684"/>
    <mergeCell ref="A685:A686"/>
    <mergeCell ref="A650:A651"/>
    <mergeCell ref="C650:C651"/>
    <mergeCell ref="A652:A654"/>
    <mergeCell ref="A659:A660"/>
    <mergeCell ref="C659:C660"/>
    <mergeCell ref="C661:C662"/>
    <mergeCell ref="B633:B669"/>
    <mergeCell ref="B671:B687"/>
    <mergeCell ref="C636:C637"/>
    <mergeCell ref="A638:A639"/>
    <mergeCell ref="C638:C639"/>
    <mergeCell ref="C152:C153"/>
    <mergeCell ref="C154:C155"/>
    <mergeCell ref="C158:C159"/>
    <mergeCell ref="C160:C161"/>
    <mergeCell ref="C162:C163"/>
    <mergeCell ref="C164:C165"/>
    <mergeCell ref="B369:B370"/>
    <mergeCell ref="C472:C473"/>
    <mergeCell ref="C476:C477"/>
    <mergeCell ref="C480:C481"/>
    <mergeCell ref="A462:A463"/>
    <mergeCell ref="A510:A511"/>
    <mergeCell ref="A415:A416"/>
    <mergeCell ref="A442:A443"/>
    <mergeCell ref="C435:C436"/>
    <mergeCell ref="A353:A354"/>
    <mergeCell ref="A339:A340"/>
    <mergeCell ref="A292:A293"/>
    <mergeCell ref="A296:A297"/>
    <mergeCell ref="E38:E39"/>
    <mergeCell ref="B21:B37"/>
    <mergeCell ref="F38:F39"/>
    <mergeCell ref="C25:C26"/>
    <mergeCell ref="C27:C28"/>
    <mergeCell ref="C88:C89"/>
    <mergeCell ref="C92:C93"/>
    <mergeCell ref="C96:C97"/>
    <mergeCell ref="C166:C167"/>
    <mergeCell ref="C168:C169"/>
    <mergeCell ref="C353:C354"/>
    <mergeCell ref="C337:C338"/>
    <mergeCell ref="C339:C340"/>
    <mergeCell ref="C316:C317"/>
    <mergeCell ref="C318:C320"/>
    <mergeCell ref="C333:C334"/>
    <mergeCell ref="E61:E62"/>
    <mergeCell ref="A40:K40"/>
    <mergeCell ref="A41:A45"/>
    <mergeCell ref="C41:C45"/>
    <mergeCell ref="D41:D44"/>
    <mergeCell ref="A46:A52"/>
    <mergeCell ref="C226:C227"/>
    <mergeCell ref="C70:C71"/>
    <mergeCell ref="A74:A75"/>
    <mergeCell ref="A276:A277"/>
    <mergeCell ref="C347:C348"/>
    <mergeCell ref="A63:K63"/>
    <mergeCell ref="C144:C145"/>
    <mergeCell ref="C148:C149"/>
    <mergeCell ref="A136:A137"/>
    <mergeCell ref="A23:A24"/>
    <mergeCell ref="D53:D57"/>
    <mergeCell ref="A61:D61"/>
    <mergeCell ref="A62:D62"/>
    <mergeCell ref="C124:C125"/>
    <mergeCell ref="C46:C52"/>
    <mergeCell ref="C400:C401"/>
    <mergeCell ref="A437:A438"/>
    <mergeCell ref="C496:C497"/>
    <mergeCell ref="C498:C499"/>
    <mergeCell ref="C500:C501"/>
    <mergeCell ref="C504:C505"/>
    <mergeCell ref="C446:C447"/>
    <mergeCell ref="C458:C459"/>
    <mergeCell ref="C462:C463"/>
    <mergeCell ref="A474:A475"/>
    <mergeCell ref="A478:A479"/>
    <mergeCell ref="A486:A487"/>
    <mergeCell ref="A466:A467"/>
    <mergeCell ref="A470:A471"/>
    <mergeCell ref="A482:A483"/>
    <mergeCell ref="A441:D441"/>
    <mergeCell ref="C494:C495"/>
    <mergeCell ref="B442:B561"/>
    <mergeCell ref="C560:C561"/>
    <mergeCell ref="A444:A445"/>
    <mergeCell ref="C444:C445"/>
    <mergeCell ref="C448:C449"/>
    <mergeCell ref="C456:C457"/>
    <mergeCell ref="C460:C461"/>
    <mergeCell ref="C136:C137"/>
    <mergeCell ref="A304:A305"/>
    <mergeCell ref="C468:C469"/>
    <mergeCell ref="A5:K5"/>
    <mergeCell ref="A1:K1"/>
    <mergeCell ref="B6:B17"/>
    <mergeCell ref="A25:A26"/>
    <mergeCell ref="A36:A37"/>
    <mergeCell ref="C104:C105"/>
    <mergeCell ref="C108:C109"/>
    <mergeCell ref="C112:C113"/>
    <mergeCell ref="C116:C117"/>
    <mergeCell ref="C120:C121"/>
    <mergeCell ref="A20:K20"/>
    <mergeCell ref="E18:E19"/>
    <mergeCell ref="F18:F19"/>
    <mergeCell ref="A19:D19"/>
    <mergeCell ref="A18:D18"/>
    <mergeCell ref="A38:D38"/>
    <mergeCell ref="A39:D39"/>
    <mergeCell ref="A21:A22"/>
    <mergeCell ref="C100:C101"/>
    <mergeCell ref="C6:C11"/>
    <mergeCell ref="C12:C17"/>
    <mergeCell ref="A6:A11"/>
    <mergeCell ref="A12:A17"/>
    <mergeCell ref="C34:C35"/>
    <mergeCell ref="C21:C22"/>
    <mergeCell ref="A34:A35"/>
    <mergeCell ref="A27:A28"/>
    <mergeCell ref="C32:C33"/>
    <mergeCell ref="A32:A33"/>
    <mergeCell ref="C74:C75"/>
    <mergeCell ref="A78:A79"/>
    <mergeCell ref="C78:C79"/>
    <mergeCell ref="A206:A207"/>
    <mergeCell ref="A210:A211"/>
    <mergeCell ref="C214:C215"/>
    <mergeCell ref="C218:C219"/>
    <mergeCell ref="C222:C223"/>
    <mergeCell ref="A368:K368"/>
    <mergeCell ref="C244:C245"/>
    <mergeCell ref="C248:C249"/>
    <mergeCell ref="A385:D385"/>
    <mergeCell ref="B386:B401"/>
    <mergeCell ref="C474:C475"/>
    <mergeCell ref="C478:C479"/>
    <mergeCell ref="A500:A501"/>
    <mergeCell ref="A504:A505"/>
    <mergeCell ref="A548:A549"/>
    <mergeCell ref="D318:D319"/>
    <mergeCell ref="C386:C387"/>
    <mergeCell ref="C388:C389"/>
    <mergeCell ref="C390:C391"/>
    <mergeCell ref="C392:C393"/>
    <mergeCell ref="C394:C395"/>
    <mergeCell ref="C396:C397"/>
    <mergeCell ref="C398:C399"/>
    <mergeCell ref="A390:A391"/>
    <mergeCell ref="A392:A393"/>
    <mergeCell ref="A394:A395"/>
    <mergeCell ref="A396:A397"/>
    <mergeCell ref="A398:A399"/>
    <mergeCell ref="A400:A401"/>
    <mergeCell ref="C417:C418"/>
    <mergeCell ref="A524:A525"/>
    <mergeCell ref="A528:A529"/>
    <mergeCell ref="A429:A430"/>
    <mergeCell ref="A431:A432"/>
    <mergeCell ref="C442:C443"/>
    <mergeCell ref="A373:K373"/>
    <mergeCell ref="A376:A377"/>
    <mergeCell ref="A386:A387"/>
    <mergeCell ref="A405:A406"/>
    <mergeCell ref="E371:E372"/>
    <mergeCell ref="F371:F372"/>
    <mergeCell ref="D378:D379"/>
    <mergeCell ref="A403:A404"/>
    <mergeCell ref="C429:C430"/>
    <mergeCell ref="A421:A422"/>
    <mergeCell ref="A472:A473"/>
    <mergeCell ref="A476:A477"/>
    <mergeCell ref="A480:A481"/>
    <mergeCell ref="A484:A485"/>
    <mergeCell ref="C470:C471"/>
    <mergeCell ref="C482:C483"/>
    <mergeCell ref="C466:C467"/>
    <mergeCell ref="A372:D372"/>
    <mergeCell ref="A427:A428"/>
    <mergeCell ref="A402:D402"/>
    <mergeCell ref="C464:C465"/>
    <mergeCell ref="C490:C491"/>
    <mergeCell ref="A450:A451"/>
    <mergeCell ref="A488:A489"/>
    <mergeCell ref="C601:C604"/>
    <mergeCell ref="A565:A567"/>
    <mergeCell ref="B565:B629"/>
    <mergeCell ref="C565:C567"/>
    <mergeCell ref="A568:A569"/>
    <mergeCell ref="A628:A629"/>
    <mergeCell ref="C628:C629"/>
    <mergeCell ref="A433:A434"/>
    <mergeCell ref="A435:A436"/>
    <mergeCell ref="C409:C410"/>
    <mergeCell ref="C411:C412"/>
    <mergeCell ref="C403:C404"/>
    <mergeCell ref="C405:C406"/>
    <mergeCell ref="C407:C408"/>
    <mergeCell ref="C369:C370"/>
    <mergeCell ref="A371:D371"/>
    <mergeCell ref="A562:D562"/>
    <mergeCell ref="A563:D563"/>
    <mergeCell ref="A599:A600"/>
    <mergeCell ref="C599:C600"/>
    <mergeCell ref="C510:C511"/>
    <mergeCell ref="C514:C515"/>
    <mergeCell ref="C518:C519"/>
    <mergeCell ref="C558:C559"/>
    <mergeCell ref="A586:A587"/>
    <mergeCell ref="C586:C587"/>
    <mergeCell ref="A588:A590"/>
    <mergeCell ref="C588:C590"/>
    <mergeCell ref="A456:A457"/>
    <mergeCell ref="A460:A461"/>
    <mergeCell ref="A464:A465"/>
    <mergeCell ref="A558:A559"/>
    <mergeCell ref="A596:A598"/>
    <mergeCell ref="A591:A593"/>
    <mergeCell ref="C520:C521"/>
    <mergeCell ref="C524:C525"/>
    <mergeCell ref="C528:C529"/>
    <mergeCell ref="C534:C535"/>
    <mergeCell ref="C544:C545"/>
    <mergeCell ref="C522:C523"/>
    <mergeCell ref="C526:C527"/>
    <mergeCell ref="C530:C531"/>
    <mergeCell ref="C532:C533"/>
    <mergeCell ref="C540:C541"/>
    <mergeCell ref="C554:C555"/>
    <mergeCell ref="C538:C539"/>
    <mergeCell ref="C542:C543"/>
    <mergeCell ref="A560:A561"/>
    <mergeCell ref="A594:A595"/>
    <mergeCell ref="C594:C595"/>
    <mergeCell ref="A564:K564"/>
    <mergeCell ref="F577:F580"/>
    <mergeCell ref="E566:E567"/>
    <mergeCell ref="F566:F567"/>
    <mergeCell ref="E562:E563"/>
    <mergeCell ref="F562:F563"/>
    <mergeCell ref="E577:E580"/>
    <mergeCell ref="F589:F590"/>
    <mergeCell ref="E589:E590"/>
    <mergeCell ref="A556:A557"/>
    <mergeCell ref="A552:A553"/>
    <mergeCell ref="E597:E598"/>
    <mergeCell ref="F597:F598"/>
    <mergeCell ref="A520:A521"/>
    <mergeCell ref="C610:C611"/>
    <mergeCell ref="A612:A613"/>
    <mergeCell ref="C612:C613"/>
    <mergeCell ref="A417:A418"/>
    <mergeCell ref="A419:A420"/>
    <mergeCell ref="A526:A527"/>
    <mergeCell ref="A530:A531"/>
    <mergeCell ref="A532:A533"/>
    <mergeCell ref="A536:A537"/>
    <mergeCell ref="A540:A541"/>
    <mergeCell ref="C546:C547"/>
    <mergeCell ref="C548:C549"/>
    <mergeCell ref="C552:C553"/>
    <mergeCell ref="C556:C557"/>
    <mergeCell ref="A490:A491"/>
    <mergeCell ref="A494:A495"/>
    <mergeCell ref="A448:A449"/>
    <mergeCell ref="A452:A453"/>
    <mergeCell ref="A534:A535"/>
    <mergeCell ref="A538:A539"/>
    <mergeCell ref="A542:A543"/>
    <mergeCell ref="A550:A551"/>
    <mergeCell ref="A554:A555"/>
    <mergeCell ref="A605:A607"/>
    <mergeCell ref="C605:C607"/>
    <mergeCell ref="C486:C487"/>
    <mergeCell ref="A496:A497"/>
    <mergeCell ref="C591:C593"/>
    <mergeCell ref="C596:C598"/>
    <mergeCell ref="C576:C580"/>
    <mergeCell ref="A498:A499"/>
    <mergeCell ref="A576:A580"/>
    <mergeCell ref="A248:A249"/>
    <mergeCell ref="C268:C269"/>
    <mergeCell ref="A337:A338"/>
    <mergeCell ref="A363:K363"/>
    <mergeCell ref="E361:E362"/>
    <mergeCell ref="F361:F362"/>
    <mergeCell ref="A362:D362"/>
    <mergeCell ref="E366:E367"/>
    <mergeCell ref="F366:F367"/>
    <mergeCell ref="C280:C281"/>
    <mergeCell ref="C284:C285"/>
    <mergeCell ref="C288:C289"/>
    <mergeCell ref="C260:C261"/>
    <mergeCell ref="A300:A301"/>
    <mergeCell ref="C292:C293"/>
    <mergeCell ref="C296:C297"/>
    <mergeCell ref="C300:C301"/>
    <mergeCell ref="C304:C305"/>
    <mergeCell ref="C355:C356"/>
    <mergeCell ref="C359:C360"/>
    <mergeCell ref="C290:C291"/>
    <mergeCell ref="C341:C342"/>
    <mergeCell ref="C252:C253"/>
    <mergeCell ref="C256:C257"/>
    <mergeCell ref="C310:C311"/>
    <mergeCell ref="A308:A309"/>
    <mergeCell ref="A316:A317"/>
    <mergeCell ref="A318:A320"/>
    <mergeCell ref="A357:A358"/>
    <mergeCell ref="C357:C358"/>
    <mergeCell ref="A343:A344"/>
    <mergeCell ref="C343:C344"/>
    <mergeCell ref="A244:A245"/>
    <mergeCell ref="C23:C24"/>
    <mergeCell ref="C36:C37"/>
    <mergeCell ref="A544:A545"/>
    <mergeCell ref="A508:A509"/>
    <mergeCell ref="A546:A547"/>
    <mergeCell ref="C450:C451"/>
    <mergeCell ref="A88:A89"/>
    <mergeCell ref="A92:A93"/>
    <mergeCell ref="A96:A97"/>
    <mergeCell ref="A100:A101"/>
    <mergeCell ref="A104:A105"/>
    <mergeCell ref="A108:A109"/>
    <mergeCell ref="A112:A113"/>
    <mergeCell ref="A116:A117"/>
    <mergeCell ref="A120:A121"/>
    <mergeCell ref="A423:A424"/>
    <mergeCell ref="A425:A426"/>
    <mergeCell ref="A124:A125"/>
    <mergeCell ref="A128:A129"/>
    <mergeCell ref="A132:A133"/>
    <mergeCell ref="C454:C455"/>
    <mergeCell ref="A272:A273"/>
    <mergeCell ref="A152:A153"/>
    <mergeCell ref="A154:A155"/>
    <mergeCell ref="A158:A159"/>
    <mergeCell ref="A260:A261"/>
    <mergeCell ref="A264:A265"/>
    <mergeCell ref="A268:A269"/>
    <mergeCell ref="A160:A161"/>
    <mergeCell ref="A162:A163"/>
    <mergeCell ref="A168:A169"/>
    <mergeCell ref="E704:E705"/>
    <mergeCell ref="A226:A227"/>
    <mergeCell ref="A240:A241"/>
    <mergeCell ref="A446:A447"/>
    <mergeCell ref="A407:A408"/>
    <mergeCell ref="C272:C273"/>
    <mergeCell ref="C276:C277"/>
    <mergeCell ref="A280:A281"/>
    <mergeCell ref="A284:A285"/>
    <mergeCell ref="A288:A289"/>
    <mergeCell ref="A333:A334"/>
    <mergeCell ref="C413:C414"/>
    <mergeCell ref="C419:C420"/>
    <mergeCell ref="C421:C422"/>
    <mergeCell ref="C423:C424"/>
    <mergeCell ref="C425:C426"/>
    <mergeCell ref="C427:C428"/>
    <mergeCell ref="C415:C416"/>
    <mergeCell ref="C228:C229"/>
    <mergeCell ref="A409:A410"/>
    <mergeCell ref="A411:A412"/>
    <mergeCell ref="A413:A414"/>
    <mergeCell ref="C230:C231"/>
    <mergeCell ref="C232:C233"/>
    <mergeCell ref="C238:C239"/>
    <mergeCell ref="C242:C243"/>
    <mergeCell ref="C236:C237"/>
    <mergeCell ref="C240:C241"/>
    <mergeCell ref="A230:A231"/>
    <mergeCell ref="A232:A233"/>
    <mergeCell ref="A234:A235"/>
    <mergeCell ref="A236:A237"/>
    <mergeCell ref="F630:F631"/>
    <mergeCell ref="E617:E618"/>
    <mergeCell ref="F617:F618"/>
    <mergeCell ref="A619:A621"/>
    <mergeCell ref="C619:C621"/>
    <mergeCell ref="E620:E621"/>
    <mergeCell ref="F620:F621"/>
    <mergeCell ref="A622:A624"/>
    <mergeCell ref="C622:C624"/>
    <mergeCell ref="H842:H843"/>
    <mergeCell ref="E626:E627"/>
    <mergeCell ref="C685:C686"/>
    <mergeCell ref="A673:A674"/>
    <mergeCell ref="C673:C674"/>
    <mergeCell ref="A675:A676"/>
    <mergeCell ref="C675:C676"/>
    <mergeCell ref="A679:A680"/>
    <mergeCell ref="F688:F689"/>
    <mergeCell ref="A690:K690"/>
    <mergeCell ref="A691:A692"/>
    <mergeCell ref="A655:A656"/>
    <mergeCell ref="C655:C656"/>
    <mergeCell ref="A657:A658"/>
    <mergeCell ref="C657:C658"/>
    <mergeCell ref="F626:F627"/>
    <mergeCell ref="C677:C678"/>
    <mergeCell ref="D633:D634"/>
    <mergeCell ref="A689:D689"/>
    <mergeCell ref="A683:A684"/>
    <mergeCell ref="A661:A662"/>
    <mergeCell ref="D652:D653"/>
    <mergeCell ref="A701:A702"/>
    <mergeCell ref="A872:A882"/>
    <mergeCell ref="A883:A889"/>
    <mergeCell ref="C883:C889"/>
    <mergeCell ref="E884:E889"/>
    <mergeCell ref="F884:F889"/>
    <mergeCell ref="C834:C835"/>
    <mergeCell ref="A836:A837"/>
    <mergeCell ref="E803:E805"/>
    <mergeCell ref="F803:F805"/>
    <mergeCell ref="G803:G805"/>
    <mergeCell ref="H803:H805"/>
    <mergeCell ref="A763:A764"/>
    <mergeCell ref="A767:A768"/>
    <mergeCell ref="A741:A742"/>
    <mergeCell ref="J803:J805"/>
    <mergeCell ref="K803:K805"/>
    <mergeCell ref="F818:F820"/>
    <mergeCell ref="F842:F845"/>
    <mergeCell ref="A847:A848"/>
    <mergeCell ref="C773:C774"/>
    <mergeCell ref="A775:A776"/>
    <mergeCell ref="C775:C776"/>
    <mergeCell ref="A778:A779"/>
    <mergeCell ref="B778:B868"/>
    <mergeCell ref="C787:C788"/>
    <mergeCell ref="A789:A791"/>
    <mergeCell ref="C755:C756"/>
    <mergeCell ref="C789:C791"/>
    <mergeCell ref="D784:D785"/>
    <mergeCell ref="A792:A794"/>
    <mergeCell ref="A849:A850"/>
    <mergeCell ref="A787:A788"/>
    <mergeCell ref="A728:A730"/>
    <mergeCell ref="A749:A750"/>
    <mergeCell ref="A755:A756"/>
    <mergeCell ref="A584:A585"/>
    <mergeCell ref="A1118:A1122"/>
    <mergeCell ref="A1125:A1127"/>
    <mergeCell ref="E746:E748"/>
    <mergeCell ref="F746:F748"/>
    <mergeCell ref="E758:E760"/>
    <mergeCell ref="F758:F760"/>
    <mergeCell ref="A1169:A1173"/>
    <mergeCell ref="C1169:C1173"/>
    <mergeCell ref="A782:A783"/>
    <mergeCell ref="D789:D790"/>
    <mergeCell ref="C912:C913"/>
    <mergeCell ref="A921:D921"/>
    <mergeCell ref="E921:E922"/>
    <mergeCell ref="C849:C850"/>
    <mergeCell ref="C972:C974"/>
    <mergeCell ref="D972:D973"/>
    <mergeCell ref="A784:A786"/>
    <mergeCell ref="A797:A798"/>
    <mergeCell ref="C797:C798"/>
    <mergeCell ref="A1092:A1093"/>
    <mergeCell ref="F1057:F1058"/>
    <mergeCell ref="A614:A615"/>
    <mergeCell ref="C614:C615"/>
    <mergeCell ref="A630:D630"/>
    <mergeCell ref="E630:E631"/>
    <mergeCell ref="C625:C627"/>
    <mergeCell ref="E602:E604"/>
    <mergeCell ref="A871:K871"/>
    <mergeCell ref="A1269:A1270"/>
    <mergeCell ref="B1111:B1270"/>
    <mergeCell ref="A1232:A1234"/>
    <mergeCell ref="A1235:A1240"/>
    <mergeCell ref="A1241:A1242"/>
    <mergeCell ref="A1249:A1250"/>
    <mergeCell ref="A1267:A1268"/>
    <mergeCell ref="C616:C618"/>
    <mergeCell ref="A522:A523"/>
    <mergeCell ref="C568:C569"/>
    <mergeCell ref="A570:A571"/>
    <mergeCell ref="C570:C571"/>
    <mergeCell ref="A572:A573"/>
    <mergeCell ref="C572:C573"/>
    <mergeCell ref="A574:A575"/>
    <mergeCell ref="C574:C575"/>
    <mergeCell ref="A712:A713"/>
    <mergeCell ref="A734:A740"/>
    <mergeCell ref="A745:A748"/>
    <mergeCell ref="A751:A754"/>
    <mergeCell ref="A757:A760"/>
    <mergeCell ref="C745:C748"/>
    <mergeCell ref="C751:C754"/>
    <mergeCell ref="C757:C760"/>
    <mergeCell ref="A608:A609"/>
    <mergeCell ref="C608:C609"/>
    <mergeCell ref="A610:A611"/>
    <mergeCell ref="A601:A604"/>
    <mergeCell ref="A625:A627"/>
    <mergeCell ref="A616:A618"/>
    <mergeCell ref="A761:A762"/>
    <mergeCell ref="A731:A733"/>
    <mergeCell ref="C29:C31"/>
    <mergeCell ref="A29:A31"/>
    <mergeCell ref="A59:A60"/>
    <mergeCell ref="B41:B60"/>
    <mergeCell ref="C59:C60"/>
    <mergeCell ref="C581:C583"/>
    <mergeCell ref="A341:A342"/>
    <mergeCell ref="A347:A348"/>
    <mergeCell ref="A351:A352"/>
    <mergeCell ref="A355:A356"/>
    <mergeCell ref="A359:A360"/>
    <mergeCell ref="A454:A455"/>
    <mergeCell ref="A458:A459"/>
    <mergeCell ref="A388:A389"/>
    <mergeCell ref="C508:C509"/>
    <mergeCell ref="C208:C209"/>
    <mergeCell ref="E30:E31"/>
    <mergeCell ref="A581:A583"/>
    <mergeCell ref="C437:C438"/>
    <mergeCell ref="C433:C434"/>
    <mergeCell ref="C68:C69"/>
    <mergeCell ref="C72:C73"/>
    <mergeCell ref="C76:C77"/>
    <mergeCell ref="C80:C81"/>
    <mergeCell ref="C84:C85"/>
    <mergeCell ref="C90:C91"/>
    <mergeCell ref="C94:C95"/>
    <mergeCell ref="C98:C99"/>
    <mergeCell ref="C172:C173"/>
    <mergeCell ref="C184:C185"/>
    <mergeCell ref="C188:C189"/>
    <mergeCell ref="F30:F31"/>
    <mergeCell ref="E41:E42"/>
    <mergeCell ref="F41:F42"/>
    <mergeCell ref="G41:G42"/>
    <mergeCell ref="H41:H42"/>
    <mergeCell ref="I41:I42"/>
    <mergeCell ref="J41:J42"/>
    <mergeCell ref="K41:K42"/>
    <mergeCell ref="D799:D800"/>
    <mergeCell ref="C802:C806"/>
    <mergeCell ref="D830:D831"/>
    <mergeCell ref="E873:E882"/>
    <mergeCell ref="F873:F882"/>
    <mergeCell ref="C898:C899"/>
    <mergeCell ref="C910:C911"/>
    <mergeCell ref="H732:H733"/>
    <mergeCell ref="C734:C740"/>
    <mergeCell ref="E735:E740"/>
    <mergeCell ref="F735:F740"/>
    <mergeCell ref="E752:E754"/>
    <mergeCell ref="F752:F754"/>
    <mergeCell ref="K732:K733"/>
    <mergeCell ref="C728:C730"/>
    <mergeCell ref="E729:E730"/>
    <mergeCell ref="F729:F730"/>
    <mergeCell ref="C731:C733"/>
    <mergeCell ref="D732:D733"/>
    <mergeCell ref="E732:E733"/>
    <mergeCell ref="F732:F733"/>
    <mergeCell ref="C741:C742"/>
    <mergeCell ref="C872:C882"/>
    <mergeCell ref="C431:C432"/>
    <mergeCell ref="A677:A678"/>
    <mergeCell ref="C652:C654"/>
    <mergeCell ref="A631:D631"/>
    <mergeCell ref="C308:C309"/>
    <mergeCell ref="G956:G957"/>
    <mergeCell ref="H956:H957"/>
    <mergeCell ref="I956:I957"/>
    <mergeCell ref="J956:J957"/>
    <mergeCell ref="A802:A806"/>
    <mergeCell ref="A898:A899"/>
    <mergeCell ref="A910:A911"/>
    <mergeCell ref="A912:A913"/>
    <mergeCell ref="I732:I733"/>
    <mergeCell ref="J732:J733"/>
    <mergeCell ref="C761:C762"/>
    <mergeCell ref="C763:C764"/>
    <mergeCell ref="C765:C766"/>
    <mergeCell ref="I803:I805"/>
    <mergeCell ref="E932:E936"/>
    <mergeCell ref="F932:F936"/>
    <mergeCell ref="C914:C915"/>
    <mergeCell ref="F921:F922"/>
    <mergeCell ref="A922:D922"/>
    <mergeCell ref="J905:J906"/>
    <mergeCell ref="E901:E906"/>
    <mergeCell ref="F901:F906"/>
    <mergeCell ref="A765:A766"/>
    <mergeCell ref="C782:C783"/>
    <mergeCell ref="J830:J831"/>
    <mergeCell ref="F946:F951"/>
    <mergeCell ref="G842:G843"/>
    <mergeCell ref="E869:E870"/>
    <mergeCell ref="C266:C267"/>
    <mergeCell ref="C270:C271"/>
    <mergeCell ref="C274:C275"/>
    <mergeCell ref="C278:C279"/>
    <mergeCell ref="C282:C283"/>
    <mergeCell ref="C286:C287"/>
    <mergeCell ref="C294:C295"/>
    <mergeCell ref="C298:C299"/>
    <mergeCell ref="A514:A515"/>
    <mergeCell ref="A518:A519"/>
    <mergeCell ref="A302:A303"/>
    <mergeCell ref="A306:A307"/>
    <mergeCell ref="A310:A311"/>
    <mergeCell ref="A314:A315"/>
    <mergeCell ref="A323:A324"/>
    <mergeCell ref="A327:A328"/>
    <mergeCell ref="A331:A332"/>
    <mergeCell ref="A335:A336"/>
    <mergeCell ref="A468:A469"/>
    <mergeCell ref="A492:A493"/>
    <mergeCell ref="A502:A503"/>
    <mergeCell ref="A506:A507"/>
    <mergeCell ref="A512:A513"/>
    <mergeCell ref="A516:A517"/>
    <mergeCell ref="A349:A350"/>
    <mergeCell ref="C349:C350"/>
    <mergeCell ref="A361:D361"/>
    <mergeCell ref="A364:A365"/>
    <mergeCell ref="B364:B365"/>
    <mergeCell ref="C192:C193"/>
    <mergeCell ref="C196:C197"/>
    <mergeCell ref="C200:C201"/>
    <mergeCell ref="C204:C205"/>
    <mergeCell ref="C234:C235"/>
    <mergeCell ref="C264:C265"/>
    <mergeCell ref="C140:C141"/>
    <mergeCell ref="C146:C147"/>
    <mergeCell ref="C212:C213"/>
    <mergeCell ref="C216:C217"/>
    <mergeCell ref="C220:C221"/>
    <mergeCell ref="C224:C225"/>
    <mergeCell ref="C102:C103"/>
    <mergeCell ref="C106:C107"/>
    <mergeCell ref="C110:C111"/>
    <mergeCell ref="C114:C115"/>
    <mergeCell ref="C118:C119"/>
    <mergeCell ref="C122:C123"/>
    <mergeCell ref="C126:C127"/>
    <mergeCell ref="C170:C171"/>
    <mergeCell ref="C174:C175"/>
    <mergeCell ref="C178:C179"/>
    <mergeCell ref="C246:C247"/>
    <mergeCell ref="C250:C251"/>
    <mergeCell ref="C254:C255"/>
    <mergeCell ref="C258:C259"/>
    <mergeCell ref="C262:C263"/>
    <mergeCell ref="C210:C211"/>
    <mergeCell ref="C150:C151"/>
    <mergeCell ref="A142:A143"/>
    <mergeCell ref="A146:A147"/>
    <mergeCell ref="A150:A151"/>
    <mergeCell ref="A156:A157"/>
    <mergeCell ref="A176:A177"/>
    <mergeCell ref="A180:A181"/>
    <mergeCell ref="A184:A185"/>
    <mergeCell ref="A188:A189"/>
    <mergeCell ref="A192:A193"/>
    <mergeCell ref="A196:A197"/>
    <mergeCell ref="A200:A201"/>
    <mergeCell ref="A204:A205"/>
    <mergeCell ref="A208:A209"/>
    <mergeCell ref="A212:A213"/>
    <mergeCell ref="A216:A217"/>
    <mergeCell ref="A220:A221"/>
    <mergeCell ref="A224:A225"/>
    <mergeCell ref="A164:A165"/>
    <mergeCell ref="A190:A191"/>
    <mergeCell ref="A194:A195"/>
    <mergeCell ref="A198:A199"/>
    <mergeCell ref="A222:A223"/>
    <mergeCell ref="A214:A215"/>
    <mergeCell ref="A218:A219"/>
    <mergeCell ref="A148:A149"/>
    <mergeCell ref="A166:A167"/>
    <mergeCell ref="A172:A173"/>
    <mergeCell ref="A174:A175"/>
    <mergeCell ref="A178:A179"/>
    <mergeCell ref="A182:A183"/>
    <mergeCell ref="A186:A187"/>
    <mergeCell ref="A202:A203"/>
    <mergeCell ref="I842:I843"/>
    <mergeCell ref="J842:J843"/>
    <mergeCell ref="G732:G733"/>
    <mergeCell ref="E956:E957"/>
    <mergeCell ref="H1189:H1191"/>
    <mergeCell ref="I1189:I1191"/>
    <mergeCell ref="J1189:J1191"/>
    <mergeCell ref="K1189:K1191"/>
    <mergeCell ref="A228:A229"/>
    <mergeCell ref="A238:A239"/>
    <mergeCell ref="A242:A243"/>
    <mergeCell ref="A246:A247"/>
    <mergeCell ref="A250:A251"/>
    <mergeCell ref="A254:A255"/>
    <mergeCell ref="A258:A259"/>
    <mergeCell ref="A262:A263"/>
    <mergeCell ref="A266:A267"/>
    <mergeCell ref="A270:A271"/>
    <mergeCell ref="A274:A275"/>
    <mergeCell ref="A278:A279"/>
    <mergeCell ref="A282:A283"/>
    <mergeCell ref="A286:A287"/>
    <mergeCell ref="A290:A291"/>
    <mergeCell ref="A294:A295"/>
    <mergeCell ref="A298:A299"/>
    <mergeCell ref="A252:A253"/>
    <mergeCell ref="A256:A257"/>
    <mergeCell ref="D1162:D1165"/>
    <mergeCell ref="C1162:C1168"/>
    <mergeCell ref="E1166:E1168"/>
    <mergeCell ref="F1162:F1163"/>
    <mergeCell ref="F1166:F1168"/>
    <mergeCell ref="F602:F604"/>
    <mergeCell ref="E606:E607"/>
    <mergeCell ref="F606:F607"/>
    <mergeCell ref="E623:E624"/>
    <mergeCell ref="F623:F624"/>
    <mergeCell ref="F592:F593"/>
    <mergeCell ref="E592:E593"/>
    <mergeCell ref="C302:C303"/>
    <mergeCell ref="C306:C307"/>
    <mergeCell ref="F1151:F1153"/>
    <mergeCell ref="E1151:E1153"/>
    <mergeCell ref="C1150:C1153"/>
    <mergeCell ref="E1263:E1265"/>
    <mergeCell ref="F1263:F1265"/>
    <mergeCell ref="G1263:G1265"/>
    <mergeCell ref="C314:C315"/>
    <mergeCell ref="C323:C324"/>
    <mergeCell ref="C327:C328"/>
    <mergeCell ref="C331:C332"/>
    <mergeCell ref="C335:C336"/>
    <mergeCell ref="E582:E583"/>
    <mergeCell ref="F582:F583"/>
    <mergeCell ref="C584:C585"/>
    <mergeCell ref="C712:C713"/>
    <mergeCell ref="F869:F870"/>
    <mergeCell ref="A870:D870"/>
    <mergeCell ref="A855:A856"/>
    <mergeCell ref="C855:C856"/>
    <mergeCell ref="A1251:A1253"/>
    <mergeCell ref="A1223:A1224"/>
    <mergeCell ref="A1254:A1255"/>
    <mergeCell ref="A1256:A1258"/>
    <mergeCell ref="G1194:G1203"/>
    <mergeCell ref="H1194:H1203"/>
    <mergeCell ref="I1194:I1203"/>
    <mergeCell ref="J1194:J1203"/>
    <mergeCell ref="K1194:K1203"/>
    <mergeCell ref="D1169:D1172"/>
    <mergeCell ref="F1170:F1172"/>
    <mergeCell ref="H1177:H1178"/>
    <mergeCell ref="I1177:I1178"/>
    <mergeCell ref="J1177:J1178"/>
    <mergeCell ref="K1177:K1178"/>
    <mergeCell ref="F1179:F1182"/>
    <mergeCell ref="A1186:A1191"/>
    <mergeCell ref="F1186:F1188"/>
    <mergeCell ref="D1194:D1203"/>
    <mergeCell ref="H1263:H1265"/>
    <mergeCell ref="I1263:I1265"/>
    <mergeCell ref="J1263:J1265"/>
    <mergeCell ref="K1263:K1265"/>
    <mergeCell ref="E1256:E1257"/>
    <mergeCell ref="A1259:A1260"/>
    <mergeCell ref="A1261:A1262"/>
    <mergeCell ref="A1179:A1185"/>
    <mergeCell ref="D1229:D1230"/>
    <mergeCell ref="F1221:F1222"/>
    <mergeCell ref="C1251:C1253"/>
    <mergeCell ref="C1254:C1255"/>
    <mergeCell ref="C1256:C1258"/>
    <mergeCell ref="C1259:C1260"/>
    <mergeCell ref="C1261:C1262"/>
    <mergeCell ref="C1263:C1266"/>
    <mergeCell ref="D1256:D1257"/>
    <mergeCell ref="A1130:A1132"/>
    <mergeCell ref="A1133:A1136"/>
    <mergeCell ref="A1137:A1140"/>
    <mergeCell ref="A1145:A1149"/>
    <mergeCell ref="A1150:A1153"/>
    <mergeCell ref="A1156:A1159"/>
    <mergeCell ref="A1162:A1168"/>
    <mergeCell ref="A1174:A1178"/>
    <mergeCell ref="A1192:A1193"/>
    <mergeCell ref="A1194:A1205"/>
    <mergeCell ref="C1206:C1208"/>
    <mergeCell ref="E1207:E1208"/>
    <mergeCell ref="F1207:F1208"/>
    <mergeCell ref="D1209:D1220"/>
    <mergeCell ref="E1209:E1220"/>
    <mergeCell ref="F1209:F1220"/>
    <mergeCell ref="A1206:A1208"/>
    <mergeCell ref="C1209:C1222"/>
    <mergeCell ref="A1209:A1222"/>
    <mergeCell ref="E1204:E1205"/>
    <mergeCell ref="F1204:F1205"/>
    <mergeCell ref="C1194:C1205"/>
    <mergeCell ref="E1194:E1201"/>
    <mergeCell ref="F1194:F1201"/>
    <mergeCell ref="E1157:E1159"/>
    <mergeCell ref="F1157:F1159"/>
    <mergeCell ref="D1232:D1233"/>
    <mergeCell ref="F1232:F1233"/>
    <mergeCell ref="D1235:D1239"/>
    <mergeCell ref="F1235:F1239"/>
    <mergeCell ref="D1225:D1226"/>
    <mergeCell ref="E1227:E1228"/>
    <mergeCell ref="F1227:F1228"/>
    <mergeCell ref="A1225:A1228"/>
    <mergeCell ref="C1225:C1228"/>
    <mergeCell ref="E1229:E1230"/>
    <mergeCell ref="F1229:F1230"/>
    <mergeCell ref="G1229:G1230"/>
    <mergeCell ref="H1229:H1230"/>
    <mergeCell ref="I1229:I1230"/>
    <mergeCell ref="J1229:J1230"/>
    <mergeCell ref="K1229:K1230"/>
    <mergeCell ref="G1209:G1220"/>
    <mergeCell ref="H1209:H1220"/>
    <mergeCell ref="I1209:I1220"/>
    <mergeCell ref="J1209:J1220"/>
    <mergeCell ref="K1209:K1220"/>
    <mergeCell ref="A1229:A1231"/>
  </mergeCells>
  <phoneticPr fontId="23" type="noConversion"/>
  <pageMargins left="0.39370078740157483" right="0.39370078740157483" top="0.78740157480314965" bottom="0.39370078740157483" header="0.31496062992125984" footer="0.31496062992125984"/>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Лист1</vt:lpstr>
      <vt:lpstr>Лист2</vt:lpstr>
      <vt:lpstr>Лист3</vt:lpstr>
      <vt:lpstr>Лист1!Область_печати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Анастасия Гаранина</dc:creator>
  <cp:lastModifiedBy>Васько Галина Борисовна</cp:lastModifiedBy>
  <cp:lastPrinted>2021-11-23T06:42:24Z</cp:lastPrinted>
  <dcterms:created xsi:type="dcterms:W3CDTF">2017-11-20T07:07:11Z</dcterms:created>
  <dcterms:modified xsi:type="dcterms:W3CDTF">2023-12-12T02:06:33Z</dcterms:modified>
</cp:coreProperties>
</file>