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5 год\Промежуточная отчетность\9 месяцев 2025\на сайт\Рейтинг_НИФИ_9 месяцев 2025\"/>
    </mc:Choice>
  </mc:AlternateContent>
  <xr:revisionPtr revIDLastSave="0" documentId="13_ncr:1_{1991998A-39B3-46AC-960C-9ACADA1A8E7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бюджет'!$A$1:$L$53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3" i="1" l="1"/>
  <c r="K53" i="1"/>
  <c r="K52" i="1"/>
  <c r="J53" i="1" l="1"/>
  <c r="I53" i="1"/>
  <c r="E53" i="1"/>
  <c r="F53" i="1"/>
  <c r="L15" i="1" l="1"/>
  <c r="L8" i="1"/>
  <c r="L9" i="1"/>
  <c r="L12" i="1"/>
  <c r="L13" i="1"/>
  <c r="L14" i="1"/>
  <c r="L18" i="1"/>
  <c r="L19" i="1"/>
  <c r="L20" i="1"/>
  <c r="L21" i="1"/>
  <c r="L22" i="1"/>
  <c r="L24" i="1"/>
  <c r="L25" i="1"/>
  <c r="L26" i="1"/>
  <c r="L27" i="1"/>
  <c r="L28" i="1"/>
  <c r="L30" i="1"/>
  <c r="L31" i="1"/>
  <c r="L32" i="1"/>
  <c r="L34" i="1"/>
  <c r="L35" i="1"/>
  <c r="L36" i="1"/>
  <c r="L37" i="1"/>
  <c r="L38" i="1"/>
  <c r="L39" i="1"/>
  <c r="L40" i="1"/>
  <c r="K15" i="1"/>
  <c r="K8" i="1"/>
  <c r="K9" i="1"/>
  <c r="K12" i="1"/>
  <c r="K13" i="1"/>
  <c r="K14" i="1"/>
  <c r="K18" i="1"/>
  <c r="K19" i="1"/>
  <c r="K20" i="1"/>
  <c r="K21" i="1"/>
  <c r="K22" i="1"/>
  <c r="K24" i="1"/>
  <c r="K25" i="1"/>
  <c r="K26" i="1"/>
  <c r="K27" i="1"/>
  <c r="K28" i="1"/>
  <c r="K30" i="1"/>
  <c r="K31" i="1"/>
  <c r="K32" i="1"/>
  <c r="K34" i="1"/>
  <c r="K35" i="1"/>
  <c r="K36" i="1"/>
  <c r="K37" i="1"/>
  <c r="K38" i="1"/>
  <c r="K39" i="1"/>
  <c r="K40" i="1"/>
  <c r="H8" i="1" l="1"/>
  <c r="H9" i="1"/>
  <c r="H12" i="1"/>
  <c r="H13" i="1"/>
  <c r="H14" i="1"/>
  <c r="H15" i="1"/>
  <c r="H16" i="1"/>
  <c r="H18" i="1"/>
  <c r="H19" i="1"/>
  <c r="H20" i="1"/>
  <c r="H21" i="1"/>
  <c r="H22" i="1"/>
  <c r="H24" i="1"/>
  <c r="H25" i="1"/>
  <c r="H26" i="1"/>
  <c r="H27" i="1"/>
  <c r="H28" i="1"/>
  <c r="H30" i="1"/>
  <c r="H31" i="1"/>
  <c r="H32" i="1"/>
  <c r="H34" i="1"/>
  <c r="H35" i="1"/>
  <c r="H36" i="1"/>
  <c r="H37" i="1"/>
  <c r="H38" i="1"/>
  <c r="H39" i="1"/>
  <c r="H40" i="1"/>
  <c r="G8" i="1"/>
  <c r="G9" i="1"/>
  <c r="G12" i="1"/>
  <c r="G13" i="1"/>
  <c r="G14" i="1"/>
  <c r="G15" i="1"/>
  <c r="G16" i="1"/>
  <c r="G18" i="1"/>
  <c r="G19" i="1"/>
  <c r="G20" i="1"/>
  <c r="G21" i="1"/>
  <c r="G22" i="1"/>
  <c r="G24" i="1"/>
  <c r="G25" i="1"/>
  <c r="G26" i="1"/>
  <c r="G27" i="1"/>
  <c r="G28" i="1"/>
  <c r="G30" i="1"/>
  <c r="G31" i="1"/>
  <c r="G32" i="1"/>
  <c r="G34" i="1"/>
  <c r="G35" i="1"/>
  <c r="G36" i="1"/>
  <c r="G37" i="1"/>
  <c r="G38" i="1"/>
  <c r="G39" i="1"/>
  <c r="G40" i="1"/>
  <c r="J33" i="1"/>
  <c r="I33" i="1"/>
  <c r="F33" i="1"/>
  <c r="E33" i="1"/>
  <c r="D33" i="1"/>
  <c r="C33" i="1"/>
  <c r="J29" i="1"/>
  <c r="I29" i="1"/>
  <c r="F29" i="1"/>
  <c r="E29" i="1"/>
  <c r="D29" i="1"/>
  <c r="C29" i="1"/>
  <c r="J23" i="1"/>
  <c r="I23" i="1"/>
  <c r="F23" i="1"/>
  <c r="E23" i="1"/>
  <c r="D23" i="1"/>
  <c r="C23" i="1"/>
  <c r="J17" i="1"/>
  <c r="I17" i="1"/>
  <c r="F17" i="1"/>
  <c r="E17" i="1"/>
  <c r="D17" i="1"/>
  <c r="C17" i="1"/>
  <c r="J11" i="1"/>
  <c r="J10" i="1" s="1"/>
  <c r="I11" i="1"/>
  <c r="I10" i="1" s="1"/>
  <c r="F11" i="1"/>
  <c r="E11" i="1"/>
  <c r="E10" i="1" s="1"/>
  <c r="D11" i="1"/>
  <c r="D10" i="1" s="1"/>
  <c r="C11" i="1"/>
  <c r="C10" i="1" s="1"/>
  <c r="J7" i="1"/>
  <c r="I7" i="1"/>
  <c r="I6" i="1" s="1"/>
  <c r="I5" i="1" s="1"/>
  <c r="F7" i="1"/>
  <c r="E7" i="1"/>
  <c r="D7" i="1"/>
  <c r="C7" i="1"/>
  <c r="D6" i="1" l="1"/>
  <c r="D5" i="1" s="1"/>
  <c r="J6" i="1"/>
  <c r="J5" i="1" s="1"/>
  <c r="L11" i="1"/>
  <c r="H17" i="1"/>
  <c r="L23" i="1"/>
  <c r="H29" i="1"/>
  <c r="L33" i="1"/>
  <c r="K7" i="1"/>
  <c r="K17" i="1"/>
  <c r="K29" i="1"/>
  <c r="G33" i="1"/>
  <c r="E6" i="1"/>
  <c r="G10" i="1"/>
  <c r="C6" i="1"/>
  <c r="G6" i="1" s="1"/>
  <c r="G17" i="1"/>
  <c r="L7" i="1"/>
  <c r="L17" i="1"/>
  <c r="L29" i="1"/>
  <c r="F10" i="1"/>
  <c r="K6" i="1"/>
  <c r="K10" i="1"/>
  <c r="G29" i="1"/>
  <c r="H33" i="1"/>
  <c r="K11" i="1"/>
  <c r="K23" i="1"/>
  <c r="K33" i="1"/>
  <c r="E5" i="1"/>
  <c r="G23" i="1"/>
  <c r="G11" i="1"/>
  <c r="G7" i="1"/>
  <c r="H23" i="1"/>
  <c r="H11" i="1"/>
  <c r="H7" i="1"/>
  <c r="C5" i="1" l="1"/>
  <c r="G5" i="1" s="1"/>
  <c r="K5" i="1"/>
  <c r="L10" i="1"/>
  <c r="F6" i="1"/>
  <c r="H10" i="1"/>
  <c r="L6" i="1" l="1"/>
  <c r="H6" i="1"/>
  <c r="F5" i="1"/>
  <c r="L5" i="1" l="1"/>
  <c r="H5" i="1"/>
  <c r="K47" i="1" l="1"/>
  <c r="L48" i="1" l="1"/>
  <c r="K48" i="1"/>
  <c r="H48" i="1"/>
  <c r="G48" i="1"/>
  <c r="L49" i="1" l="1"/>
  <c r="K49" i="1"/>
  <c r="H49" i="1"/>
  <c r="G49" i="1"/>
  <c r="F42" i="1" l="1"/>
  <c r="F41" i="1" s="1"/>
  <c r="E42" i="1"/>
  <c r="E41" i="1" s="1"/>
  <c r="D42" i="1"/>
  <c r="D41" i="1" s="1"/>
  <c r="D53" i="1" s="1"/>
  <c r="H53" i="1" s="1"/>
  <c r="C42" i="1"/>
  <c r="C41" i="1" s="1"/>
  <c r="C53" i="1" s="1"/>
  <c r="G53" i="1" s="1"/>
  <c r="G41" i="1" l="1"/>
  <c r="H41" i="1"/>
  <c r="G51" i="1"/>
  <c r="J42" i="1" l="1"/>
  <c r="J41" i="1" s="1"/>
  <c r="L41" i="1" s="1"/>
  <c r="I42" i="1"/>
  <c r="I41" i="1" s="1"/>
  <c r="K41" i="1" s="1"/>
  <c r="H42" i="1"/>
  <c r="G42" i="1"/>
  <c r="K44" i="1"/>
  <c r="H46" i="1"/>
  <c r="L52" i="1"/>
  <c r="L51" i="1"/>
  <c r="K51" i="1"/>
  <c r="L50" i="1"/>
  <c r="K50" i="1"/>
  <c r="L46" i="1"/>
  <c r="K46" i="1"/>
  <c r="L45" i="1"/>
  <c r="K45" i="1"/>
  <c r="L44" i="1"/>
  <c r="L43" i="1"/>
  <c r="K43" i="1"/>
  <c r="H52" i="1"/>
  <c r="G52" i="1"/>
  <c r="H51" i="1"/>
  <c r="H50" i="1"/>
  <c r="G50" i="1"/>
  <c r="G47" i="1"/>
  <c r="G46" i="1"/>
  <c r="H45" i="1"/>
  <c r="G45" i="1"/>
  <c r="H44" i="1"/>
  <c r="G44" i="1"/>
  <c r="H43" i="1"/>
  <c r="K42" i="1" l="1"/>
  <c r="L42" i="1"/>
  <c r="G43" i="1"/>
</calcChain>
</file>

<file path=xl/sharedStrings.xml><?xml version="1.0" encoding="utf-8"?>
<sst xmlns="http://schemas.openxmlformats.org/spreadsheetml/2006/main" count="108" uniqueCount="105">
  <si>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</si>
  <si>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</si>
  <si>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</si>
  <si>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</si>
  <si>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</si>
  <si>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</si>
  <si>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</si>
  <si>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</si>
  <si>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</si>
  <si>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</si>
  <si>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</si>
  <si>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</si>
  <si>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</si>
  <si>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</si>
  <si>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</si>
  <si>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</si>
  <si>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</si>
  <si>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</si>
  <si>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</si>
  <si>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</si>
  <si>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</si>
  <si>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</si>
  <si>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</si>
  <si>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</si>
  <si>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</si>
  <si>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</si>
  <si>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</si>
  <si>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</si>
  <si>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</si>
  <si>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</si>
  <si>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</si>
  <si>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</si>
  <si>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</si>
  <si>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</si>
  <si>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</si>
  <si>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</si>
  <si>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</si>
  <si>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</si>
  <si>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</si>
  <si>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</si>
  <si>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</si>
  <si>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</si>
  <si>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</si>
  <si>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</si>
  <si>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</si>
  <si>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</si>
  <si>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</si>
  <si>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Акцизы на пиво</t>
  </si>
  <si>
    <t>тыс. рублей</t>
  </si>
  <si>
    <t>Акцизы на спирт этиловый</t>
  </si>
  <si>
    <t>1 05 06000 01 0000 110</t>
  </si>
  <si>
    <t>Налог на профессиональный доход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</si>
  <si>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</si>
  <si>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</si>
  <si>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</si>
  <si>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</si>
  <si>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</si>
  <si>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</si>
  <si>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</si>
  <si>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</si>
  <si>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</si>
  <si>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</si>
  <si>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</si>
  <si>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</si>
  <si>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2 02 50000 00 0000 150</t>
  </si>
  <si>
    <t>Межбюджетные трансферты, передаваемые бюджетам государственных внебюджетных фондов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</si>
  <si>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</si>
  <si>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</si>
  <si>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</si>
  <si>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</si>
  <si>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</si>
  <si>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</si>
  <si>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</si>
  <si>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</si>
  <si>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</si>
  <si>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</si>
  <si>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</si>
  <si>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Код бюджетной классификации 
(без указания кода главного администратора доходов бюджета)</t>
  </si>
  <si>
    <t>Х</t>
  </si>
  <si>
    <t>Сведения об исполнении доходов консолидированного бюджета Забайкальского края по состоянию на 01.10.2025 года 
(в сравнении с запланированными значениями на 2024 год и исполнением на 01.10.2024 года)</t>
  </si>
  <si>
    <t>Уточненные годовые бюджетные назначения консолидированного бюджета субъекта и ТГВФ
(плановые бюджетные назначения в части доходов (план по доходам)) в соответствии с ф. 0503317, 
тыс. руб.</t>
  </si>
  <si>
    <t>Уточненные годовые бюджетные назначения консолидированного бюджета субъекта
(годовой план) в соответствии с ф. 0503317, 
тыс. руб.</t>
  </si>
  <si>
    <t>Фактически исполнено консолидированный бюджет субъекта и ТГВФ по состоянию на 01.10.2025 г. (в соответствии с ф. 0503317), 
тыс. руб.</t>
  </si>
  <si>
    <t>Фактически исполнено консолидированный бюджет субъекта по состоянию на 01.10.2025 г.  (в соответствии с ф. 0503317), 
тыс. руб.</t>
  </si>
  <si>
    <t>% исполнения уточненных бюджетных назначений консолидированного бюджета субъекта и ТГВФ по состоянию на 01.10.2025 г.</t>
  </si>
  <si>
    <t>% исполнения уточненных бюджетных назначений консолидированного бюджета субъекта по состоянию на 01.10.2025 г.</t>
  </si>
  <si>
    <t>Фактически исполнено консолидированный бюджет субъекта и ТГВФ по состоянию на 01.10.2024 г. (в соответствии с ф. 0503317), тыс. руб.</t>
  </si>
  <si>
    <t>Фактически исполнено консолидированный бюджет субъекта по состоянию на 01.10.2024 г. (в соответствии с ф. 0503317), 
тыс. руб.</t>
  </si>
  <si>
    <t>Доходы от уплаты акцизов на алкогольную продукцию</t>
  </si>
  <si>
    <t>1 03 03000 01 0000 110</t>
  </si>
  <si>
    <t>Туристический налог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</si>
  <si>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</si>
  <si>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</si>
  <si>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</si>
  <si>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</si>
  <si>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</si>
  <si>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</si>
  <si>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</si>
  <si>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</si>
  <si>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1 15 00000 00 0000 000</t>
  </si>
  <si>
    <t>Административные платежи и сборы</t>
  </si>
  <si>
    <t>1 16 00000 00 0000 000</t>
  </si>
  <si>
    <t>Штрафы, санкции, возмещение ущерба</t>
  </si>
  <si>
    <t>1 17 00000 00 0000 000</t>
  </si>
  <si>
    <t>Прочие неналоговые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</si>
</sst>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#,##0.0"/>
    <numFmt numFmtId="166" formatCode="#,##0.0_ ;\-#,##0.0\ "/>
  </numFmts>
  <fonts count="13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4" fontId="6" fillId="0" borderId="0">
      <alignment vertical="top" wrapText="1"/>
    </xf>
    <xf numFmtId="4" fontId="10" fillId="0" borderId="2">
      <alignment horizontal="right"/>
    </xf>
    <xf numFmtId="43" fontId="1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0" fillId="0" borderId="0" xfId="0" applyFill="1" applyBorder="1"/>
    <xf numFmtId="0" fontId="5" fillId="0" borderId="0" xfId="0" applyFont="1" applyFill="1" applyAlignment="1">
      <alignment horizontal="right"/>
    </xf>
    <xf numFmtId="165" fontId="9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5" fontId="5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5" fontId="11" fillId="0" borderId="1" xfId="0" applyNumberFormat="1" applyFont="1" applyBorder="1" applyAlignment="1">
      <alignment horizontal="center" vertical="top"/>
    </xf>
    <xf numFmtId="165" fontId="9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6" fontId="5" fillId="0" borderId="1" xfId="3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/>
    </xf>
    <xf numFmtId="165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</cellXfs>
  <cellStyles count="4">
    <cellStyle name="xl49" xfId="2" xr:uid="{00000000-0005-0000-0000-000000000000}"/>
    <cellStyle name="Обычный" xfId="0" builtinId="0"/>
    <cellStyle name="Обычный 2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view="pageBreakPreview" zoomScale="85" zoomScaleNormal="100" zoomScaleSheetLayoutView="85" workbookViewId="0">
      <pane ySplit="3" topLeftCell="A49" activePane="bottomLeft" state="frozen"/>
      <selection pane="bottomLeft" activeCell="L2" sqref="L1:M1048576"/>
    </sheetView>
  </sheetViews>
  <sheetFormatPr defaultColWidth="9.140625" defaultRowHeight="15" x14ac:dyDescent="0.25"/>
  <cols>
    <col min="1" max="1" width="21.28515625" style="1" customWidth="1"/>
    <col min="2" max="2" width="33.5703125" style="1" customWidth="1"/>
    <col min="3" max="3" width="26.140625" style="1" customWidth="1"/>
    <col min="4" max="5" width="17.42578125" style="1" customWidth="1"/>
    <col min="6" max="6" width="17" style="1" customWidth="1"/>
    <col min="7" max="7" width="17.7109375" style="1" customWidth="1"/>
    <col min="8" max="8" width="18" style="1" customWidth="1"/>
    <col min="9" max="9" width="17.85546875" style="1" customWidth="1"/>
    <col min="10" max="10" width="18" style="1" customWidth="1"/>
    <col min="11" max="11" width="18.42578125" style="1" customWidth="1"/>
    <col min="12" max="12" width="19.85546875" style="1" customWidth="1"/>
    <col min="13" max="16384" width="9.140625" style="1"/>
  </cols>
  <sheetData>
    <row r="1" spans="1:12" ht="41.25" customHeight="1" x14ac:dyDescent="0.25">
      <c r="A1" s="47" t="s">
        <v>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x14ac:dyDescent="0.25">
      <c r="L2" s="14" t="s">
        <v>48</v>
      </c>
    </row>
    <row r="3" spans="1:12" ht="147.75" customHeight="1" x14ac:dyDescent="0.25">
      <c r="A3" s="2" t="s">
        <v>77</v>
      </c>
      <c r="B3" s="2" t="s">
        <v>0</v>
      </c>
      <c r="C3" s="3" t="s">
        <v>80</v>
      </c>
      <c r="D3" s="3" t="s">
        <v>81</v>
      </c>
      <c r="E3" s="3" t="s">
        <v>82</v>
      </c>
      <c r="F3" s="3" t="s">
        <v>83</v>
      </c>
      <c r="G3" s="3" t="s">
        <v>84</v>
      </c>
      <c r="H3" s="3" t="s">
        <v>85</v>
      </c>
      <c r="I3" s="3" t="s">
        <v>86</v>
      </c>
      <c r="J3" s="3" t="s">
        <v>87</v>
      </c>
      <c r="K3" s="2" t="s">
        <v>45</v>
      </c>
      <c r="L3" s="2" t="s">
        <v>46</v>
      </c>
    </row>
    <row r="4" spans="1:12" ht="12.75" customHeight="1" x14ac:dyDescent="0.25">
      <c r="A4" s="2"/>
      <c r="B4" s="2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2">
        <v>10</v>
      </c>
      <c r="L4" s="2">
        <v>11</v>
      </c>
    </row>
    <row r="5" spans="1:12" ht="25.5" customHeight="1" x14ac:dyDescent="0.25">
      <c r="A5" s="20" t="s">
        <v>1</v>
      </c>
      <c r="B5" s="21" t="s">
        <v>2</v>
      </c>
      <c r="C5" s="4">
        <f>C6+C33</f>
        <v>115884564.2</v>
      </c>
      <c r="D5" s="4">
        <f>D6+D33</f>
        <v>115810734.2</v>
      </c>
      <c r="E5" s="4">
        <f>E6+E33</f>
        <v>93090332.799999997</v>
      </c>
      <c r="F5" s="4">
        <f t="shared" ref="F5" si="0">F6+F33</f>
        <v>93028577.799999997</v>
      </c>
      <c r="G5" s="22">
        <f>E5/C5*100</f>
        <v>80.3</v>
      </c>
      <c r="H5" s="22">
        <f>F5/D5*100</f>
        <v>80.3</v>
      </c>
      <c r="I5" s="4">
        <f>I6+I33</f>
        <v>68350417.099999994</v>
      </c>
      <c r="J5" s="4">
        <f>J6+J33</f>
        <v>68297028</v>
      </c>
      <c r="K5" s="5">
        <f>E5/I5*100</f>
        <v>136.19999999999999</v>
      </c>
      <c r="L5" s="5">
        <f>F5/J5*100</f>
        <v>136.19999999999999</v>
      </c>
    </row>
    <row r="6" spans="1:12" ht="12.75" customHeight="1" x14ac:dyDescent="0.25">
      <c r="A6" s="23"/>
      <c r="B6" s="24" t="s">
        <v>3</v>
      </c>
      <c r="C6" s="22">
        <f>C7+C10+C17+C23+C29+C32</f>
        <v>109492770.2</v>
      </c>
      <c r="D6" s="22">
        <f>D7+D10+D17+D23+D29+D32</f>
        <v>109492770.2</v>
      </c>
      <c r="E6" s="22">
        <f>E7+E10+E17+E23+E29+E32</f>
        <v>87233967.799999997</v>
      </c>
      <c r="F6" s="22">
        <f>F7+F10+F17+F23+F29+F32</f>
        <v>87233967.799999997</v>
      </c>
      <c r="G6" s="22">
        <f t="shared" ref="G6:G40" si="1">E6/C6*100</f>
        <v>79.7</v>
      </c>
      <c r="H6" s="22">
        <f t="shared" ref="H6:H40" si="2">F6/D6*100</f>
        <v>79.7</v>
      </c>
      <c r="I6" s="22">
        <f>I7+I10+I17+I23+I29+I32</f>
        <v>64623983.200000003</v>
      </c>
      <c r="J6" s="22">
        <f>J7+J10+J17+J23+J29+J32</f>
        <v>64623983.200000003</v>
      </c>
      <c r="K6" s="5">
        <f t="shared" ref="K6:K40" si="3">E6/I6*100</f>
        <v>135</v>
      </c>
      <c r="L6" s="5">
        <f t="shared" ref="L6:L40" si="4">F6/J6*100</f>
        <v>135</v>
      </c>
    </row>
    <row r="7" spans="1:12" ht="12.75" customHeight="1" x14ac:dyDescent="0.25">
      <c r="A7" s="20" t="s">
        <v>4</v>
      </c>
      <c r="B7" s="21" t="s">
        <v>5</v>
      </c>
      <c r="C7" s="22">
        <f>C8+C9</f>
        <v>73070820.700000003</v>
      </c>
      <c r="D7" s="22">
        <f t="shared" ref="D7:F7" si="5">D8+D9</f>
        <v>73070820.700000003</v>
      </c>
      <c r="E7" s="22">
        <f t="shared" si="5"/>
        <v>58429387.200000003</v>
      </c>
      <c r="F7" s="22">
        <f t="shared" si="5"/>
        <v>58429387.200000003</v>
      </c>
      <c r="G7" s="22">
        <f t="shared" si="1"/>
        <v>80</v>
      </c>
      <c r="H7" s="22">
        <f t="shared" si="2"/>
        <v>80</v>
      </c>
      <c r="I7" s="22">
        <f>I8+I9</f>
        <v>43476830.100000001</v>
      </c>
      <c r="J7" s="22">
        <f>J8+J9</f>
        <v>43476830.100000001</v>
      </c>
      <c r="K7" s="5">
        <f t="shared" si="3"/>
        <v>134.4</v>
      </c>
      <c r="L7" s="5">
        <f t="shared" si="4"/>
        <v>134.4</v>
      </c>
    </row>
    <row r="8" spans="1:12" x14ac:dyDescent="0.25">
      <c r="A8" s="25" t="s">
        <v>6</v>
      </c>
      <c r="B8" s="26" t="s">
        <v>7</v>
      </c>
      <c r="C8" s="27">
        <v>23849380</v>
      </c>
      <c r="D8" s="27">
        <v>23849380</v>
      </c>
      <c r="E8" s="27">
        <v>24870559.5</v>
      </c>
      <c r="F8" s="27">
        <v>24870559.5</v>
      </c>
      <c r="G8" s="27">
        <f t="shared" si="1"/>
        <v>104.3</v>
      </c>
      <c r="H8" s="27">
        <f t="shared" si="2"/>
        <v>104.3</v>
      </c>
      <c r="I8" s="27">
        <v>15706141</v>
      </c>
      <c r="J8" s="27">
        <v>15706141</v>
      </c>
      <c r="K8" s="6">
        <f t="shared" si="3"/>
        <v>158.30000000000001</v>
      </c>
      <c r="L8" s="6">
        <f t="shared" si="4"/>
        <v>158.30000000000001</v>
      </c>
    </row>
    <row r="9" spans="1:12" x14ac:dyDescent="0.25">
      <c r="A9" s="28" t="s">
        <v>8</v>
      </c>
      <c r="B9" s="26" t="s">
        <v>9</v>
      </c>
      <c r="C9" s="27">
        <v>49221440.700000003</v>
      </c>
      <c r="D9" s="27">
        <v>49221440.700000003</v>
      </c>
      <c r="E9" s="27">
        <v>33558827.700000003</v>
      </c>
      <c r="F9" s="27">
        <v>33558827.700000003</v>
      </c>
      <c r="G9" s="27">
        <f t="shared" si="1"/>
        <v>68.2</v>
      </c>
      <c r="H9" s="27">
        <f t="shared" si="2"/>
        <v>68.2</v>
      </c>
      <c r="I9" s="27">
        <v>27770689.100000001</v>
      </c>
      <c r="J9" s="27">
        <v>27770689.100000001</v>
      </c>
      <c r="K9" s="6">
        <f t="shared" si="3"/>
        <v>120.8</v>
      </c>
      <c r="L9" s="6">
        <f t="shared" si="4"/>
        <v>120.8</v>
      </c>
    </row>
    <row r="10" spans="1:12" ht="51" x14ac:dyDescent="0.25">
      <c r="A10" s="20" t="s">
        <v>10</v>
      </c>
      <c r="B10" s="21" t="s">
        <v>11</v>
      </c>
      <c r="C10" s="22">
        <f>C11+C16</f>
        <v>12549810.699999999</v>
      </c>
      <c r="D10" s="22">
        <f>D11+D16</f>
        <v>12549810.699999999</v>
      </c>
      <c r="E10" s="22">
        <f>E11+E16</f>
        <v>9097482.5</v>
      </c>
      <c r="F10" s="22">
        <f>F11+F16</f>
        <v>9097482.5</v>
      </c>
      <c r="G10" s="22">
        <f t="shared" si="1"/>
        <v>72.5</v>
      </c>
      <c r="H10" s="22">
        <f t="shared" si="2"/>
        <v>72.5</v>
      </c>
      <c r="I10" s="22">
        <f>I11</f>
        <v>6730568.5999999996</v>
      </c>
      <c r="J10" s="22">
        <f>J11</f>
        <v>6730568.5999999996</v>
      </c>
      <c r="K10" s="5">
        <f t="shared" si="3"/>
        <v>135.19999999999999</v>
      </c>
      <c r="L10" s="5">
        <f t="shared" si="4"/>
        <v>135.19999999999999</v>
      </c>
    </row>
    <row r="11" spans="1:12" ht="38.25" x14ac:dyDescent="0.25">
      <c r="A11" s="28" t="s">
        <v>12</v>
      </c>
      <c r="B11" s="26" t="s">
        <v>13</v>
      </c>
      <c r="C11" s="29">
        <f>C12+C13+C14+C15</f>
        <v>12546199.5</v>
      </c>
      <c r="D11" s="29">
        <f t="shared" ref="D11:F11" si="6">D12+D13+D14+D15</f>
        <v>12546199.5</v>
      </c>
      <c r="E11" s="29">
        <f t="shared" si="6"/>
        <v>9093946.1999999993</v>
      </c>
      <c r="F11" s="29">
        <f t="shared" si="6"/>
        <v>9093946.1999999993</v>
      </c>
      <c r="G11" s="27">
        <f t="shared" si="1"/>
        <v>72.5</v>
      </c>
      <c r="H11" s="27">
        <f t="shared" si="2"/>
        <v>72.5</v>
      </c>
      <c r="I11" s="29">
        <f>I12+I13+I14+I15</f>
        <v>6730568.5999999996</v>
      </c>
      <c r="J11" s="29">
        <f>J12+J13+J14+J15</f>
        <v>6730568.5999999996</v>
      </c>
      <c r="K11" s="6">
        <f t="shared" si="3"/>
        <v>135.1</v>
      </c>
      <c r="L11" s="6">
        <f t="shared" si="4"/>
        <v>135.1</v>
      </c>
    </row>
    <row r="12" spans="1:12" x14ac:dyDescent="0.25">
      <c r="A12" s="28"/>
      <c r="B12" s="30" t="s">
        <v>47</v>
      </c>
      <c r="C12" s="27">
        <v>65596.5</v>
      </c>
      <c r="D12" s="27">
        <v>65596.5</v>
      </c>
      <c r="E12" s="27">
        <v>73081.899999999994</v>
      </c>
      <c r="F12" s="27">
        <v>73081.899999999994</v>
      </c>
      <c r="G12" s="27">
        <f t="shared" si="1"/>
        <v>111.4</v>
      </c>
      <c r="H12" s="27">
        <f t="shared" si="2"/>
        <v>111.4</v>
      </c>
      <c r="I12" s="27">
        <v>35586.199999999997</v>
      </c>
      <c r="J12" s="27">
        <v>35586.199999999997</v>
      </c>
      <c r="K12" s="6">
        <f t="shared" si="3"/>
        <v>205.4</v>
      </c>
      <c r="L12" s="6">
        <f t="shared" si="4"/>
        <v>205.4</v>
      </c>
    </row>
    <row r="13" spans="1:12" ht="25.5" x14ac:dyDescent="0.25">
      <c r="A13" s="28"/>
      <c r="B13" s="31" t="s">
        <v>88</v>
      </c>
      <c r="C13" s="27">
        <v>2016532.2</v>
      </c>
      <c r="D13" s="27">
        <v>2016532.2</v>
      </c>
      <c r="E13" s="27">
        <v>1254099.8</v>
      </c>
      <c r="F13" s="27">
        <v>1254099.8</v>
      </c>
      <c r="G13" s="27">
        <f t="shared" si="1"/>
        <v>62.2</v>
      </c>
      <c r="H13" s="27">
        <f t="shared" si="2"/>
        <v>62.2</v>
      </c>
      <c r="I13" s="27">
        <v>1074466.3</v>
      </c>
      <c r="J13" s="27">
        <v>1074466.3</v>
      </c>
      <c r="K13" s="6">
        <f t="shared" si="3"/>
        <v>116.7</v>
      </c>
      <c r="L13" s="6">
        <f t="shared" si="4"/>
        <v>116.7</v>
      </c>
    </row>
    <row r="14" spans="1:12" x14ac:dyDescent="0.25">
      <c r="A14" s="28"/>
      <c r="B14" s="31" t="s">
        <v>49</v>
      </c>
      <c r="C14" s="27">
        <v>4825.5</v>
      </c>
      <c r="D14" s="27">
        <v>4825.5</v>
      </c>
      <c r="E14" s="27">
        <v>5939.3</v>
      </c>
      <c r="F14" s="27">
        <v>5939.3</v>
      </c>
      <c r="G14" s="27">
        <f t="shared" si="1"/>
        <v>123.1</v>
      </c>
      <c r="H14" s="27">
        <f t="shared" si="2"/>
        <v>123.1</v>
      </c>
      <c r="I14" s="27">
        <v>3327.8</v>
      </c>
      <c r="J14" s="27">
        <v>3327.8</v>
      </c>
      <c r="K14" s="6">
        <f t="shared" si="3"/>
        <v>178.5</v>
      </c>
      <c r="L14" s="6">
        <f t="shared" si="4"/>
        <v>178.5</v>
      </c>
    </row>
    <row r="15" spans="1:12" x14ac:dyDescent="0.25">
      <c r="A15" s="28"/>
      <c r="B15" s="31" t="s">
        <v>14</v>
      </c>
      <c r="C15" s="27">
        <v>10459245.300000001</v>
      </c>
      <c r="D15" s="27">
        <v>10459245.300000001</v>
      </c>
      <c r="E15" s="27">
        <v>7760825.2000000002</v>
      </c>
      <c r="F15" s="27">
        <v>7760825.2000000002</v>
      </c>
      <c r="G15" s="27">
        <f t="shared" si="1"/>
        <v>74.2</v>
      </c>
      <c r="H15" s="27">
        <f t="shared" si="2"/>
        <v>74.2</v>
      </c>
      <c r="I15" s="27">
        <v>5617188.2999999998</v>
      </c>
      <c r="J15" s="27">
        <v>5617188.2999999998</v>
      </c>
      <c r="K15" s="6">
        <f>E15/I15*100</f>
        <v>138.19999999999999</v>
      </c>
      <c r="L15" s="6">
        <f t="shared" si="4"/>
        <v>138.19999999999999</v>
      </c>
    </row>
    <row r="16" spans="1:12" x14ac:dyDescent="0.25">
      <c r="A16" s="28" t="s">
        <v>89</v>
      </c>
      <c r="B16" s="32" t="s">
        <v>90</v>
      </c>
      <c r="C16" s="27">
        <v>3611.2</v>
      </c>
      <c r="D16" s="27">
        <v>3611.2</v>
      </c>
      <c r="E16" s="27">
        <v>3536.3</v>
      </c>
      <c r="F16" s="27">
        <v>3536.3</v>
      </c>
      <c r="G16" s="27">
        <f t="shared" si="1"/>
        <v>97.9</v>
      </c>
      <c r="H16" s="27">
        <f t="shared" si="2"/>
        <v>97.9</v>
      </c>
      <c r="I16" s="27">
        <v>0</v>
      </c>
      <c r="J16" s="27">
        <v>0</v>
      </c>
      <c r="K16" s="6" t="s">
        <v>78</v>
      </c>
      <c r="L16" s="6" t="s">
        <v>78</v>
      </c>
    </row>
    <row r="17" spans="1:12" ht="25.5" x14ac:dyDescent="0.25">
      <c r="A17" s="7" t="s">
        <v>15</v>
      </c>
      <c r="B17" s="8" t="s">
        <v>16</v>
      </c>
      <c r="C17" s="4">
        <f>C18+C19+C20+C21+C22</f>
        <v>6186536.7000000002</v>
      </c>
      <c r="D17" s="4">
        <f t="shared" ref="D17:F17" si="7">D18+D19+D20+D21+D22</f>
        <v>6186536.7000000002</v>
      </c>
      <c r="E17" s="4">
        <f t="shared" si="7"/>
        <v>4702168.4000000004</v>
      </c>
      <c r="F17" s="4">
        <f t="shared" si="7"/>
        <v>4702168.4000000004</v>
      </c>
      <c r="G17" s="22">
        <f t="shared" si="1"/>
        <v>76</v>
      </c>
      <c r="H17" s="22">
        <f t="shared" si="2"/>
        <v>76</v>
      </c>
      <c r="I17" s="4">
        <f>I18+I19+I20+I21+I22</f>
        <v>4204537.4000000004</v>
      </c>
      <c r="J17" s="4">
        <f>J18+J19+J20+J21+J22</f>
        <v>4204537.4000000004</v>
      </c>
      <c r="K17" s="5">
        <f t="shared" si="3"/>
        <v>111.8</v>
      </c>
      <c r="L17" s="5">
        <f t="shared" si="4"/>
        <v>111.8</v>
      </c>
    </row>
    <row r="18" spans="1:12" ht="38.25" x14ac:dyDescent="0.25">
      <c r="A18" s="28" t="s">
        <v>17</v>
      </c>
      <c r="B18" s="26" t="s">
        <v>18</v>
      </c>
      <c r="C18" s="27">
        <v>5598140.7999999998</v>
      </c>
      <c r="D18" s="27">
        <v>5598140.7999999998</v>
      </c>
      <c r="E18" s="27">
        <v>4283652.2</v>
      </c>
      <c r="F18" s="27">
        <v>4283652.2</v>
      </c>
      <c r="G18" s="27">
        <f t="shared" si="1"/>
        <v>76.5</v>
      </c>
      <c r="H18" s="27">
        <f t="shared" si="2"/>
        <v>76.5</v>
      </c>
      <c r="I18" s="27">
        <v>3848211.7</v>
      </c>
      <c r="J18" s="27">
        <v>3848211.7</v>
      </c>
      <c r="K18" s="6">
        <f t="shared" si="3"/>
        <v>111.3</v>
      </c>
      <c r="L18" s="6">
        <f t="shared" si="4"/>
        <v>111.3</v>
      </c>
    </row>
    <row r="19" spans="1:12" ht="25.5" x14ac:dyDescent="0.25">
      <c r="A19" s="25" t="s">
        <v>19</v>
      </c>
      <c r="B19" s="26" t="s">
        <v>20</v>
      </c>
      <c r="C19" s="27">
        <v>522.20000000000005</v>
      </c>
      <c r="D19" s="27">
        <v>522.20000000000005</v>
      </c>
      <c r="E19" s="33">
        <v>924.3</v>
      </c>
      <c r="F19" s="33">
        <v>924.3</v>
      </c>
      <c r="G19" s="27">
        <f t="shared" si="1"/>
        <v>177</v>
      </c>
      <c r="H19" s="27">
        <f t="shared" si="2"/>
        <v>177</v>
      </c>
      <c r="I19" s="27">
        <v>1573.4</v>
      </c>
      <c r="J19" s="27">
        <v>1573.4</v>
      </c>
      <c r="K19" s="6">
        <f t="shared" si="3"/>
        <v>58.7</v>
      </c>
      <c r="L19" s="6">
        <f t="shared" si="4"/>
        <v>58.7</v>
      </c>
    </row>
    <row r="20" spans="1:12" x14ac:dyDescent="0.25">
      <c r="A20" s="28" t="s">
        <v>21</v>
      </c>
      <c r="B20" s="26" t="s">
        <v>22</v>
      </c>
      <c r="C20" s="27">
        <v>15083.2</v>
      </c>
      <c r="D20" s="27">
        <v>15083.2</v>
      </c>
      <c r="E20" s="27">
        <v>13631.8</v>
      </c>
      <c r="F20" s="27">
        <v>13631.8</v>
      </c>
      <c r="G20" s="27">
        <f t="shared" si="1"/>
        <v>90.4</v>
      </c>
      <c r="H20" s="27">
        <f t="shared" si="2"/>
        <v>90.4</v>
      </c>
      <c r="I20" s="27">
        <v>13781.5</v>
      </c>
      <c r="J20" s="27">
        <v>13781.5</v>
      </c>
      <c r="K20" s="6">
        <f t="shared" si="3"/>
        <v>98.9</v>
      </c>
      <c r="L20" s="6">
        <f t="shared" si="4"/>
        <v>98.9</v>
      </c>
    </row>
    <row r="21" spans="1:12" ht="38.25" x14ac:dyDescent="0.25">
      <c r="A21" s="28" t="s">
        <v>23</v>
      </c>
      <c r="B21" s="26" t="s">
        <v>24</v>
      </c>
      <c r="C21" s="27">
        <v>318336.5</v>
      </c>
      <c r="D21" s="27">
        <v>318336.5</v>
      </c>
      <c r="E21" s="27">
        <v>242875.5</v>
      </c>
      <c r="F21" s="27">
        <v>242875.5</v>
      </c>
      <c r="G21" s="27">
        <f t="shared" si="1"/>
        <v>76.3</v>
      </c>
      <c r="H21" s="27">
        <f t="shared" si="2"/>
        <v>76.3</v>
      </c>
      <c r="I21" s="27">
        <v>236281.3</v>
      </c>
      <c r="J21" s="27">
        <v>236281.3</v>
      </c>
      <c r="K21" s="6">
        <f t="shared" si="3"/>
        <v>102.8</v>
      </c>
      <c r="L21" s="6">
        <f t="shared" si="4"/>
        <v>102.8</v>
      </c>
    </row>
    <row r="22" spans="1:12" x14ac:dyDescent="0.25">
      <c r="A22" s="9" t="s">
        <v>50</v>
      </c>
      <c r="B22" s="10" t="s">
        <v>51</v>
      </c>
      <c r="C22" s="27">
        <v>254454</v>
      </c>
      <c r="D22" s="27">
        <v>254454</v>
      </c>
      <c r="E22" s="27">
        <v>161084.6</v>
      </c>
      <c r="F22" s="27">
        <v>161084.6</v>
      </c>
      <c r="G22" s="27">
        <f t="shared" si="1"/>
        <v>63.3</v>
      </c>
      <c r="H22" s="27">
        <f t="shared" si="2"/>
        <v>63.3</v>
      </c>
      <c r="I22" s="27">
        <v>104689.5</v>
      </c>
      <c r="J22" s="27">
        <v>104689.5</v>
      </c>
      <c r="K22" s="6">
        <f t="shared" si="3"/>
        <v>153.9</v>
      </c>
      <c r="L22" s="6">
        <f t="shared" si="4"/>
        <v>153.9</v>
      </c>
    </row>
    <row r="23" spans="1:12" x14ac:dyDescent="0.25">
      <c r="A23" s="20" t="s">
        <v>25</v>
      </c>
      <c r="B23" s="21" t="s">
        <v>26</v>
      </c>
      <c r="C23" s="22">
        <f>C24+C25+C26+C27+C28</f>
        <v>8215344.0999999996</v>
      </c>
      <c r="D23" s="22">
        <f t="shared" ref="D23:F23" si="8">D24+D25+D26+D27+D28</f>
        <v>8215344.0999999996</v>
      </c>
      <c r="E23" s="22">
        <f t="shared" si="8"/>
        <v>5921140.9000000004</v>
      </c>
      <c r="F23" s="22">
        <f t="shared" si="8"/>
        <v>5921140.9000000004</v>
      </c>
      <c r="G23" s="22">
        <f t="shared" si="1"/>
        <v>72.099999999999994</v>
      </c>
      <c r="H23" s="22">
        <f t="shared" si="2"/>
        <v>72.099999999999994</v>
      </c>
      <c r="I23" s="22">
        <f>I24+I25+I26+I27+I28</f>
        <v>5552203.2999999998</v>
      </c>
      <c r="J23" s="22">
        <f>J24+J25+J26+J27+J28</f>
        <v>5552203.2999999998</v>
      </c>
      <c r="K23" s="5">
        <f t="shared" si="3"/>
        <v>106.6</v>
      </c>
      <c r="L23" s="5">
        <f t="shared" si="4"/>
        <v>106.6</v>
      </c>
    </row>
    <row r="24" spans="1:12" x14ac:dyDescent="0.25">
      <c r="A24" s="28" t="s">
        <v>27</v>
      </c>
      <c r="B24" s="26" t="s">
        <v>28</v>
      </c>
      <c r="C24" s="27">
        <v>454279.5</v>
      </c>
      <c r="D24" s="27">
        <v>454279.5</v>
      </c>
      <c r="E24" s="27">
        <v>185591.5</v>
      </c>
      <c r="F24" s="27">
        <v>185591.5</v>
      </c>
      <c r="G24" s="27">
        <f t="shared" si="1"/>
        <v>40.9</v>
      </c>
      <c r="H24" s="27">
        <f t="shared" si="2"/>
        <v>40.9</v>
      </c>
      <c r="I24" s="27">
        <v>180966</v>
      </c>
      <c r="J24" s="27">
        <v>180966</v>
      </c>
      <c r="K24" s="6">
        <f t="shared" si="3"/>
        <v>102.6</v>
      </c>
      <c r="L24" s="6">
        <f t="shared" si="4"/>
        <v>102.6</v>
      </c>
    </row>
    <row r="25" spans="1:12" x14ac:dyDescent="0.25">
      <c r="A25" s="28" t="s">
        <v>29</v>
      </c>
      <c r="B25" s="26" t="s">
        <v>30</v>
      </c>
      <c r="C25" s="27">
        <v>6559990.4000000004</v>
      </c>
      <c r="D25" s="27">
        <v>6559990.4000000004</v>
      </c>
      <c r="E25" s="27">
        <v>5139471.5999999996</v>
      </c>
      <c r="F25" s="27">
        <v>5139471.5999999996</v>
      </c>
      <c r="G25" s="27">
        <f t="shared" si="1"/>
        <v>78.3</v>
      </c>
      <c r="H25" s="27">
        <f t="shared" si="2"/>
        <v>78.3</v>
      </c>
      <c r="I25" s="27">
        <v>4796867.2</v>
      </c>
      <c r="J25" s="27">
        <v>4796867.2</v>
      </c>
      <c r="K25" s="6">
        <f t="shared" si="3"/>
        <v>107.1</v>
      </c>
      <c r="L25" s="6">
        <f t="shared" si="4"/>
        <v>107.1</v>
      </c>
    </row>
    <row r="26" spans="1:12" x14ac:dyDescent="0.25">
      <c r="A26" s="28" t="s">
        <v>31</v>
      </c>
      <c r="B26" s="26" t="s">
        <v>32</v>
      </c>
      <c r="C26" s="27">
        <v>867958.6</v>
      </c>
      <c r="D26" s="27">
        <v>867958.6</v>
      </c>
      <c r="E26" s="27">
        <v>399672.9</v>
      </c>
      <c r="F26" s="27">
        <v>399672.9</v>
      </c>
      <c r="G26" s="27">
        <f t="shared" si="1"/>
        <v>46</v>
      </c>
      <c r="H26" s="27">
        <f t="shared" si="2"/>
        <v>46</v>
      </c>
      <c r="I26" s="27">
        <v>408742.6</v>
      </c>
      <c r="J26" s="27">
        <v>408742.6</v>
      </c>
      <c r="K26" s="6">
        <f t="shared" si="3"/>
        <v>97.8</v>
      </c>
      <c r="L26" s="6">
        <f t="shared" si="4"/>
        <v>97.8</v>
      </c>
    </row>
    <row r="27" spans="1:12" x14ac:dyDescent="0.25">
      <c r="A27" s="28" t="s">
        <v>33</v>
      </c>
      <c r="B27" s="32" t="s">
        <v>34</v>
      </c>
      <c r="C27" s="27">
        <v>686</v>
      </c>
      <c r="D27" s="27">
        <v>686</v>
      </c>
      <c r="E27" s="27">
        <v>714</v>
      </c>
      <c r="F27" s="27">
        <v>714</v>
      </c>
      <c r="G27" s="27">
        <f t="shared" si="1"/>
        <v>104.1</v>
      </c>
      <c r="H27" s="27">
        <f t="shared" si="2"/>
        <v>104.1</v>
      </c>
      <c r="I27" s="27">
        <v>854</v>
      </c>
      <c r="J27" s="27">
        <v>854</v>
      </c>
      <c r="K27" s="6">
        <f t="shared" si="3"/>
        <v>83.6</v>
      </c>
      <c r="L27" s="6">
        <f t="shared" si="4"/>
        <v>83.6</v>
      </c>
    </row>
    <row r="28" spans="1:12" x14ac:dyDescent="0.25">
      <c r="A28" s="28" t="s">
        <v>35</v>
      </c>
      <c r="B28" s="26" t="s">
        <v>36</v>
      </c>
      <c r="C28" s="27">
        <v>332429.59999999998</v>
      </c>
      <c r="D28" s="27">
        <v>332429.59999999998</v>
      </c>
      <c r="E28" s="27">
        <v>195690.9</v>
      </c>
      <c r="F28" s="27">
        <v>195690.9</v>
      </c>
      <c r="G28" s="27">
        <f t="shared" si="1"/>
        <v>58.9</v>
      </c>
      <c r="H28" s="27">
        <f t="shared" si="2"/>
        <v>58.9</v>
      </c>
      <c r="I28" s="27">
        <v>164773.5</v>
      </c>
      <c r="J28" s="27">
        <v>164773.5</v>
      </c>
      <c r="K28" s="6">
        <f t="shared" si="3"/>
        <v>118.8</v>
      </c>
      <c r="L28" s="6">
        <f t="shared" si="4"/>
        <v>118.8</v>
      </c>
    </row>
    <row r="29" spans="1:12" ht="25.5" x14ac:dyDescent="0.25">
      <c r="A29" s="28" t="s">
        <v>37</v>
      </c>
      <c r="B29" s="21" t="s">
        <v>38</v>
      </c>
      <c r="C29" s="22">
        <f>C30+C31</f>
        <v>8961600.8000000007</v>
      </c>
      <c r="D29" s="22">
        <f t="shared" ref="D29:F29" si="9">D30+D31</f>
        <v>8961600.8000000007</v>
      </c>
      <c r="E29" s="22">
        <f t="shared" si="9"/>
        <v>8502046.1999999993</v>
      </c>
      <c r="F29" s="22">
        <f t="shared" si="9"/>
        <v>8502046.1999999993</v>
      </c>
      <c r="G29" s="22">
        <f t="shared" si="1"/>
        <v>94.9</v>
      </c>
      <c r="H29" s="27">
        <f t="shared" si="2"/>
        <v>94.9</v>
      </c>
      <c r="I29" s="22">
        <f>I30+I31</f>
        <v>4390058.5</v>
      </c>
      <c r="J29" s="22">
        <f>J30+J31</f>
        <v>4390058.5</v>
      </c>
      <c r="K29" s="5">
        <f t="shared" si="3"/>
        <v>193.7</v>
      </c>
      <c r="L29" s="5">
        <f t="shared" si="4"/>
        <v>193.7</v>
      </c>
    </row>
    <row r="30" spans="1:12" x14ac:dyDescent="0.25">
      <c r="A30" s="28" t="s">
        <v>39</v>
      </c>
      <c r="B30" s="26" t="s">
        <v>40</v>
      </c>
      <c r="C30" s="27">
        <v>8946263.8000000007</v>
      </c>
      <c r="D30" s="27">
        <v>8946263.8000000007</v>
      </c>
      <c r="E30" s="27">
        <v>8489542.0999999996</v>
      </c>
      <c r="F30" s="27">
        <v>8489542.0999999996</v>
      </c>
      <c r="G30" s="27">
        <f t="shared" si="1"/>
        <v>94.9</v>
      </c>
      <c r="H30" s="27">
        <f t="shared" si="2"/>
        <v>94.9</v>
      </c>
      <c r="I30" s="27">
        <v>4379026.7</v>
      </c>
      <c r="J30" s="27">
        <v>4379026.7</v>
      </c>
      <c r="K30" s="6">
        <f t="shared" si="3"/>
        <v>193.9</v>
      </c>
      <c r="L30" s="6">
        <f t="shared" si="4"/>
        <v>193.9</v>
      </c>
    </row>
    <row r="31" spans="1:12" ht="51" x14ac:dyDescent="0.25">
      <c r="A31" s="28" t="s">
        <v>41</v>
      </c>
      <c r="B31" s="26" t="s">
        <v>42</v>
      </c>
      <c r="C31" s="27">
        <v>15337</v>
      </c>
      <c r="D31" s="27">
        <v>15337</v>
      </c>
      <c r="E31" s="27">
        <v>12504.1</v>
      </c>
      <c r="F31" s="27">
        <v>12504.1</v>
      </c>
      <c r="G31" s="27">
        <f t="shared" si="1"/>
        <v>81.5</v>
      </c>
      <c r="H31" s="27">
        <f t="shared" si="2"/>
        <v>81.5</v>
      </c>
      <c r="I31" s="27">
        <v>11031.8</v>
      </c>
      <c r="J31" s="27">
        <v>11031.8</v>
      </c>
      <c r="K31" s="6">
        <f t="shared" si="3"/>
        <v>113.3</v>
      </c>
      <c r="L31" s="6">
        <f t="shared" si="4"/>
        <v>113.3</v>
      </c>
    </row>
    <row r="32" spans="1:12" x14ac:dyDescent="0.25">
      <c r="A32" s="7"/>
      <c r="B32" s="8" t="s">
        <v>43</v>
      </c>
      <c r="C32" s="5">
        <v>508657.2</v>
      </c>
      <c r="D32" s="5">
        <v>508657.2</v>
      </c>
      <c r="E32" s="5">
        <v>581742.6</v>
      </c>
      <c r="F32" s="5">
        <v>581742.6</v>
      </c>
      <c r="G32" s="22">
        <f t="shared" si="1"/>
        <v>114.4</v>
      </c>
      <c r="H32" s="22">
        <f t="shared" si="2"/>
        <v>114.4</v>
      </c>
      <c r="I32" s="5">
        <v>269785.3</v>
      </c>
      <c r="J32" s="5">
        <v>269785.3</v>
      </c>
      <c r="K32" s="5">
        <f t="shared" si="3"/>
        <v>215.6</v>
      </c>
      <c r="L32" s="5">
        <f t="shared" si="4"/>
        <v>215.6</v>
      </c>
    </row>
    <row r="33" spans="1:12" x14ac:dyDescent="0.25">
      <c r="A33" s="7"/>
      <c r="B33" s="8" t="s">
        <v>44</v>
      </c>
      <c r="C33" s="34">
        <f>C34+C35+C36+C37+C38+C39+C40</f>
        <v>6391794</v>
      </c>
      <c r="D33" s="34">
        <f>D34+D35+D36+D37+D38+D39+D40</f>
        <v>6317964</v>
      </c>
      <c r="E33" s="34">
        <f>E34+E35+E36+E37+E38+E39+E40</f>
        <v>5856365</v>
      </c>
      <c r="F33" s="34">
        <f>F34+F35+F36+F37+F38+F39+F40</f>
        <v>5794610</v>
      </c>
      <c r="G33" s="22">
        <f t="shared" si="1"/>
        <v>91.6</v>
      </c>
      <c r="H33" s="22">
        <f t="shared" si="2"/>
        <v>91.7</v>
      </c>
      <c r="I33" s="34">
        <f>I34+I35+I36+I37+I38+I39+I40</f>
        <v>3726433.9</v>
      </c>
      <c r="J33" s="34">
        <f>J34+J35+J36+J37+J38+J39+J40</f>
        <v>3673044.8</v>
      </c>
      <c r="K33" s="5">
        <f t="shared" si="3"/>
        <v>157.19999999999999</v>
      </c>
      <c r="L33" s="5">
        <f t="shared" si="4"/>
        <v>157.80000000000001</v>
      </c>
    </row>
    <row r="34" spans="1:12" ht="38.25" x14ac:dyDescent="0.25">
      <c r="A34" s="41" t="s">
        <v>91</v>
      </c>
      <c r="B34" s="35" t="s">
        <v>92</v>
      </c>
      <c r="C34" s="36">
        <v>3933669.4</v>
      </c>
      <c r="D34" s="36">
        <v>3933639.4</v>
      </c>
      <c r="E34" s="36">
        <v>3611196</v>
      </c>
      <c r="F34" s="36">
        <v>3611047.5</v>
      </c>
      <c r="G34" s="27">
        <f t="shared" si="1"/>
        <v>91.8</v>
      </c>
      <c r="H34" s="27">
        <f t="shared" si="2"/>
        <v>91.8</v>
      </c>
      <c r="I34" s="36">
        <v>1795776.3</v>
      </c>
      <c r="J34" s="36">
        <v>1795720.2</v>
      </c>
      <c r="K34" s="6">
        <f t="shared" si="3"/>
        <v>201.1</v>
      </c>
      <c r="L34" s="6">
        <f t="shared" si="4"/>
        <v>201.1</v>
      </c>
    </row>
    <row r="35" spans="1:12" ht="25.5" x14ac:dyDescent="0.25">
      <c r="A35" s="37" t="s">
        <v>93</v>
      </c>
      <c r="B35" s="35" t="s">
        <v>94</v>
      </c>
      <c r="C35" s="36">
        <v>505431.8</v>
      </c>
      <c r="D35" s="36">
        <v>505431.8</v>
      </c>
      <c r="E35" s="36">
        <v>467792.4</v>
      </c>
      <c r="F35" s="36">
        <v>467792.4</v>
      </c>
      <c r="G35" s="27">
        <f t="shared" si="1"/>
        <v>92.6</v>
      </c>
      <c r="H35" s="27">
        <f t="shared" si="2"/>
        <v>92.6</v>
      </c>
      <c r="I35" s="36">
        <v>245382</v>
      </c>
      <c r="J35" s="36">
        <v>245382</v>
      </c>
      <c r="K35" s="6">
        <f t="shared" si="3"/>
        <v>190.6</v>
      </c>
      <c r="L35" s="6">
        <f t="shared" si="4"/>
        <v>190.6</v>
      </c>
    </row>
    <row r="36" spans="1:12" ht="25.5" x14ac:dyDescent="0.25">
      <c r="A36" s="37" t="s">
        <v>95</v>
      </c>
      <c r="B36" s="35" t="s">
        <v>96</v>
      </c>
      <c r="C36" s="36">
        <v>535660.4</v>
      </c>
      <c r="D36" s="36">
        <v>495660.4</v>
      </c>
      <c r="E36" s="36">
        <v>477966.5</v>
      </c>
      <c r="F36" s="36">
        <v>447190.1</v>
      </c>
      <c r="G36" s="27">
        <f t="shared" si="1"/>
        <v>89.2</v>
      </c>
      <c r="H36" s="27">
        <f t="shared" si="2"/>
        <v>90.2</v>
      </c>
      <c r="I36" s="36">
        <v>463423.4</v>
      </c>
      <c r="J36" s="36">
        <v>438875.1</v>
      </c>
      <c r="K36" s="6">
        <f t="shared" si="3"/>
        <v>103.1</v>
      </c>
      <c r="L36" s="6">
        <f t="shared" si="4"/>
        <v>101.9</v>
      </c>
    </row>
    <row r="37" spans="1:12" ht="25.5" x14ac:dyDescent="0.25">
      <c r="A37" s="37" t="s">
        <v>97</v>
      </c>
      <c r="B37" s="35" t="s">
        <v>98</v>
      </c>
      <c r="C37" s="36">
        <v>171169.7</v>
      </c>
      <c r="D37" s="36">
        <v>171169.7</v>
      </c>
      <c r="E37" s="36">
        <v>182996.2</v>
      </c>
      <c r="F37" s="36">
        <v>182996.2</v>
      </c>
      <c r="G37" s="27">
        <f t="shared" si="1"/>
        <v>106.9</v>
      </c>
      <c r="H37" s="27">
        <f t="shared" si="2"/>
        <v>106.9</v>
      </c>
      <c r="I37" s="36">
        <v>190876.5</v>
      </c>
      <c r="J37" s="36">
        <v>190876.5</v>
      </c>
      <c r="K37" s="6">
        <f t="shared" si="3"/>
        <v>95.9</v>
      </c>
      <c r="L37" s="6">
        <f t="shared" si="4"/>
        <v>95.9</v>
      </c>
    </row>
    <row r="38" spans="1:12" x14ac:dyDescent="0.25">
      <c r="A38" s="37" t="s">
        <v>99</v>
      </c>
      <c r="B38" s="35" t="s">
        <v>100</v>
      </c>
      <c r="C38" s="36">
        <v>7339.1</v>
      </c>
      <c r="D38" s="36">
        <v>7339.1</v>
      </c>
      <c r="E38" s="36">
        <v>5387.6</v>
      </c>
      <c r="F38" s="36">
        <v>5387.6</v>
      </c>
      <c r="G38" s="27">
        <f t="shared" si="1"/>
        <v>73.400000000000006</v>
      </c>
      <c r="H38" s="27">
        <f t="shared" si="2"/>
        <v>73.400000000000006</v>
      </c>
      <c r="I38" s="36">
        <v>3367.7</v>
      </c>
      <c r="J38" s="36">
        <v>3367.7</v>
      </c>
      <c r="K38" s="6">
        <f t="shared" si="3"/>
        <v>160</v>
      </c>
      <c r="L38" s="6">
        <f t="shared" si="4"/>
        <v>160</v>
      </c>
    </row>
    <row r="39" spans="1:12" x14ac:dyDescent="0.25">
      <c r="A39" s="37" t="s">
        <v>101</v>
      </c>
      <c r="B39" s="35" t="s">
        <v>102</v>
      </c>
      <c r="C39" s="36">
        <v>1119294</v>
      </c>
      <c r="D39" s="36">
        <v>1085494</v>
      </c>
      <c r="E39" s="36">
        <v>1010641.5</v>
      </c>
      <c r="F39" s="36">
        <v>979811.4</v>
      </c>
      <c r="G39" s="27">
        <f t="shared" si="1"/>
        <v>90.3</v>
      </c>
      <c r="H39" s="27">
        <f t="shared" si="2"/>
        <v>90.3</v>
      </c>
      <c r="I39" s="36">
        <v>922756.7</v>
      </c>
      <c r="J39" s="36">
        <v>893972</v>
      </c>
      <c r="K39" s="6">
        <f t="shared" si="3"/>
        <v>109.5</v>
      </c>
      <c r="L39" s="6">
        <f t="shared" si="4"/>
        <v>109.6</v>
      </c>
    </row>
    <row r="40" spans="1:12" x14ac:dyDescent="0.25">
      <c r="A40" s="37" t="s">
        <v>103</v>
      </c>
      <c r="B40" s="38" t="s">
        <v>104</v>
      </c>
      <c r="C40" s="36">
        <v>119229.6</v>
      </c>
      <c r="D40" s="36">
        <v>119229.6</v>
      </c>
      <c r="E40" s="36">
        <v>100384.8</v>
      </c>
      <c r="F40" s="36">
        <v>100384.8</v>
      </c>
      <c r="G40" s="27">
        <f t="shared" si="1"/>
        <v>84.2</v>
      </c>
      <c r="H40" s="27">
        <f t="shared" si="2"/>
        <v>84.2</v>
      </c>
      <c r="I40" s="36">
        <v>104851.3</v>
      </c>
      <c r="J40" s="36">
        <v>104851.3</v>
      </c>
      <c r="K40" s="6">
        <f t="shared" si="3"/>
        <v>95.7</v>
      </c>
      <c r="L40" s="6">
        <f t="shared" si="4"/>
        <v>95.7</v>
      </c>
    </row>
    <row r="41" spans="1:12" s="13" customFormat="1" ht="27" customHeight="1" x14ac:dyDescent="0.25">
      <c r="A41" s="7" t="s">
        <v>52</v>
      </c>
      <c r="B41" s="42" t="s">
        <v>53</v>
      </c>
      <c r="C41" s="39">
        <f>C42+C48+C49+C50+C51+C52</f>
        <v>85363278.200000003</v>
      </c>
      <c r="D41" s="39">
        <f>D42+D48+D49+D50+D51+D52</f>
        <v>55058447.200000003</v>
      </c>
      <c r="E41" s="39">
        <f>E42+E48+E49+E50+E51+E52</f>
        <v>66192325.399999999</v>
      </c>
      <c r="F41" s="39">
        <f>F42+F48+F49+F50+F51+F52</f>
        <v>43467986.399999999</v>
      </c>
      <c r="G41" s="16">
        <f t="shared" ref="G41:G43" si="10">E41/C41*100</f>
        <v>77.5</v>
      </c>
      <c r="H41" s="16">
        <f t="shared" ref="H41:H46" si="11">F41/D41*100</f>
        <v>78.900000000000006</v>
      </c>
      <c r="I41" s="15">
        <f>I42+I48+I49+I50+I51+I52</f>
        <v>60763036.899999999</v>
      </c>
      <c r="J41" s="15">
        <f>J42+J48+J49+J50+J51+J52</f>
        <v>41123776</v>
      </c>
      <c r="K41" s="18">
        <f t="shared" ref="K41:L46" si="12">E41/I41*100</f>
        <v>108.9</v>
      </c>
      <c r="L41" s="18">
        <f t="shared" si="12"/>
        <v>105.7</v>
      </c>
    </row>
    <row r="42" spans="1:12" s="13" customFormat="1" ht="51" x14ac:dyDescent="0.25">
      <c r="A42" s="7" t="s">
        <v>54</v>
      </c>
      <c r="B42" s="11" t="s">
        <v>55</v>
      </c>
      <c r="C42" s="39">
        <f>C43+C44+C45+C46+C47</f>
        <v>84993676.099999994</v>
      </c>
      <c r="D42" s="39">
        <f>D43+D44+D45+D46+D47</f>
        <v>54663045.100000001</v>
      </c>
      <c r="E42" s="39">
        <f>E43+E44+E45+E46+E47</f>
        <v>66283903</v>
      </c>
      <c r="F42" s="39">
        <f>F43+F44+F45+F46+F47</f>
        <v>43529987.200000003</v>
      </c>
      <c r="G42" s="16">
        <f t="shared" si="10"/>
        <v>78</v>
      </c>
      <c r="H42" s="16">
        <f t="shared" si="11"/>
        <v>79.599999999999994</v>
      </c>
      <c r="I42" s="16">
        <f>I43+I44+I45+I46+I47</f>
        <v>59002139.899999999</v>
      </c>
      <c r="J42" s="16">
        <f>J43+J44+J45+J46+J47</f>
        <v>39341190.399999999</v>
      </c>
      <c r="K42" s="18">
        <f t="shared" si="12"/>
        <v>112.3</v>
      </c>
      <c r="L42" s="18">
        <f t="shared" si="12"/>
        <v>110.6</v>
      </c>
    </row>
    <row r="43" spans="1:12" s="13" customFormat="1" ht="25.5" x14ac:dyDescent="0.25">
      <c r="A43" s="9" t="s">
        <v>56</v>
      </c>
      <c r="B43" s="12" t="s">
        <v>57</v>
      </c>
      <c r="C43" s="43">
        <v>17699085.100000001</v>
      </c>
      <c r="D43" s="43">
        <v>17699085.100000001</v>
      </c>
      <c r="E43" s="43">
        <v>13426949.5</v>
      </c>
      <c r="F43" s="43">
        <v>13426949.5</v>
      </c>
      <c r="G43" s="17">
        <f t="shared" si="10"/>
        <v>75.900000000000006</v>
      </c>
      <c r="H43" s="17">
        <f t="shared" si="11"/>
        <v>75.900000000000006</v>
      </c>
      <c r="I43" s="43">
        <v>14354177.9</v>
      </c>
      <c r="J43" s="43">
        <v>14354177.9</v>
      </c>
      <c r="K43" s="19">
        <f t="shared" si="12"/>
        <v>93.5</v>
      </c>
      <c r="L43" s="19">
        <f t="shared" si="12"/>
        <v>93.5</v>
      </c>
    </row>
    <row r="44" spans="1:12" ht="38.25" x14ac:dyDescent="0.25">
      <c r="A44" s="9" t="s">
        <v>58</v>
      </c>
      <c r="B44" s="12" t="s">
        <v>59</v>
      </c>
      <c r="C44" s="43">
        <v>28472914.899999999</v>
      </c>
      <c r="D44" s="43">
        <v>28472914.899999999</v>
      </c>
      <c r="E44" s="43">
        <v>23104316</v>
      </c>
      <c r="F44" s="43">
        <v>23104316</v>
      </c>
      <c r="G44" s="17">
        <f t="shared" ref="G44:G53" si="13">E44/C44*100</f>
        <v>81.099999999999994</v>
      </c>
      <c r="H44" s="17">
        <f t="shared" si="11"/>
        <v>81.099999999999994</v>
      </c>
      <c r="I44" s="43">
        <v>19768424.600000001</v>
      </c>
      <c r="J44" s="43">
        <v>19768424.600000001</v>
      </c>
      <c r="K44" s="19">
        <f t="shared" si="12"/>
        <v>116.9</v>
      </c>
      <c r="L44" s="19">
        <f t="shared" si="12"/>
        <v>116.9</v>
      </c>
    </row>
    <row r="45" spans="1:12" ht="25.5" x14ac:dyDescent="0.25">
      <c r="A45" s="9" t="s">
        <v>60</v>
      </c>
      <c r="B45" s="12" t="s">
        <v>61</v>
      </c>
      <c r="C45" s="43">
        <v>6234048.2000000002</v>
      </c>
      <c r="D45" s="43">
        <v>6234048.2000000002</v>
      </c>
      <c r="E45" s="43">
        <v>5232011</v>
      </c>
      <c r="F45" s="43">
        <v>5232011</v>
      </c>
      <c r="G45" s="17">
        <f t="shared" si="13"/>
        <v>83.9</v>
      </c>
      <c r="H45" s="17">
        <f t="shared" si="11"/>
        <v>83.9</v>
      </c>
      <c r="I45" s="43">
        <v>3636344.4</v>
      </c>
      <c r="J45" s="43">
        <v>3636344.4</v>
      </c>
      <c r="K45" s="19">
        <f t="shared" si="12"/>
        <v>143.9</v>
      </c>
      <c r="L45" s="19">
        <f t="shared" si="12"/>
        <v>143.9</v>
      </c>
    </row>
    <row r="46" spans="1:12" x14ac:dyDescent="0.25">
      <c r="A46" s="9" t="s">
        <v>62</v>
      </c>
      <c r="B46" s="12" t="s">
        <v>63</v>
      </c>
      <c r="C46" s="43">
        <v>2256996.9</v>
      </c>
      <c r="D46" s="43">
        <v>2256996.9</v>
      </c>
      <c r="E46" s="43">
        <v>1766710.7</v>
      </c>
      <c r="F46" s="43">
        <v>1766710.7</v>
      </c>
      <c r="G46" s="17">
        <f t="shared" si="13"/>
        <v>78.3</v>
      </c>
      <c r="H46" s="17">
        <f t="shared" si="11"/>
        <v>78.3</v>
      </c>
      <c r="I46" s="43">
        <v>1582243.5</v>
      </c>
      <c r="J46" s="43">
        <v>1582243.5</v>
      </c>
      <c r="K46" s="19">
        <f t="shared" si="12"/>
        <v>111.7</v>
      </c>
      <c r="L46" s="19">
        <f t="shared" si="12"/>
        <v>111.7</v>
      </c>
    </row>
    <row r="47" spans="1:12" ht="39.75" customHeight="1" x14ac:dyDescent="0.25">
      <c r="A47" s="9" t="s">
        <v>64</v>
      </c>
      <c r="B47" s="12" t="s">
        <v>65</v>
      </c>
      <c r="C47" s="43">
        <v>30330631</v>
      </c>
      <c r="D47" s="43">
        <v>0</v>
      </c>
      <c r="E47" s="43">
        <v>22753915.800000001</v>
      </c>
      <c r="F47" s="43">
        <v>0</v>
      </c>
      <c r="G47" s="17">
        <f t="shared" si="13"/>
        <v>75</v>
      </c>
      <c r="H47" s="17" t="s">
        <v>78</v>
      </c>
      <c r="I47" s="43">
        <v>19660949.5</v>
      </c>
      <c r="J47" s="43">
        <v>0</v>
      </c>
      <c r="K47" s="19">
        <f>E47/I47*100</f>
        <v>115.7</v>
      </c>
      <c r="L47" s="19" t="s">
        <v>78</v>
      </c>
    </row>
    <row r="48" spans="1:12" ht="38.25" x14ac:dyDescent="0.25">
      <c r="A48" s="7" t="s">
        <v>66</v>
      </c>
      <c r="B48" s="11" t="s">
        <v>67</v>
      </c>
      <c r="C48" s="39">
        <v>426902</v>
      </c>
      <c r="D48" s="39">
        <v>426902</v>
      </c>
      <c r="E48" s="39">
        <v>637.70000000000005</v>
      </c>
      <c r="F48" s="39">
        <v>637.70000000000005</v>
      </c>
      <c r="G48" s="18">
        <f t="shared" ref="G48:H50" si="14">E48/C48*100</f>
        <v>0.1</v>
      </c>
      <c r="H48" s="18">
        <f t="shared" si="14"/>
        <v>0.1</v>
      </c>
      <c r="I48" s="39">
        <v>34983.5</v>
      </c>
      <c r="J48" s="39">
        <v>34983.5</v>
      </c>
      <c r="K48" s="18">
        <f>E48/I48*100</f>
        <v>1.8</v>
      </c>
      <c r="L48" s="18">
        <f>F48/J48*100</f>
        <v>1.8</v>
      </c>
    </row>
    <row r="49" spans="1:12" ht="25.5" x14ac:dyDescent="0.25">
      <c r="A49" s="7" t="s">
        <v>68</v>
      </c>
      <c r="B49" s="11" t="s">
        <v>69</v>
      </c>
      <c r="C49" s="39">
        <v>25134.1</v>
      </c>
      <c r="D49" s="39">
        <v>25134.1</v>
      </c>
      <c r="E49" s="39">
        <v>24764.2</v>
      </c>
      <c r="F49" s="39">
        <v>24764.2</v>
      </c>
      <c r="G49" s="18">
        <f t="shared" si="14"/>
        <v>98.5</v>
      </c>
      <c r="H49" s="18">
        <f t="shared" si="14"/>
        <v>98.5</v>
      </c>
      <c r="I49" s="39">
        <v>27720.1</v>
      </c>
      <c r="J49" s="39">
        <v>27720.1</v>
      </c>
      <c r="K49" s="18">
        <f>E49/I49*100</f>
        <v>89.3</v>
      </c>
      <c r="L49" s="18">
        <f>F49/J49*100</f>
        <v>89.3</v>
      </c>
    </row>
    <row r="50" spans="1:12" x14ac:dyDescent="0.25">
      <c r="A50" s="7" t="s">
        <v>70</v>
      </c>
      <c r="B50" s="11" t="s">
        <v>71</v>
      </c>
      <c r="C50" s="39">
        <v>32784.800000000003</v>
      </c>
      <c r="D50" s="39">
        <v>32784.800000000003</v>
      </c>
      <c r="E50" s="39">
        <v>49441.599999999999</v>
      </c>
      <c r="F50" s="39">
        <v>49441.599999999999</v>
      </c>
      <c r="G50" s="16">
        <f t="shared" si="14"/>
        <v>150.80000000000001</v>
      </c>
      <c r="H50" s="16">
        <f t="shared" si="14"/>
        <v>150.80000000000001</v>
      </c>
      <c r="I50" s="39">
        <v>27449.4</v>
      </c>
      <c r="J50" s="39">
        <v>27449.4</v>
      </c>
      <c r="K50" s="18">
        <f>E50/I50*100</f>
        <v>180.1</v>
      </c>
      <c r="L50" s="18">
        <f>F50/J50*100</f>
        <v>180.1</v>
      </c>
    </row>
    <row r="51" spans="1:12" ht="90" customHeight="1" x14ac:dyDescent="0.25">
      <c r="A51" s="7" t="s">
        <v>72</v>
      </c>
      <c r="B51" s="11" t="s">
        <v>73</v>
      </c>
      <c r="C51" s="39">
        <v>50757.599999999999</v>
      </c>
      <c r="D51" s="39">
        <v>50757.599999999999</v>
      </c>
      <c r="E51" s="39">
        <v>63824.3</v>
      </c>
      <c r="F51" s="39">
        <v>63599.4</v>
      </c>
      <c r="G51" s="16">
        <f t="shared" si="13"/>
        <v>125.7</v>
      </c>
      <c r="H51" s="15">
        <f>F51/D51*100</f>
        <v>125.3</v>
      </c>
      <c r="I51" s="39">
        <v>1844698.8</v>
      </c>
      <c r="J51" s="39">
        <v>1844499.8</v>
      </c>
      <c r="K51" s="18">
        <f t="shared" ref="K51:L52" si="15">E51/I51*100</f>
        <v>3.5</v>
      </c>
      <c r="L51" s="18">
        <f t="shared" si="15"/>
        <v>3.4</v>
      </c>
    </row>
    <row r="52" spans="1:12" ht="51" x14ac:dyDescent="0.25">
      <c r="A52" s="7" t="s">
        <v>74</v>
      </c>
      <c r="B52" s="11" t="s">
        <v>75</v>
      </c>
      <c r="C52" s="39">
        <v>-165976.4</v>
      </c>
      <c r="D52" s="39">
        <v>-140176.4</v>
      </c>
      <c r="E52" s="39">
        <v>-230245.4</v>
      </c>
      <c r="F52" s="39">
        <v>-200443.7</v>
      </c>
      <c r="G52" s="16">
        <f t="shared" si="13"/>
        <v>138.69999999999999</v>
      </c>
      <c r="H52" s="15">
        <f>F52/D52*100</f>
        <v>143</v>
      </c>
      <c r="I52" s="39">
        <v>-173954.8</v>
      </c>
      <c r="J52" s="39">
        <v>-152067.20000000001</v>
      </c>
      <c r="K52" s="18">
        <f>E52/I52*100</f>
        <v>132.4</v>
      </c>
      <c r="L52" s="18">
        <f t="shared" si="15"/>
        <v>131.80000000000001</v>
      </c>
    </row>
    <row r="53" spans="1:12" x14ac:dyDescent="0.25">
      <c r="A53" s="48" t="s">
        <v>76</v>
      </c>
      <c r="B53" s="48"/>
      <c r="C53" s="40">
        <f>C5+C41</f>
        <v>201247842.40000001</v>
      </c>
      <c r="D53" s="40">
        <f t="shared" ref="D53:F53" si="16">D5+D41</f>
        <v>170869181.40000001</v>
      </c>
      <c r="E53" s="40">
        <f t="shared" si="16"/>
        <v>159282658.19999999</v>
      </c>
      <c r="F53" s="40">
        <f t="shared" si="16"/>
        <v>136496564.19999999</v>
      </c>
      <c r="G53" s="44">
        <f t="shared" si="13"/>
        <v>79.099999999999994</v>
      </c>
      <c r="H53" s="45">
        <f>F53/D53*100</f>
        <v>79.900000000000006</v>
      </c>
      <c r="I53" s="40">
        <f>I5+I41</f>
        <v>129113454</v>
      </c>
      <c r="J53" s="40">
        <f>J5+J41</f>
        <v>109420804</v>
      </c>
      <c r="K53" s="46">
        <f>E53/I53*100</f>
        <v>123.4</v>
      </c>
      <c r="L53" s="46">
        <f>F53/J53*100</f>
        <v>124.7</v>
      </c>
    </row>
  </sheetData>
  <mergeCells count="2">
    <mergeCell ref="A1:L1"/>
    <mergeCell ref="A53:B53"/>
  </mergeCells>
  <pageMargins left="0.6999989063867017" right="0.6999989063867017" top="0.19" bottom="0.19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Веретельникова Анна Александровна</cp:lastModifiedBy>
  <cp:lastPrinted>2025-11-27T06:15:34Z</cp:lastPrinted>
  <dcterms:created xsi:type="dcterms:W3CDTF">2018-08-06T04:38:07Z</dcterms:created>
  <dcterms:modified xsi:type="dcterms:W3CDTF">2025-12-22T00:02:36Z</dcterms:modified>
</cp:coreProperties>
</file>