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5 год\Промежуточная отчетность\1 полугодие 2025\на сайт\"/>
    </mc:Choice>
  </mc:AlternateContent>
  <xr:revisionPtr revIDLastSave="0" documentId="13_ncr:1_{5B4D8FB6-8B9A-4B10-990C-3330054F1ED9}" xr6:coauthVersionLast="45" xr6:coauthVersionMax="45" xr10:uidLastSave="{00000000-0000-0000-0000-000000000000}"/>
  <bookViews>
    <workbookView xWindow="-120" yWindow="-120" windowWidth="29040" windowHeight="15840" xr2:uid="{45B27E9C-E647-4DD1-8B18-2401D5B026DA}"/>
  </bookViews>
  <sheets>
    <sheet name="Лист1" sheetId="1" r:id="rId1"/>
  </sheets>
  <definedNames>
    <definedName name="_xlnm._FilterDatabase" localSheetId="0" hidden="1">Лист1!$A$5:$H$79</definedName>
    <definedName name="_xlnm.Print_Titles" localSheetId="0">Лист1!$4:$6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1" i="1" l="1"/>
  <c r="H70" i="1"/>
  <c r="H67" i="1"/>
  <c r="H55" i="1"/>
  <c r="H35" i="1"/>
  <c r="H25" i="1"/>
  <c r="H72" i="1" l="1"/>
  <c r="G35" i="1"/>
  <c r="H34" i="1"/>
  <c r="H11" i="1" l="1"/>
  <c r="G74" i="1"/>
  <c r="G38" i="1"/>
  <c r="G11" i="1"/>
  <c r="G12" i="1"/>
  <c r="G13" i="1"/>
  <c r="G14" i="1"/>
  <c r="G8" i="1" l="1"/>
  <c r="G9" i="1"/>
  <c r="G10" i="1"/>
  <c r="G15" i="1"/>
  <c r="G17" i="1"/>
  <c r="G19" i="1"/>
  <c r="G20" i="1"/>
  <c r="G21" i="1"/>
  <c r="G23" i="1"/>
  <c r="G24" i="1"/>
  <c r="G25" i="1"/>
  <c r="G26" i="1"/>
  <c r="G27" i="1"/>
  <c r="G28" i="1"/>
  <c r="G29" i="1"/>
  <c r="G30" i="1"/>
  <c r="G32" i="1"/>
  <c r="G33" i="1"/>
  <c r="G34" i="1"/>
  <c r="G37" i="1"/>
  <c r="G39" i="1"/>
  <c r="G41" i="1"/>
  <c r="G42" i="1"/>
  <c r="G43" i="1"/>
  <c r="G44" i="1"/>
  <c r="G45" i="1"/>
  <c r="G46" i="1"/>
  <c r="G47" i="1"/>
  <c r="G48" i="1"/>
  <c r="G50" i="1"/>
  <c r="G51" i="1"/>
  <c r="G52" i="1"/>
  <c r="G54" i="1"/>
  <c r="G55" i="1"/>
  <c r="G56" i="1"/>
  <c r="G57" i="1"/>
  <c r="G58" i="1"/>
  <c r="G59" i="1"/>
  <c r="G61" i="1"/>
  <c r="G62" i="1"/>
  <c r="G63" i="1"/>
  <c r="G64" i="1"/>
  <c r="G65" i="1"/>
  <c r="G67" i="1"/>
  <c r="G68" i="1"/>
  <c r="G69" i="1"/>
  <c r="G71" i="1"/>
  <c r="G72" i="1"/>
  <c r="G76" i="1"/>
  <c r="G77" i="1"/>
  <c r="G78" i="1"/>
  <c r="H77" i="1"/>
  <c r="H78" i="1"/>
  <c r="H76" i="1"/>
  <c r="H56" i="1"/>
  <c r="H57" i="1"/>
  <c r="H58" i="1"/>
  <c r="H59" i="1"/>
  <c r="H50" i="1"/>
  <c r="H51" i="1"/>
  <c r="H52" i="1"/>
  <c r="H48" i="1"/>
  <c r="H39" i="1"/>
  <c r="H26" i="1"/>
  <c r="H27" i="1"/>
  <c r="H28" i="1"/>
  <c r="H29" i="1"/>
  <c r="H13" i="1"/>
  <c r="D75" i="1"/>
  <c r="D73" i="1"/>
  <c r="D70" i="1"/>
  <c r="D66" i="1"/>
  <c r="D60" i="1"/>
  <c r="D53" i="1"/>
  <c r="D49" i="1"/>
  <c r="D40" i="1"/>
  <c r="D36" i="1"/>
  <c r="D31" i="1"/>
  <c r="D22" i="1"/>
  <c r="D18" i="1"/>
  <c r="D16" i="1"/>
  <c r="D7" i="1"/>
  <c r="D79" i="1" l="1"/>
  <c r="H9" i="1"/>
  <c r="H10" i="1"/>
  <c r="H12" i="1"/>
  <c r="H15" i="1"/>
  <c r="H17" i="1"/>
  <c r="H19" i="1"/>
  <c r="H20" i="1"/>
  <c r="H21" i="1"/>
  <c r="H23" i="1"/>
  <c r="H24" i="1"/>
  <c r="H30" i="1"/>
  <c r="H32" i="1"/>
  <c r="H33" i="1"/>
  <c r="H37" i="1"/>
  <c r="H41" i="1"/>
  <c r="H42" i="1"/>
  <c r="H43" i="1"/>
  <c r="H44" i="1"/>
  <c r="H45" i="1"/>
  <c r="H47" i="1"/>
  <c r="H54" i="1"/>
  <c r="H61" i="1"/>
  <c r="H62" i="1"/>
  <c r="H63" i="1"/>
  <c r="H64" i="1"/>
  <c r="H65" i="1"/>
  <c r="H68" i="1"/>
  <c r="H69" i="1"/>
  <c r="E70" i="1" l="1"/>
  <c r="F70" i="1"/>
  <c r="G70" i="1" s="1"/>
  <c r="F75" i="1"/>
  <c r="E75" i="1"/>
  <c r="F73" i="1"/>
  <c r="E73" i="1"/>
  <c r="F66" i="1"/>
  <c r="E66" i="1"/>
  <c r="F60" i="1"/>
  <c r="E60" i="1"/>
  <c r="F53" i="1"/>
  <c r="E53" i="1"/>
  <c r="F49" i="1"/>
  <c r="E49" i="1"/>
  <c r="F40" i="1"/>
  <c r="E40" i="1"/>
  <c r="F36" i="1"/>
  <c r="E36" i="1"/>
  <c r="F31" i="1"/>
  <c r="E31" i="1"/>
  <c r="F22" i="1"/>
  <c r="E22" i="1"/>
  <c r="F18" i="1"/>
  <c r="E18" i="1"/>
  <c r="F16" i="1"/>
  <c r="E16" i="1"/>
  <c r="H8" i="1"/>
  <c r="F7" i="1"/>
  <c r="E7" i="1"/>
  <c r="H18" i="1" l="1"/>
  <c r="G18" i="1"/>
  <c r="G53" i="1"/>
  <c r="H53" i="1"/>
  <c r="H40" i="1"/>
  <c r="G40" i="1"/>
  <c r="H16" i="1"/>
  <c r="G16" i="1"/>
  <c r="G73" i="1"/>
  <c r="H31" i="1"/>
  <c r="G31" i="1"/>
  <c r="H66" i="1"/>
  <c r="G66" i="1"/>
  <c r="H75" i="1"/>
  <c r="G75" i="1"/>
  <c r="E79" i="1"/>
  <c r="G22" i="1"/>
  <c r="H22" i="1"/>
  <c r="G36" i="1"/>
  <c r="H36" i="1"/>
  <c r="H49" i="1"/>
  <c r="G49" i="1"/>
  <c r="H60" i="1"/>
  <c r="G60" i="1"/>
  <c r="H7" i="1"/>
  <c r="F79" i="1"/>
  <c r="G7" i="1"/>
  <c r="G79" i="1" l="1"/>
  <c r="H79" i="1"/>
</calcChain>
</file>

<file path=xl/sharedStrings.xml><?xml version="1.0" encoding="utf-8"?>
<sst xmlns="http://schemas.openxmlformats.org/spreadsheetml/2006/main" count="232" uniqueCount="99">
  <si>
    <t>Наименование показателя</t>
  </si>
  <si>
    <t xml:space="preserve">Коды </t>
  </si>
  <si>
    <t>Фактически исполнено по состоянию на 01.07.2024 г.,                         тыс. руб.</t>
  </si>
  <si>
    <t>РЗ</t>
  </si>
  <si>
    <t>ПР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</si>
  <si>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</si>
  <si>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</si>
  <si>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</si>
  <si>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</si>
  <si>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</si>
  <si>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</si>
  <si>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</si>
  <si>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</si>
  <si>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</si>
  <si>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</si>
  <si>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</si>
  <si>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</si>
  <si>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</si>
  <si>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</si>
  <si>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</si>
  <si>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</si>
  <si>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</si>
  <si>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</si>
  <si>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</si>
  <si>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/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</si>
  <si>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</si>
  <si>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</si>
  <si>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</si>
  <si>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</si>
  <si>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</si>
  <si>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</si>
  <si>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Миграционная политика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</si>
  <si>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</si>
  <si>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</si>
  <si>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</si>
  <si>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</si>
  <si>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</si>
  <si>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</si>
  <si>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</si>
  <si>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</si>
  <si>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</si>
  <si>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</si>
  <si>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</si>
  <si>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</si>
  <si>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</si>
  <si>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</si>
  <si>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</si>
  <si>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</si>
  <si>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</si>
  <si>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</si>
  <si>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</si>
  <si>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</si>
  <si>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</si>
  <si>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</si>
  <si>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</si>
  <si>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</si>
  <si>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</si>
  <si>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</si>
  <si>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образование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</si>
  <si>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</si>
  <si>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</si>
  <si>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</si>
  <si>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</si>
  <si>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</si>
  <si>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</si>
  <si>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</si>
  <si>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</si>
  <si>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</si>
  <si>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</si>
  <si>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</si>
  <si>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</si>
  <si>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</si>
  <si>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</si>
  <si>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</si>
  <si>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</si>
  <si>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</si>
  <si>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</si>
  <si>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</si>
  <si>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</si>
  <si>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</si>
  <si>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</si>
  <si>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</si>
  <si>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</si>
  <si>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</si>
  <si>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</si>
  <si>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</si>
  <si>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</si>
  <si>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</si>
  <si>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</si>
  <si>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</si>
  <si>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</si>
  <si>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</si>
  <si>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 расходов</t>
  </si>
  <si>
    <t>Сведения об исполнении расходов бюджета Забайкальского края по разделам и подразделам классификации расходов бюджетов по состоянию на 01.07.2025 года (в сравнении с запланированными значениями на 2025 год и исполнением на 01.07.2024 года)</t>
  </si>
  <si>
    <t>Фактически исполнено по состоянию на 01.07.2025 г.,                         тыс. руб.</t>
  </si>
  <si>
    <t>% исполнения утвержденных бюджетных ассигнований по состоянию на 01.07.2025 г. (гр.6/гр.5)</t>
  </si>
  <si>
    <t>Темп роста к полугодию  
2024 г., %
(гр.6/гр.4)</t>
  </si>
  <si>
    <t>Х</t>
  </si>
  <si>
    <t>Утвержденные бюджетные ассигнования (сводная бюджетна роспись) в соответствии с 
ф. 0503317 на 01.07.2025 г.,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</si>
</sst>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р.&quot;_-;\-* #,##0.00&quot;р.&quot;_-;_-* &quot;-&quot;??&quot;р.&quot;_-;_-@_-"/>
    <numFmt numFmtId="165" formatCode="_-* #,##0.0\ _₽_-;\-* #,##0.0\ _₽_-;_-* &quot;-&quot;?\ _₽_-;_-@_-"/>
    <numFmt numFmtId="166" formatCode="#,##0.0"/>
    <numFmt numFmtId="167" formatCode="#,##0.0_ ;\-#,##0.0\ 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rgb="FF000000"/>
      <name val="Arial Cyr"/>
    </font>
    <font>
      <sz val="10"/>
      <name val="Times New Roman"/>
      <family val="1"/>
      <charset val="204"/>
    </font>
    <font>
      <b/>
      <sz val="12"/>
      <color rgb="FF000000"/>
      <name val="Arial Cyr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164" fontId="1" fillId="0" borderId="0">
      <alignment vertical="top" wrapText="1"/>
    </xf>
    <xf numFmtId="0" fontId="4" fillId="0" borderId="0"/>
    <xf numFmtId="0" fontId="7" fillId="0" borderId="2">
      <alignment horizontal="center" vertical="center" wrapText="1"/>
    </xf>
    <xf numFmtId="0" fontId="8" fillId="0" borderId="0"/>
    <xf numFmtId="4" fontId="10" fillId="0" borderId="3">
      <alignment horizontal="right" vertical="top" shrinkToFit="1"/>
    </xf>
    <xf numFmtId="0" fontId="12" fillId="0" borderId="0">
      <alignment horizontal="left" wrapText="1"/>
    </xf>
    <xf numFmtId="0" fontId="14" fillId="0" borderId="0">
      <alignment horizontal="center"/>
    </xf>
  </cellStyleXfs>
  <cellXfs count="31">
    <xf numFmtId="0" fontId="0" fillId="0" borderId="0" xfId="0"/>
    <xf numFmtId="0" fontId="3" fillId="2" borderId="0" xfId="1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right"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vertical="center" wrapText="1"/>
    </xf>
    <xf numFmtId="0" fontId="1" fillId="2" borderId="1" xfId="1" applyNumberFormat="1" applyFill="1" applyBorder="1" applyAlignment="1">
      <alignment horizontal="center" vertical="center" wrapText="1"/>
    </xf>
    <xf numFmtId="165" fontId="6" fillId="0" borderId="1" xfId="5" applyNumberFormat="1" applyFont="1" applyBorder="1" applyAlignment="1">
      <alignment horizontal="right" vertical="center" wrapText="1" shrinkToFit="1"/>
    </xf>
    <xf numFmtId="166" fontId="11" fillId="2" borderId="1" xfId="0" applyNumberFormat="1" applyFont="1" applyFill="1" applyBorder="1" applyAlignment="1">
      <alignment horizontal="right" vertical="center" wrapText="1"/>
    </xf>
    <xf numFmtId="0" fontId="1" fillId="2" borderId="1" xfId="1" applyNumberFormat="1" applyFill="1" applyBorder="1" applyAlignment="1">
      <alignment vertical="center" wrapText="1"/>
    </xf>
    <xf numFmtId="165" fontId="1" fillId="0" borderId="1" xfId="5" applyNumberFormat="1" applyFont="1" applyBorder="1" applyAlignment="1">
      <alignment horizontal="right" vertical="center" wrapText="1" shrinkToFit="1"/>
    </xf>
    <xf numFmtId="49" fontId="1" fillId="0" borderId="1" xfId="6" applyNumberFormat="1" applyFont="1" applyBorder="1" applyAlignment="1">
      <alignment horizontal="center" vertical="top" shrinkToFit="1"/>
    </xf>
    <xf numFmtId="165" fontId="13" fillId="0" borderId="1" xfId="5" applyNumberFormat="1" applyFont="1" applyBorder="1" applyAlignment="1">
      <alignment horizontal="right" vertical="center" wrapText="1" shrinkToFit="1"/>
    </xf>
    <xf numFmtId="165" fontId="11" fillId="0" borderId="1" xfId="5" applyNumberFormat="1" applyFont="1" applyBorder="1" applyAlignment="1">
      <alignment horizontal="right" vertical="center" wrapText="1" shrinkToFit="1"/>
    </xf>
    <xf numFmtId="0" fontId="1" fillId="0" borderId="1" xfId="1" applyNumberFormat="1" applyBorder="1" applyAlignment="1">
      <alignment vertical="center" wrapText="1"/>
    </xf>
    <xf numFmtId="49" fontId="1" fillId="2" borderId="1" xfId="1" applyNumberFormat="1" applyFill="1" applyBorder="1" applyAlignment="1">
      <alignment horizontal="center" vertical="center" wrapText="1"/>
    </xf>
    <xf numFmtId="0" fontId="1" fillId="0" borderId="1" xfId="7" quotePrefix="1" applyFont="1" applyBorder="1" applyAlignment="1">
      <alignment horizontal="left" vertical="top" wrapText="1"/>
    </xf>
    <xf numFmtId="0" fontId="6" fillId="0" borderId="1" xfId="7" quotePrefix="1" applyFont="1" applyBorder="1" applyAlignment="1">
      <alignment horizontal="left" vertical="top" wrapText="1"/>
    </xf>
    <xf numFmtId="0" fontId="6" fillId="3" borderId="1" xfId="1" applyNumberFormat="1" applyFont="1" applyFill="1" applyBorder="1" applyAlignment="1">
      <alignment horizontal="left" vertical="top" wrapText="1"/>
    </xf>
    <xf numFmtId="0" fontId="6" fillId="2" borderId="1" xfId="1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right" vertical="center" wrapText="1"/>
    </xf>
    <xf numFmtId="166" fontId="6" fillId="0" borderId="1" xfId="5" applyNumberFormat="1" applyFont="1" applyBorder="1" applyAlignment="1">
      <alignment horizontal="right" vertical="center" wrapText="1" shrinkToFit="1"/>
    </xf>
    <xf numFmtId="166" fontId="1" fillId="0" borderId="1" xfId="5" applyNumberFormat="1" applyFont="1" applyBorder="1" applyAlignment="1">
      <alignment horizontal="right" vertical="center" wrapText="1" shrinkToFit="1"/>
    </xf>
    <xf numFmtId="166" fontId="13" fillId="0" borderId="1" xfId="5" applyNumberFormat="1" applyFont="1" applyBorder="1" applyAlignment="1">
      <alignment horizontal="right" vertical="center" wrapText="1" shrinkToFit="1"/>
    </xf>
    <xf numFmtId="167" fontId="1" fillId="0" borderId="1" xfId="5" applyNumberFormat="1" applyFont="1" applyBorder="1" applyAlignment="1">
      <alignment horizontal="right" vertical="center" wrapText="1" shrinkToFit="1"/>
    </xf>
    <xf numFmtId="167" fontId="6" fillId="0" borderId="1" xfId="5" applyNumberFormat="1" applyFont="1" applyBorder="1" applyAlignment="1">
      <alignment horizontal="right" vertical="center" wrapText="1" shrinkToFit="1"/>
    </xf>
    <xf numFmtId="167" fontId="13" fillId="0" borderId="1" xfId="5" applyNumberFormat="1" applyFont="1" applyBorder="1" applyAlignment="1">
      <alignment horizontal="right" vertical="center" wrapText="1" shrinkToFit="1"/>
    </xf>
    <xf numFmtId="0" fontId="6" fillId="2" borderId="1" xfId="3" applyFont="1" applyFill="1" applyBorder="1">
      <alignment horizontal="center" vertical="center" wrapText="1"/>
    </xf>
    <xf numFmtId="0" fontId="9" fillId="2" borderId="1" xfId="4" applyFont="1" applyFill="1" applyBorder="1" applyAlignment="1">
      <alignment horizontal="center" vertical="center" wrapText="1"/>
    </xf>
    <xf numFmtId="0" fontId="2" fillId="2" borderId="0" xfId="1" applyNumberFormat="1" applyFont="1" applyFill="1" applyAlignment="1">
      <alignment horizontal="center" vertical="top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6" fillId="0" borderId="1" xfId="3" applyFont="1" applyBorder="1">
      <alignment horizontal="center" vertical="center" wrapText="1"/>
    </xf>
  </cellXfs>
  <cellStyles count="8">
    <cellStyle name="st32" xfId="3" xr:uid="{913C3057-0F16-41A6-9EE1-700974B0164A}"/>
    <cellStyle name="xl25" xfId="7" xr:uid="{E0C92097-B860-4992-9141-A60F6336815C}"/>
    <cellStyle name="xl37" xfId="6" xr:uid="{20D55ADD-8F18-4D32-B372-07D0B8002D1D}"/>
    <cellStyle name="xl52" xfId="5" xr:uid="{2560831B-915C-4067-B63E-5385E16BC5A2}"/>
    <cellStyle name="Обычный" xfId="0" builtinId="0"/>
    <cellStyle name="Обычный 2" xfId="1" xr:uid="{BACD8448-99FE-4BA0-AFBF-6C23A4C1217A}"/>
    <cellStyle name="Обычный 3" xfId="4" xr:uid="{E1A6D369-D420-4C4A-8800-AC02E320D6EC}"/>
    <cellStyle name="Обычный_Приложения 8, 9, 10 (1)" xfId="2" xr:uid="{15FE4186-959D-435E-8BB5-3AFB31541F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677C3-F954-471B-AD42-077878C4B3F5}">
  <sheetPr>
    <pageSetUpPr fitToPage="1"/>
  </sheetPr>
  <dimension ref="A1:H79"/>
  <sheetViews>
    <sheetView tabSelected="1" view="pageBreakPreview" topLeftCell="A53" zoomScaleNormal="100" zoomScaleSheetLayoutView="100" workbookViewId="0">
      <selection activeCell="H82" sqref="H82"/>
    </sheetView>
  </sheetViews>
  <sheetFormatPr defaultRowHeight="15" x14ac:dyDescent="0.25"/>
  <cols>
    <col min="1" max="1" width="41.85546875" customWidth="1"/>
    <col min="2" max="3" width="6.85546875" customWidth="1"/>
    <col min="4" max="4" width="14.5703125" customWidth="1"/>
    <col min="5" max="5" width="16.5703125" customWidth="1"/>
    <col min="6" max="6" width="14.140625" customWidth="1"/>
    <col min="7" max="7" width="15.5703125" customWidth="1"/>
    <col min="8" max="8" width="12.5703125" customWidth="1"/>
  </cols>
  <sheetData>
    <row r="1" spans="1:8" ht="32.25" customHeight="1" x14ac:dyDescent="0.25">
      <c r="A1" s="28" t="s">
        <v>93</v>
      </c>
      <c r="B1" s="28"/>
      <c r="C1" s="28"/>
      <c r="D1" s="28"/>
      <c r="E1" s="28"/>
      <c r="F1" s="28"/>
      <c r="G1" s="28"/>
      <c r="H1" s="28"/>
    </row>
    <row r="2" spans="1:8" ht="20.25" customHeight="1" x14ac:dyDescent="0.25">
      <c r="A2" s="28"/>
      <c r="B2" s="28"/>
      <c r="C2" s="28"/>
      <c r="D2" s="28"/>
      <c r="E2" s="28"/>
      <c r="F2" s="28"/>
      <c r="G2" s="28"/>
      <c r="H2" s="28"/>
    </row>
    <row r="3" spans="1:8" ht="16.5" x14ac:dyDescent="0.25">
      <c r="A3" s="1"/>
      <c r="B3" s="1"/>
      <c r="C3" s="1"/>
      <c r="D3" s="1"/>
      <c r="E3" s="1"/>
      <c r="F3" s="2"/>
      <c r="G3" s="2"/>
      <c r="H3" s="2"/>
    </row>
    <row r="4" spans="1:8" ht="26.25" customHeight="1" x14ac:dyDescent="0.25">
      <c r="A4" s="29" t="s">
        <v>0</v>
      </c>
      <c r="B4" s="29" t="s">
        <v>1</v>
      </c>
      <c r="C4" s="29"/>
      <c r="D4" s="30" t="s">
        <v>2</v>
      </c>
      <c r="E4" s="30" t="s">
        <v>98</v>
      </c>
      <c r="F4" s="30" t="s">
        <v>94</v>
      </c>
      <c r="G4" s="26" t="s">
        <v>95</v>
      </c>
      <c r="H4" s="26" t="s">
        <v>96</v>
      </c>
    </row>
    <row r="5" spans="1:8" ht="89.25" customHeight="1" x14ac:dyDescent="0.25">
      <c r="A5" s="29"/>
      <c r="B5" s="3" t="s">
        <v>3</v>
      </c>
      <c r="C5" s="3" t="s">
        <v>4</v>
      </c>
      <c r="D5" s="30"/>
      <c r="E5" s="30"/>
      <c r="F5" s="30"/>
      <c r="G5" s="27"/>
      <c r="H5" s="26"/>
    </row>
    <row r="6" spans="1:8" x14ac:dyDescent="0.25">
      <c r="A6" s="3">
        <v>1</v>
      </c>
      <c r="B6" s="3">
        <v>2</v>
      </c>
      <c r="C6" s="3">
        <v>3</v>
      </c>
      <c r="D6" s="18">
        <v>4</v>
      </c>
      <c r="E6" s="3">
        <v>5</v>
      </c>
      <c r="F6" s="3">
        <v>6</v>
      </c>
      <c r="G6" s="3">
        <v>7</v>
      </c>
      <c r="H6" s="3">
        <v>8</v>
      </c>
    </row>
    <row r="7" spans="1:8" x14ac:dyDescent="0.25">
      <c r="A7" s="4" t="s">
        <v>5</v>
      </c>
      <c r="B7" s="3" t="s">
        <v>6</v>
      </c>
      <c r="C7" s="5"/>
      <c r="D7" s="20">
        <f>SUM(D8:D15)</f>
        <v>1594770.1</v>
      </c>
      <c r="E7" s="6">
        <f>SUM(E8:E15)</f>
        <v>15804168.300000001</v>
      </c>
      <c r="F7" s="6">
        <f>SUM(F8:F15)</f>
        <v>2083163.1</v>
      </c>
      <c r="G7" s="7">
        <f>F7/E7*100</f>
        <v>13.181099191407625</v>
      </c>
      <c r="H7" s="7">
        <f t="shared" ref="H7:H13" si="0">F7/D7*100</f>
        <v>130.62466495954496</v>
      </c>
    </row>
    <row r="8" spans="1:8" ht="38.25" x14ac:dyDescent="0.25">
      <c r="A8" s="8" t="s">
        <v>7</v>
      </c>
      <c r="B8" s="5" t="s">
        <v>6</v>
      </c>
      <c r="C8" s="5" t="s">
        <v>8</v>
      </c>
      <c r="D8" s="21">
        <v>4735.2</v>
      </c>
      <c r="E8" s="9">
        <v>13619.8</v>
      </c>
      <c r="F8" s="9">
        <v>9037.2000000000007</v>
      </c>
      <c r="G8" s="19">
        <f t="shared" ref="G8:G71" si="1">F8/E8*100</f>
        <v>66.35339725987167</v>
      </c>
      <c r="H8" s="9">
        <f t="shared" si="0"/>
        <v>190.85149518499748</v>
      </c>
    </row>
    <row r="9" spans="1:8" ht="51" x14ac:dyDescent="0.25">
      <c r="A9" s="8" t="s">
        <v>9</v>
      </c>
      <c r="B9" s="5" t="s">
        <v>6</v>
      </c>
      <c r="C9" s="5" t="s">
        <v>10</v>
      </c>
      <c r="D9" s="21">
        <v>89943.3</v>
      </c>
      <c r="E9" s="9">
        <v>237398.8</v>
      </c>
      <c r="F9" s="9">
        <v>144095.70000000001</v>
      </c>
      <c r="G9" s="19">
        <f t="shared" si="1"/>
        <v>60.697737309539903</v>
      </c>
      <c r="H9" s="9">
        <f t="shared" si="0"/>
        <v>160.20726390959638</v>
      </c>
    </row>
    <row r="10" spans="1:8" ht="51" x14ac:dyDescent="0.25">
      <c r="A10" s="8" t="s">
        <v>11</v>
      </c>
      <c r="B10" s="5" t="s">
        <v>6</v>
      </c>
      <c r="C10" s="5" t="s">
        <v>12</v>
      </c>
      <c r="D10" s="21">
        <v>45900.2</v>
      </c>
      <c r="E10" s="9">
        <v>132289</v>
      </c>
      <c r="F10" s="9">
        <v>74227.199999999997</v>
      </c>
      <c r="G10" s="19">
        <f t="shared" si="1"/>
        <v>56.109880640113687</v>
      </c>
      <c r="H10" s="9">
        <f t="shared" si="0"/>
        <v>161.71432804214362</v>
      </c>
    </row>
    <row r="11" spans="1:8" x14ac:dyDescent="0.25">
      <c r="A11" s="8" t="s">
        <v>13</v>
      </c>
      <c r="B11" s="5" t="s">
        <v>6</v>
      </c>
      <c r="C11" s="5" t="s">
        <v>14</v>
      </c>
      <c r="D11" s="21">
        <v>22.4</v>
      </c>
      <c r="E11" s="9">
        <v>690.3</v>
      </c>
      <c r="F11" s="23">
        <v>0</v>
      </c>
      <c r="G11" s="19">
        <f t="shared" si="1"/>
        <v>0</v>
      </c>
      <c r="H11" s="23">
        <f t="shared" si="0"/>
        <v>0</v>
      </c>
    </row>
    <row r="12" spans="1:8" ht="38.25" x14ac:dyDescent="0.25">
      <c r="A12" s="8" t="s">
        <v>15</v>
      </c>
      <c r="B12" s="5" t="s">
        <v>6</v>
      </c>
      <c r="C12" s="5" t="s">
        <v>16</v>
      </c>
      <c r="D12" s="21">
        <v>122549.9</v>
      </c>
      <c r="E12" s="9">
        <v>275043.7</v>
      </c>
      <c r="F12" s="9">
        <v>166885.9</v>
      </c>
      <c r="G12" s="19">
        <f t="shared" si="1"/>
        <v>60.676139827961883</v>
      </c>
      <c r="H12" s="9">
        <f t="shared" si="0"/>
        <v>136.17791609785075</v>
      </c>
    </row>
    <row r="13" spans="1:8" ht="25.5" x14ac:dyDescent="0.25">
      <c r="A13" s="8" t="s">
        <v>17</v>
      </c>
      <c r="B13" s="5" t="s">
        <v>6</v>
      </c>
      <c r="C13" s="5" t="s">
        <v>18</v>
      </c>
      <c r="D13" s="21">
        <v>98420.3</v>
      </c>
      <c r="E13" s="9">
        <v>67533.3</v>
      </c>
      <c r="F13" s="9">
        <v>30770.799999999999</v>
      </c>
      <c r="G13" s="19">
        <f t="shared" si="1"/>
        <v>45.563892183559815</v>
      </c>
      <c r="H13" s="9">
        <f t="shared" si="0"/>
        <v>31.264688280771342</v>
      </c>
    </row>
    <row r="14" spans="1:8" x14ac:dyDescent="0.25">
      <c r="A14" s="8" t="s">
        <v>19</v>
      </c>
      <c r="B14" s="5" t="s">
        <v>6</v>
      </c>
      <c r="C14" s="5" t="s">
        <v>20</v>
      </c>
      <c r="D14" s="21">
        <v>0</v>
      </c>
      <c r="E14" s="9">
        <v>93819.4</v>
      </c>
      <c r="F14" s="23">
        <v>0</v>
      </c>
      <c r="G14" s="19">
        <f t="shared" si="1"/>
        <v>0</v>
      </c>
      <c r="H14" s="9" t="s">
        <v>97</v>
      </c>
    </row>
    <row r="15" spans="1:8" x14ac:dyDescent="0.25">
      <c r="A15" s="8" t="s">
        <v>21</v>
      </c>
      <c r="B15" s="5" t="s">
        <v>6</v>
      </c>
      <c r="C15" s="5" t="s">
        <v>22</v>
      </c>
      <c r="D15" s="21">
        <v>1233198.8</v>
      </c>
      <c r="E15" s="9">
        <v>14983774</v>
      </c>
      <c r="F15" s="9">
        <v>1658146.3</v>
      </c>
      <c r="G15" s="19">
        <f t="shared" si="1"/>
        <v>11.066279430002082</v>
      </c>
      <c r="H15" s="9">
        <f t="shared" ref="H15:H25" si="2">F15/D15*100</f>
        <v>134.45896152347859</v>
      </c>
    </row>
    <row r="16" spans="1:8" x14ac:dyDescent="0.25">
      <c r="A16" s="4" t="s">
        <v>23</v>
      </c>
      <c r="B16" s="3" t="s">
        <v>8</v>
      </c>
      <c r="C16" s="5" t="s">
        <v>24</v>
      </c>
      <c r="D16" s="20">
        <f>SUM(D17)</f>
        <v>41936.699999999997</v>
      </c>
      <c r="E16" s="6">
        <f>SUM(E17)</f>
        <v>79849.899999999994</v>
      </c>
      <c r="F16" s="6">
        <f>SUM(F17)</f>
        <v>36326.199999999997</v>
      </c>
      <c r="G16" s="7">
        <f t="shared" si="1"/>
        <v>45.493106440959849</v>
      </c>
      <c r="H16" s="7">
        <f t="shared" si="2"/>
        <v>86.621503361017915</v>
      </c>
    </row>
    <row r="17" spans="1:8" x14ac:dyDescent="0.25">
      <c r="A17" s="8" t="s">
        <v>25</v>
      </c>
      <c r="B17" s="5" t="s">
        <v>8</v>
      </c>
      <c r="C17" s="5" t="s">
        <v>10</v>
      </c>
      <c r="D17" s="21">
        <v>41936.699999999997</v>
      </c>
      <c r="E17" s="9">
        <v>79849.899999999994</v>
      </c>
      <c r="F17" s="9">
        <v>36326.199999999997</v>
      </c>
      <c r="G17" s="19">
        <f t="shared" si="1"/>
        <v>45.493106440959849</v>
      </c>
      <c r="H17" s="9">
        <f t="shared" si="2"/>
        <v>86.621503361017915</v>
      </c>
    </row>
    <row r="18" spans="1:8" ht="25.5" x14ac:dyDescent="0.25">
      <c r="A18" s="4" t="s">
        <v>26</v>
      </c>
      <c r="B18" s="3" t="s">
        <v>10</v>
      </c>
      <c r="C18" s="5" t="s">
        <v>24</v>
      </c>
      <c r="D18" s="20">
        <f>SUM(D19:D21)</f>
        <v>867992.6</v>
      </c>
      <c r="E18" s="6">
        <f>SUM(E19:E21)</f>
        <v>2411249.7999999998</v>
      </c>
      <c r="F18" s="6">
        <f>SUM(F19:F21)</f>
        <v>968452.2</v>
      </c>
      <c r="G18" s="7">
        <f t="shared" si="1"/>
        <v>40.163910018779475</v>
      </c>
      <c r="H18" s="7">
        <f t="shared" si="2"/>
        <v>111.5737853064646</v>
      </c>
    </row>
    <row r="19" spans="1:8" x14ac:dyDescent="0.25">
      <c r="A19" s="8" t="s">
        <v>27</v>
      </c>
      <c r="B19" s="10" t="s">
        <v>10</v>
      </c>
      <c r="C19" s="10" t="s">
        <v>28</v>
      </c>
      <c r="D19" s="21">
        <v>21880.2</v>
      </c>
      <c r="E19" s="9">
        <v>51693.4</v>
      </c>
      <c r="F19" s="9">
        <v>26599.9</v>
      </c>
      <c r="G19" s="19">
        <f t="shared" si="1"/>
        <v>51.457052544425395</v>
      </c>
      <c r="H19" s="9">
        <f t="shared" si="2"/>
        <v>121.57064377839326</v>
      </c>
    </row>
    <row r="20" spans="1:8" ht="38.25" x14ac:dyDescent="0.25">
      <c r="A20" s="8" t="s">
        <v>29</v>
      </c>
      <c r="B20" s="10" t="s">
        <v>10</v>
      </c>
      <c r="C20" s="10" t="s">
        <v>30</v>
      </c>
      <c r="D20" s="21">
        <v>846010.4</v>
      </c>
      <c r="E20" s="9">
        <v>2359056.4</v>
      </c>
      <c r="F20" s="9">
        <v>941732.7</v>
      </c>
      <c r="G20" s="19">
        <f t="shared" si="1"/>
        <v>39.919889155681062</v>
      </c>
      <c r="H20" s="9">
        <f t="shared" si="2"/>
        <v>111.31455357995598</v>
      </c>
    </row>
    <row r="21" spans="1:8" x14ac:dyDescent="0.25">
      <c r="A21" s="8" t="s">
        <v>31</v>
      </c>
      <c r="B21" s="10" t="s">
        <v>10</v>
      </c>
      <c r="C21" s="10" t="s">
        <v>20</v>
      </c>
      <c r="D21" s="21">
        <v>102</v>
      </c>
      <c r="E21" s="9">
        <v>500</v>
      </c>
      <c r="F21" s="9">
        <v>119.6</v>
      </c>
      <c r="G21" s="19">
        <f t="shared" si="1"/>
        <v>23.919999999999998</v>
      </c>
      <c r="H21" s="9">
        <f t="shared" si="2"/>
        <v>117.25490196078432</v>
      </c>
    </row>
    <row r="22" spans="1:8" x14ac:dyDescent="0.25">
      <c r="A22" s="4" t="s">
        <v>32</v>
      </c>
      <c r="B22" s="3" t="s">
        <v>12</v>
      </c>
      <c r="C22" s="5" t="s">
        <v>24</v>
      </c>
      <c r="D22" s="20">
        <f>SUM(D23:D30)</f>
        <v>8779295.4000000004</v>
      </c>
      <c r="E22" s="6">
        <f>SUM(E23:E30)</f>
        <v>33649460.600000001</v>
      </c>
      <c r="F22" s="6">
        <f>SUM(F23:F30)</f>
        <v>15470377.999999998</v>
      </c>
      <c r="G22" s="7">
        <f t="shared" si="1"/>
        <v>45.975114382665609</v>
      </c>
      <c r="H22" s="6">
        <f t="shared" si="2"/>
        <v>176.21434631303097</v>
      </c>
    </row>
    <row r="23" spans="1:8" x14ac:dyDescent="0.25">
      <c r="A23" s="8" t="s">
        <v>33</v>
      </c>
      <c r="B23" s="5" t="s">
        <v>12</v>
      </c>
      <c r="C23" s="5" t="s">
        <v>6</v>
      </c>
      <c r="D23" s="22">
        <v>102105.60000000001</v>
      </c>
      <c r="E23" s="9">
        <v>301350</v>
      </c>
      <c r="F23" s="11">
        <v>105187.5</v>
      </c>
      <c r="G23" s="19">
        <f t="shared" si="1"/>
        <v>34.905425584868091</v>
      </c>
      <c r="H23" s="11">
        <f t="shared" si="2"/>
        <v>103.01834571267395</v>
      </c>
    </row>
    <row r="24" spans="1:8" x14ac:dyDescent="0.25">
      <c r="A24" s="8" t="s">
        <v>34</v>
      </c>
      <c r="B24" s="5" t="s">
        <v>12</v>
      </c>
      <c r="C24" s="5" t="s">
        <v>14</v>
      </c>
      <c r="D24" s="22">
        <v>1175873.1000000001</v>
      </c>
      <c r="E24" s="9">
        <v>3587368.8</v>
      </c>
      <c r="F24" s="11">
        <v>1706296.6</v>
      </c>
      <c r="G24" s="19">
        <f t="shared" si="1"/>
        <v>47.564014048402278</v>
      </c>
      <c r="H24" s="11">
        <f t="shared" si="2"/>
        <v>145.10890673491892</v>
      </c>
    </row>
    <row r="25" spans="1:8" x14ac:dyDescent="0.25">
      <c r="A25" s="8" t="s">
        <v>35</v>
      </c>
      <c r="B25" s="5" t="s">
        <v>12</v>
      </c>
      <c r="C25" s="5" t="s">
        <v>16</v>
      </c>
      <c r="D25" s="22">
        <v>523467.6</v>
      </c>
      <c r="E25" s="9">
        <v>1652068.4</v>
      </c>
      <c r="F25" s="11">
        <v>1102458.3</v>
      </c>
      <c r="G25" s="19">
        <f t="shared" si="1"/>
        <v>66.73200092683814</v>
      </c>
      <c r="H25" s="11">
        <f t="shared" si="2"/>
        <v>210.60678827113657</v>
      </c>
    </row>
    <row r="26" spans="1:8" x14ac:dyDescent="0.25">
      <c r="A26" s="8" t="s">
        <v>36</v>
      </c>
      <c r="B26" s="5" t="s">
        <v>12</v>
      </c>
      <c r="C26" s="5" t="s">
        <v>18</v>
      </c>
      <c r="D26" s="22">
        <v>1213033.7</v>
      </c>
      <c r="E26" s="9">
        <v>3451554.4</v>
      </c>
      <c r="F26" s="11">
        <v>1903899.6</v>
      </c>
      <c r="G26" s="19">
        <f t="shared" si="1"/>
        <v>55.16064298450577</v>
      </c>
      <c r="H26" s="11">
        <f t="shared" ref="H26:H33" si="3">F26/D26*100</f>
        <v>156.953561966168</v>
      </c>
    </row>
    <row r="27" spans="1:8" x14ac:dyDescent="0.25">
      <c r="A27" s="8" t="s">
        <v>37</v>
      </c>
      <c r="B27" s="5" t="s">
        <v>12</v>
      </c>
      <c r="C27" s="5" t="s">
        <v>38</v>
      </c>
      <c r="D27" s="22">
        <v>258794</v>
      </c>
      <c r="E27" s="9">
        <v>986886.7</v>
      </c>
      <c r="F27" s="11">
        <v>445309.8</v>
      </c>
      <c r="G27" s="19">
        <f t="shared" si="1"/>
        <v>45.122687335841086</v>
      </c>
      <c r="H27" s="11">
        <f t="shared" si="3"/>
        <v>172.07114538976947</v>
      </c>
    </row>
    <row r="28" spans="1:8" x14ac:dyDescent="0.25">
      <c r="A28" s="8" t="s">
        <v>39</v>
      </c>
      <c r="B28" s="5" t="s">
        <v>12</v>
      </c>
      <c r="C28" s="5" t="s">
        <v>28</v>
      </c>
      <c r="D28" s="22">
        <v>3883212.6</v>
      </c>
      <c r="E28" s="9">
        <v>19136477.199999999</v>
      </c>
      <c r="F28" s="11">
        <v>7631472.5999999996</v>
      </c>
      <c r="G28" s="19">
        <f t="shared" si="1"/>
        <v>39.879192602910216</v>
      </c>
      <c r="H28" s="11">
        <f t="shared" si="3"/>
        <v>196.52471770409892</v>
      </c>
    </row>
    <row r="29" spans="1:8" x14ac:dyDescent="0.25">
      <c r="A29" s="8" t="s">
        <v>40</v>
      </c>
      <c r="B29" s="5" t="s">
        <v>12</v>
      </c>
      <c r="C29" s="5" t="s">
        <v>30</v>
      </c>
      <c r="D29" s="22">
        <v>64140.4</v>
      </c>
      <c r="E29" s="9">
        <v>162551.1</v>
      </c>
      <c r="F29" s="11">
        <v>32144.5</v>
      </c>
      <c r="G29" s="19">
        <f t="shared" si="1"/>
        <v>19.775012288443449</v>
      </c>
      <c r="H29" s="11">
        <f t="shared" si="3"/>
        <v>50.115839626818669</v>
      </c>
    </row>
    <row r="30" spans="1:8" ht="25.5" x14ac:dyDescent="0.25">
      <c r="A30" s="8" t="s">
        <v>41</v>
      </c>
      <c r="B30" s="5" t="s">
        <v>12</v>
      </c>
      <c r="C30" s="5" t="s">
        <v>42</v>
      </c>
      <c r="D30" s="22">
        <v>1558668.4</v>
      </c>
      <c r="E30" s="9">
        <v>4371204</v>
      </c>
      <c r="F30" s="11">
        <v>2543609.1</v>
      </c>
      <c r="G30" s="19">
        <f t="shared" si="1"/>
        <v>58.190125649592197</v>
      </c>
      <c r="H30" s="11">
        <f t="shared" si="3"/>
        <v>163.1911636881841</v>
      </c>
    </row>
    <row r="31" spans="1:8" x14ac:dyDescent="0.25">
      <c r="A31" s="4" t="s">
        <v>43</v>
      </c>
      <c r="B31" s="3" t="s">
        <v>14</v>
      </c>
      <c r="C31" s="5" t="s">
        <v>24</v>
      </c>
      <c r="D31" s="20">
        <f>SUM(D32:D35)</f>
        <v>3325794.5200000005</v>
      </c>
      <c r="E31" s="6">
        <f>SUM(E32:E35)</f>
        <v>10454413.100000001</v>
      </c>
      <c r="F31" s="6">
        <f>SUM(F32:F35)</f>
        <v>5709042.3000000007</v>
      </c>
      <c r="G31" s="7">
        <f t="shared" si="1"/>
        <v>54.608922044605258</v>
      </c>
      <c r="H31" s="12">
        <f t="shared" si="3"/>
        <v>171.65950168202212</v>
      </c>
    </row>
    <row r="32" spans="1:8" x14ac:dyDescent="0.25">
      <c r="A32" s="8" t="s">
        <v>44</v>
      </c>
      <c r="B32" s="5" t="s">
        <v>14</v>
      </c>
      <c r="C32" s="5" t="s">
        <v>6</v>
      </c>
      <c r="D32" s="21">
        <v>72676.600000000006</v>
      </c>
      <c r="E32" s="9">
        <v>382.2</v>
      </c>
      <c r="F32" s="9">
        <v>382.2</v>
      </c>
      <c r="G32" s="19">
        <f t="shared" si="1"/>
        <v>100</v>
      </c>
      <c r="H32" s="11">
        <f t="shared" si="3"/>
        <v>0.52589141484329205</v>
      </c>
    </row>
    <row r="33" spans="1:8" x14ac:dyDescent="0.25">
      <c r="A33" s="8" t="s">
        <v>45</v>
      </c>
      <c r="B33" s="5" t="s">
        <v>14</v>
      </c>
      <c r="C33" s="5" t="s">
        <v>8</v>
      </c>
      <c r="D33" s="21">
        <v>2459726.12</v>
      </c>
      <c r="E33" s="9">
        <v>7040300.9000000004</v>
      </c>
      <c r="F33" s="9">
        <v>3167167</v>
      </c>
      <c r="G33" s="19">
        <f t="shared" si="1"/>
        <v>44.986244835075155</v>
      </c>
      <c r="H33" s="11">
        <f t="shared" si="3"/>
        <v>128.76096140329639</v>
      </c>
    </row>
    <row r="34" spans="1:8" x14ac:dyDescent="0.25">
      <c r="A34" s="13" t="s">
        <v>46</v>
      </c>
      <c r="B34" s="5" t="s">
        <v>14</v>
      </c>
      <c r="C34" s="5" t="s">
        <v>10</v>
      </c>
      <c r="D34" s="21">
        <v>650884.80000000005</v>
      </c>
      <c r="E34" s="9">
        <v>976797.2</v>
      </c>
      <c r="F34" s="9">
        <v>660610.69999999995</v>
      </c>
      <c r="G34" s="19">
        <f t="shared" si="1"/>
        <v>67.630281904984983</v>
      </c>
      <c r="H34" s="11">
        <f>F34/D34*100</f>
        <v>101.494258277348</v>
      </c>
    </row>
    <row r="35" spans="1:8" ht="25.5" x14ac:dyDescent="0.25">
      <c r="A35" s="8" t="s">
        <v>47</v>
      </c>
      <c r="B35" s="5" t="s">
        <v>14</v>
      </c>
      <c r="C35" s="5" t="s">
        <v>14</v>
      </c>
      <c r="D35" s="21">
        <v>142507</v>
      </c>
      <c r="E35" s="9">
        <v>2436932.7999999998</v>
      </c>
      <c r="F35" s="9">
        <v>1880882.4</v>
      </c>
      <c r="G35" s="19">
        <f>F35/E35*100</f>
        <v>77.182366292578948</v>
      </c>
      <c r="H35" s="11">
        <f>F35/D35*100</f>
        <v>1319.8526388177422</v>
      </c>
    </row>
    <row r="36" spans="1:8" x14ac:dyDescent="0.25">
      <c r="A36" s="4" t="s">
        <v>48</v>
      </c>
      <c r="B36" s="3" t="s">
        <v>16</v>
      </c>
      <c r="C36" s="5" t="s">
        <v>24</v>
      </c>
      <c r="D36" s="20">
        <f>SUM(D37:D39)</f>
        <v>682600.39999999991</v>
      </c>
      <c r="E36" s="6">
        <f>SUM(E37:E39)</f>
        <v>733612.6</v>
      </c>
      <c r="F36" s="6">
        <f>SUM(F37:F39)</f>
        <v>226366.40000000002</v>
      </c>
      <c r="G36" s="7">
        <f t="shared" si="1"/>
        <v>30.856394778388491</v>
      </c>
      <c r="H36" s="12">
        <f>F36/D36*100</f>
        <v>33.16235970561987</v>
      </c>
    </row>
    <row r="37" spans="1:8" ht="25.5" x14ac:dyDescent="0.25">
      <c r="A37" s="8" t="s">
        <v>49</v>
      </c>
      <c r="B37" s="5" t="s">
        <v>16</v>
      </c>
      <c r="C37" s="5" t="s">
        <v>10</v>
      </c>
      <c r="D37" s="21">
        <v>16236.2</v>
      </c>
      <c r="E37" s="9">
        <v>38230.9</v>
      </c>
      <c r="F37" s="9">
        <v>18853.2</v>
      </c>
      <c r="G37" s="19">
        <f t="shared" si="1"/>
        <v>49.314036551585239</v>
      </c>
      <c r="H37" s="11">
        <f>F37/D37*100</f>
        <v>116.11830354393268</v>
      </c>
    </row>
    <row r="38" spans="1:8" ht="25.5" x14ac:dyDescent="0.25">
      <c r="A38" s="8" t="s">
        <v>50</v>
      </c>
      <c r="B38" s="14" t="s">
        <v>16</v>
      </c>
      <c r="C38" s="14" t="s">
        <v>12</v>
      </c>
      <c r="D38" s="21">
        <v>0</v>
      </c>
      <c r="E38" s="9">
        <v>1100</v>
      </c>
      <c r="F38" s="23">
        <v>0</v>
      </c>
      <c r="G38" s="19">
        <f t="shared" si="1"/>
        <v>0</v>
      </c>
      <c r="H38" s="11" t="s">
        <v>97</v>
      </c>
    </row>
    <row r="39" spans="1:8" ht="25.5" x14ac:dyDescent="0.25">
      <c r="A39" s="8" t="s">
        <v>51</v>
      </c>
      <c r="B39" s="5" t="s">
        <v>16</v>
      </c>
      <c r="C39" s="5" t="s">
        <v>14</v>
      </c>
      <c r="D39" s="21">
        <v>666364.19999999995</v>
      </c>
      <c r="E39" s="9">
        <v>694281.7</v>
      </c>
      <c r="F39" s="9">
        <v>207513.2</v>
      </c>
      <c r="G39" s="19">
        <f t="shared" si="1"/>
        <v>29.888905324740666</v>
      </c>
      <c r="H39" s="11">
        <f t="shared" ref="H39:H45" si="4">F39/D39*100</f>
        <v>31.141108721026733</v>
      </c>
    </row>
    <row r="40" spans="1:8" x14ac:dyDescent="0.25">
      <c r="A40" s="4" t="s">
        <v>52</v>
      </c>
      <c r="B40" s="3" t="s">
        <v>18</v>
      </c>
      <c r="C40" s="5" t="s">
        <v>24</v>
      </c>
      <c r="D40" s="20">
        <f>SUM(D41:D48)</f>
        <v>19451253.900000002</v>
      </c>
      <c r="E40" s="6">
        <f>SUM(E41:E48)</f>
        <v>32990716.869999994</v>
      </c>
      <c r="F40" s="6">
        <f>SUM(F41:F48)</f>
        <v>18864533.300000004</v>
      </c>
      <c r="G40" s="7">
        <f t="shared" si="1"/>
        <v>57.181337933139645</v>
      </c>
      <c r="H40" s="12">
        <f t="shared" si="4"/>
        <v>96.983636103788669</v>
      </c>
    </row>
    <row r="41" spans="1:8" x14ac:dyDescent="0.25">
      <c r="A41" s="8" t="s">
        <v>53</v>
      </c>
      <c r="B41" s="5" t="s">
        <v>18</v>
      </c>
      <c r="C41" s="5" t="s">
        <v>6</v>
      </c>
      <c r="D41" s="22">
        <v>2913962.9</v>
      </c>
      <c r="E41" s="11">
        <v>7370226.8399999999</v>
      </c>
      <c r="F41" s="11">
        <v>3265195.4</v>
      </c>
      <c r="G41" s="19">
        <f t="shared" si="1"/>
        <v>44.30250887637537</v>
      </c>
      <c r="H41" s="11">
        <f t="shared" si="4"/>
        <v>112.05343074203175</v>
      </c>
    </row>
    <row r="42" spans="1:8" x14ac:dyDescent="0.25">
      <c r="A42" s="8" t="s">
        <v>54</v>
      </c>
      <c r="B42" s="5" t="s">
        <v>18</v>
      </c>
      <c r="C42" s="5" t="s">
        <v>8</v>
      </c>
      <c r="D42" s="22">
        <v>13599371</v>
      </c>
      <c r="E42" s="11">
        <v>20307758.329999998</v>
      </c>
      <c r="F42" s="11">
        <v>12540722.1</v>
      </c>
      <c r="G42" s="19">
        <f t="shared" si="1"/>
        <v>61.753355029215584</v>
      </c>
      <c r="H42" s="11">
        <f t="shared" si="4"/>
        <v>92.215456876645248</v>
      </c>
    </row>
    <row r="43" spans="1:8" x14ac:dyDescent="0.25">
      <c r="A43" s="8" t="s">
        <v>55</v>
      </c>
      <c r="B43" s="5" t="s">
        <v>18</v>
      </c>
      <c r="C43" s="5" t="s">
        <v>10</v>
      </c>
      <c r="D43" s="22">
        <v>233605.3</v>
      </c>
      <c r="E43" s="11">
        <v>370483</v>
      </c>
      <c r="F43" s="11">
        <v>185475.3</v>
      </c>
      <c r="G43" s="19">
        <f t="shared" si="1"/>
        <v>50.063106809219313</v>
      </c>
      <c r="H43" s="11">
        <f t="shared" si="4"/>
        <v>79.396871560705179</v>
      </c>
    </row>
    <row r="44" spans="1:8" x14ac:dyDescent="0.25">
      <c r="A44" s="8" t="s">
        <v>56</v>
      </c>
      <c r="B44" s="5" t="s">
        <v>18</v>
      </c>
      <c r="C44" s="5" t="s">
        <v>12</v>
      </c>
      <c r="D44" s="22">
        <v>1883573.1</v>
      </c>
      <c r="E44" s="11">
        <v>3460119.9</v>
      </c>
      <c r="F44" s="11">
        <v>2146196.6</v>
      </c>
      <c r="G44" s="19">
        <f t="shared" si="1"/>
        <v>62.026654047450791</v>
      </c>
      <c r="H44" s="11">
        <f t="shared" si="4"/>
        <v>113.94283556077542</v>
      </c>
    </row>
    <row r="45" spans="1:8" ht="25.5" x14ac:dyDescent="0.25">
      <c r="A45" s="8" t="s">
        <v>57</v>
      </c>
      <c r="B45" s="5" t="s">
        <v>18</v>
      </c>
      <c r="C45" s="5" t="s">
        <v>14</v>
      </c>
      <c r="D45" s="22">
        <v>65376.7</v>
      </c>
      <c r="E45" s="11">
        <v>123307.4</v>
      </c>
      <c r="F45" s="11">
        <v>61124.7</v>
      </c>
      <c r="G45" s="19">
        <f t="shared" si="1"/>
        <v>49.57099087321604</v>
      </c>
      <c r="H45" s="11">
        <f t="shared" si="4"/>
        <v>93.496153828504646</v>
      </c>
    </row>
    <row r="46" spans="1:8" x14ac:dyDescent="0.25">
      <c r="A46" s="8" t="s">
        <v>58</v>
      </c>
      <c r="B46" s="5" t="s">
        <v>18</v>
      </c>
      <c r="C46" s="5" t="s">
        <v>16</v>
      </c>
      <c r="D46" s="22">
        <v>0</v>
      </c>
      <c r="E46" s="11">
        <v>167081.29999999999</v>
      </c>
      <c r="F46" s="11">
        <v>27674.799999999999</v>
      </c>
      <c r="G46" s="19">
        <f t="shared" si="1"/>
        <v>16.563672894572882</v>
      </c>
      <c r="H46" s="11" t="s">
        <v>97</v>
      </c>
    </row>
    <row r="47" spans="1:8" x14ac:dyDescent="0.25">
      <c r="A47" s="15" t="s">
        <v>59</v>
      </c>
      <c r="B47" s="5" t="s">
        <v>18</v>
      </c>
      <c r="C47" s="5" t="s">
        <v>18</v>
      </c>
      <c r="D47" s="22">
        <v>51512.3</v>
      </c>
      <c r="E47" s="11">
        <v>102498.4</v>
      </c>
      <c r="F47" s="11">
        <v>55625.3</v>
      </c>
      <c r="G47" s="19">
        <f t="shared" si="1"/>
        <v>54.269432498458514</v>
      </c>
      <c r="H47" s="11">
        <f t="shared" ref="H47:H55" si="5">F47/D47*100</f>
        <v>107.98450078913191</v>
      </c>
    </row>
    <row r="48" spans="1:8" x14ac:dyDescent="0.25">
      <c r="A48" s="8" t="s">
        <v>60</v>
      </c>
      <c r="B48" s="5" t="s">
        <v>18</v>
      </c>
      <c r="C48" s="5" t="s">
        <v>28</v>
      </c>
      <c r="D48" s="22">
        <v>703852.6</v>
      </c>
      <c r="E48" s="11">
        <v>1089241.7</v>
      </c>
      <c r="F48" s="11">
        <v>582519.1</v>
      </c>
      <c r="G48" s="19">
        <f t="shared" si="1"/>
        <v>53.479324194070053</v>
      </c>
      <c r="H48" s="11">
        <f t="shared" si="5"/>
        <v>82.761518533852126</v>
      </c>
    </row>
    <row r="49" spans="1:8" x14ac:dyDescent="0.25">
      <c r="A49" s="4" t="s">
        <v>61</v>
      </c>
      <c r="B49" s="3" t="s">
        <v>38</v>
      </c>
      <c r="C49" s="5" t="s">
        <v>24</v>
      </c>
      <c r="D49" s="20">
        <f>D50+D51+D52</f>
        <v>1016880.7</v>
      </c>
      <c r="E49" s="6">
        <f>E50+E51+E52</f>
        <v>2606467.7000000002</v>
      </c>
      <c r="F49" s="6">
        <f>F50+F51+F52</f>
        <v>1151567.8999999999</v>
      </c>
      <c r="G49" s="7">
        <f t="shared" si="1"/>
        <v>44.181169020433281</v>
      </c>
      <c r="H49" s="12">
        <f t="shared" si="5"/>
        <v>113.24513288530306</v>
      </c>
    </row>
    <row r="50" spans="1:8" x14ac:dyDescent="0.25">
      <c r="A50" s="8" t="s">
        <v>62</v>
      </c>
      <c r="B50" s="5" t="s">
        <v>38</v>
      </c>
      <c r="C50" s="5" t="s">
        <v>6</v>
      </c>
      <c r="D50" s="22">
        <v>849661</v>
      </c>
      <c r="E50" s="11">
        <v>1703618.1</v>
      </c>
      <c r="F50" s="11">
        <v>893357.9</v>
      </c>
      <c r="G50" s="19">
        <f t="shared" si="1"/>
        <v>52.438859389906689</v>
      </c>
      <c r="H50" s="11">
        <f t="shared" si="5"/>
        <v>105.14286285942276</v>
      </c>
    </row>
    <row r="51" spans="1:8" x14ac:dyDescent="0.25">
      <c r="A51" s="8" t="s">
        <v>63</v>
      </c>
      <c r="B51" s="5" t="s">
        <v>38</v>
      </c>
      <c r="C51" s="5" t="s">
        <v>8</v>
      </c>
      <c r="D51" s="22">
        <v>53825.7</v>
      </c>
      <c r="E51" s="11">
        <v>91570.6</v>
      </c>
      <c r="F51" s="11">
        <v>51327.199999999997</v>
      </c>
      <c r="G51" s="19">
        <f t="shared" si="1"/>
        <v>56.052051641028875</v>
      </c>
      <c r="H51" s="11">
        <f t="shared" si="5"/>
        <v>95.358165337376008</v>
      </c>
    </row>
    <row r="52" spans="1:8" ht="25.5" x14ac:dyDescent="0.25">
      <c r="A52" s="8" t="s">
        <v>64</v>
      </c>
      <c r="B52" s="5" t="s">
        <v>38</v>
      </c>
      <c r="C52" s="5" t="s">
        <v>12</v>
      </c>
      <c r="D52" s="22">
        <v>113394</v>
      </c>
      <c r="E52" s="11">
        <v>811279</v>
      </c>
      <c r="F52" s="11">
        <v>206882.8</v>
      </c>
      <c r="G52" s="19">
        <f t="shared" si="1"/>
        <v>25.50082030965919</v>
      </c>
      <c r="H52" s="11">
        <f t="shared" si="5"/>
        <v>182.44598479637369</v>
      </c>
    </row>
    <row r="53" spans="1:8" x14ac:dyDescent="0.25">
      <c r="A53" s="4" t="s">
        <v>65</v>
      </c>
      <c r="B53" s="3" t="s">
        <v>28</v>
      </c>
      <c r="C53" s="5" t="s">
        <v>24</v>
      </c>
      <c r="D53" s="20">
        <f>SUM(D54:D59)</f>
        <v>3067948.1</v>
      </c>
      <c r="E53" s="6">
        <f>SUM(E54:E59)</f>
        <v>10052195.560000001</v>
      </c>
      <c r="F53" s="6">
        <f>SUM(F54:F59)</f>
        <v>5267777.6000000006</v>
      </c>
      <c r="G53" s="7">
        <f t="shared" si="1"/>
        <v>52.404249087251145</v>
      </c>
      <c r="H53" s="12">
        <f t="shared" si="5"/>
        <v>171.70360867577912</v>
      </c>
    </row>
    <row r="54" spans="1:8" x14ac:dyDescent="0.25">
      <c r="A54" s="8" t="s">
        <v>66</v>
      </c>
      <c r="B54" s="5" t="s">
        <v>28</v>
      </c>
      <c r="C54" s="5" t="s">
        <v>6</v>
      </c>
      <c r="D54" s="22">
        <v>1735496.8</v>
      </c>
      <c r="E54" s="11">
        <v>4356039.62</v>
      </c>
      <c r="F54" s="11">
        <v>2257980.6</v>
      </c>
      <c r="G54" s="19">
        <f t="shared" si="1"/>
        <v>51.835630457374023</v>
      </c>
      <c r="H54" s="11">
        <f t="shared" si="5"/>
        <v>130.10571958415596</v>
      </c>
    </row>
    <row r="55" spans="1:8" x14ac:dyDescent="0.25">
      <c r="A55" s="8" t="s">
        <v>67</v>
      </c>
      <c r="B55" s="5" t="s">
        <v>28</v>
      </c>
      <c r="C55" s="5" t="s">
        <v>8</v>
      </c>
      <c r="D55" s="22">
        <v>717775.2</v>
      </c>
      <c r="E55" s="11">
        <v>3945985.2</v>
      </c>
      <c r="F55" s="11">
        <v>2257585.6</v>
      </c>
      <c r="G55" s="19">
        <f t="shared" si="1"/>
        <v>57.212216609428744</v>
      </c>
      <c r="H55" s="11">
        <f t="shared" si="5"/>
        <v>314.52543916256792</v>
      </c>
    </row>
    <row r="56" spans="1:8" x14ac:dyDescent="0.25">
      <c r="A56" s="8" t="s">
        <v>68</v>
      </c>
      <c r="B56" s="5" t="s">
        <v>28</v>
      </c>
      <c r="C56" s="5" t="s">
        <v>12</v>
      </c>
      <c r="D56" s="22">
        <v>285284.2</v>
      </c>
      <c r="E56" s="11">
        <v>810671.2</v>
      </c>
      <c r="F56" s="11">
        <v>327000.5</v>
      </c>
      <c r="G56" s="19">
        <f t="shared" si="1"/>
        <v>40.337007161473117</v>
      </c>
      <c r="H56" s="11">
        <f t="shared" ref="H56:H67" si="6">F56/D56*100</f>
        <v>114.62271657526072</v>
      </c>
    </row>
    <row r="57" spans="1:8" x14ac:dyDescent="0.25">
      <c r="A57" s="8" t="s">
        <v>69</v>
      </c>
      <c r="B57" s="5" t="s">
        <v>28</v>
      </c>
      <c r="C57" s="5" t="s">
        <v>14</v>
      </c>
      <c r="D57" s="22">
        <v>46194.3</v>
      </c>
      <c r="E57" s="11">
        <v>118628.9</v>
      </c>
      <c r="F57" s="11">
        <v>63181.8</v>
      </c>
      <c r="G57" s="19">
        <f t="shared" si="1"/>
        <v>53.260040344300599</v>
      </c>
      <c r="H57" s="11">
        <f t="shared" si="6"/>
        <v>136.77401757359675</v>
      </c>
    </row>
    <row r="58" spans="1:8" ht="25.5" x14ac:dyDescent="0.25">
      <c r="A58" s="8" t="s">
        <v>70</v>
      </c>
      <c r="B58" s="5" t="s">
        <v>28</v>
      </c>
      <c r="C58" s="5" t="s">
        <v>16</v>
      </c>
      <c r="D58" s="22">
        <v>48929.599999999999</v>
      </c>
      <c r="E58" s="11">
        <v>131681</v>
      </c>
      <c r="F58" s="11">
        <v>65504.7</v>
      </c>
      <c r="G58" s="19">
        <f t="shared" si="1"/>
        <v>49.744989785922037</v>
      </c>
      <c r="H58" s="11">
        <f t="shared" si="6"/>
        <v>133.87540466302605</v>
      </c>
    </row>
    <row r="59" spans="1:8" x14ac:dyDescent="0.25">
      <c r="A59" s="8" t="s">
        <v>71</v>
      </c>
      <c r="B59" s="5" t="s">
        <v>28</v>
      </c>
      <c r="C59" s="5" t="s">
        <v>28</v>
      </c>
      <c r="D59" s="22">
        <v>234268</v>
      </c>
      <c r="E59" s="11">
        <v>689189.64</v>
      </c>
      <c r="F59" s="11">
        <v>296524.40000000002</v>
      </c>
      <c r="G59" s="19">
        <f t="shared" si="1"/>
        <v>43.025080876143178</v>
      </c>
      <c r="H59" s="11">
        <f t="shared" si="6"/>
        <v>126.57486297744465</v>
      </c>
    </row>
    <row r="60" spans="1:8" x14ac:dyDescent="0.25">
      <c r="A60" s="4" t="s">
        <v>72</v>
      </c>
      <c r="B60" s="3" t="s">
        <v>30</v>
      </c>
      <c r="C60" s="5" t="s">
        <v>24</v>
      </c>
      <c r="D60" s="20">
        <f>D61+D62+D63+D64+D65</f>
        <v>14939924</v>
      </c>
      <c r="E60" s="6">
        <f>E61+E62+E63+E64+E65</f>
        <v>32277988.599999998</v>
      </c>
      <c r="F60" s="6">
        <f>F61+F62+F63+F64+F65</f>
        <v>17561387</v>
      </c>
      <c r="G60" s="7">
        <f t="shared" si="1"/>
        <v>54.40669558945195</v>
      </c>
      <c r="H60" s="12">
        <f t="shared" si="6"/>
        <v>117.54669568600215</v>
      </c>
    </row>
    <row r="61" spans="1:8" x14ac:dyDescent="0.25">
      <c r="A61" s="8" t="s">
        <v>73</v>
      </c>
      <c r="B61" s="5" t="s">
        <v>30</v>
      </c>
      <c r="C61" s="5" t="s">
        <v>6</v>
      </c>
      <c r="D61" s="22">
        <v>1859740.3</v>
      </c>
      <c r="E61" s="11">
        <v>3907077.6</v>
      </c>
      <c r="F61" s="11">
        <v>2289391.2999999998</v>
      </c>
      <c r="G61" s="19">
        <f t="shared" si="1"/>
        <v>58.59600280270859</v>
      </c>
      <c r="H61" s="11">
        <f t="shared" si="6"/>
        <v>123.10274181830655</v>
      </c>
    </row>
    <row r="62" spans="1:8" x14ac:dyDescent="0.25">
      <c r="A62" s="8" t="s">
        <v>74</v>
      </c>
      <c r="B62" s="5" t="s">
        <v>30</v>
      </c>
      <c r="C62" s="5" t="s">
        <v>8</v>
      </c>
      <c r="D62" s="22">
        <v>1435339.3</v>
      </c>
      <c r="E62" s="11">
        <v>4070726.6</v>
      </c>
      <c r="F62" s="11">
        <v>1890535.5</v>
      </c>
      <c r="G62" s="19">
        <f t="shared" si="1"/>
        <v>46.442212552422454</v>
      </c>
      <c r="H62" s="11">
        <f t="shared" si="6"/>
        <v>131.71349101916181</v>
      </c>
    </row>
    <row r="63" spans="1:8" x14ac:dyDescent="0.25">
      <c r="A63" s="8" t="s">
        <v>75</v>
      </c>
      <c r="B63" s="5" t="s">
        <v>30</v>
      </c>
      <c r="C63" s="5" t="s">
        <v>10</v>
      </c>
      <c r="D63" s="22">
        <v>8607998.5</v>
      </c>
      <c r="E63" s="11">
        <v>17651593.300000001</v>
      </c>
      <c r="F63" s="11">
        <v>10010019.9</v>
      </c>
      <c r="G63" s="19">
        <f t="shared" si="1"/>
        <v>56.708874546752675</v>
      </c>
      <c r="H63" s="11">
        <f t="shared" si="6"/>
        <v>116.28742616532752</v>
      </c>
    </row>
    <row r="64" spans="1:8" x14ac:dyDescent="0.25">
      <c r="A64" s="8" t="s">
        <v>76</v>
      </c>
      <c r="B64" s="5" t="s">
        <v>30</v>
      </c>
      <c r="C64" s="5" t="s">
        <v>12</v>
      </c>
      <c r="D64" s="22">
        <v>2903111.2</v>
      </c>
      <c r="E64" s="11">
        <v>6279363.2000000002</v>
      </c>
      <c r="F64" s="11">
        <v>3196894.3</v>
      </c>
      <c r="G64" s="19">
        <f t="shared" si="1"/>
        <v>50.911122643773808</v>
      </c>
      <c r="H64" s="11">
        <f t="shared" si="6"/>
        <v>110.11959514330694</v>
      </c>
    </row>
    <row r="65" spans="1:8" x14ac:dyDescent="0.25">
      <c r="A65" s="8" t="s">
        <v>77</v>
      </c>
      <c r="B65" s="5" t="s">
        <v>30</v>
      </c>
      <c r="C65" s="5" t="s">
        <v>16</v>
      </c>
      <c r="D65" s="22">
        <v>133734.70000000001</v>
      </c>
      <c r="E65" s="11">
        <v>369227.9</v>
      </c>
      <c r="F65" s="11">
        <v>174546</v>
      </c>
      <c r="G65" s="19">
        <f t="shared" si="1"/>
        <v>47.273242352487443</v>
      </c>
      <c r="H65" s="11">
        <f t="shared" si="6"/>
        <v>130.51661236762035</v>
      </c>
    </row>
    <row r="66" spans="1:8" x14ac:dyDescent="0.25">
      <c r="A66" s="4" t="s">
        <v>78</v>
      </c>
      <c r="B66" s="3" t="s">
        <v>20</v>
      </c>
      <c r="C66" s="5" t="s">
        <v>24</v>
      </c>
      <c r="D66" s="20">
        <f>D67+D68+D69</f>
        <v>559576</v>
      </c>
      <c r="E66" s="6">
        <f>E67+E68+E69</f>
        <v>1778386.6</v>
      </c>
      <c r="F66" s="6">
        <f>F67+F68+F69</f>
        <v>997522.6</v>
      </c>
      <c r="G66" s="7">
        <f t="shared" si="1"/>
        <v>56.091437036243974</v>
      </c>
      <c r="H66" s="12">
        <f t="shared" si="6"/>
        <v>178.26400703389709</v>
      </c>
    </row>
    <row r="67" spans="1:8" x14ac:dyDescent="0.25">
      <c r="A67" s="8" t="s">
        <v>79</v>
      </c>
      <c r="B67" s="5" t="s">
        <v>20</v>
      </c>
      <c r="C67" s="5" t="s">
        <v>8</v>
      </c>
      <c r="D67" s="22">
        <v>186963.9</v>
      </c>
      <c r="E67" s="11">
        <v>1045210.9</v>
      </c>
      <c r="F67" s="11">
        <v>599486.5</v>
      </c>
      <c r="G67" s="19">
        <f t="shared" si="1"/>
        <v>57.35555379301919</v>
      </c>
      <c r="H67" s="11">
        <f t="shared" si="6"/>
        <v>320.64291555749531</v>
      </c>
    </row>
    <row r="68" spans="1:8" x14ac:dyDescent="0.25">
      <c r="A68" s="8" t="s">
        <v>80</v>
      </c>
      <c r="B68" s="5" t="s">
        <v>20</v>
      </c>
      <c r="C68" s="5" t="s">
        <v>10</v>
      </c>
      <c r="D68" s="22">
        <v>358096.7</v>
      </c>
      <c r="E68" s="11">
        <v>703061.4</v>
      </c>
      <c r="F68" s="11">
        <v>381614</v>
      </c>
      <c r="G68" s="19">
        <f t="shared" si="1"/>
        <v>54.278900818619825</v>
      </c>
      <c r="H68" s="11">
        <f>F68/D68*100</f>
        <v>106.56730430635078</v>
      </c>
    </row>
    <row r="69" spans="1:8" ht="25.5" x14ac:dyDescent="0.25">
      <c r="A69" s="8" t="s">
        <v>81</v>
      </c>
      <c r="B69" s="5" t="s">
        <v>20</v>
      </c>
      <c r="C69" s="5" t="s">
        <v>14</v>
      </c>
      <c r="D69" s="22">
        <v>14515.4</v>
      </c>
      <c r="E69" s="11">
        <v>30114.3</v>
      </c>
      <c r="F69" s="11">
        <v>16422.099999999999</v>
      </c>
      <c r="G69" s="19">
        <f t="shared" si="1"/>
        <v>54.532564263489434</v>
      </c>
      <c r="H69" s="11">
        <f>F69/D69*100</f>
        <v>113.13570414869724</v>
      </c>
    </row>
    <row r="70" spans="1:8" x14ac:dyDescent="0.25">
      <c r="A70" s="4" t="s">
        <v>82</v>
      </c>
      <c r="B70" s="3" t="s">
        <v>42</v>
      </c>
      <c r="C70" s="5"/>
      <c r="D70" s="20">
        <f>SUM(D71:D72)</f>
        <v>20800</v>
      </c>
      <c r="E70" s="6">
        <f>E71+E72</f>
        <v>112191</v>
      </c>
      <c r="F70" s="6">
        <f>SUM(F71:F72)</f>
        <v>65826.8</v>
      </c>
      <c r="G70" s="7">
        <f t="shared" si="1"/>
        <v>58.673868670392459</v>
      </c>
      <c r="H70" s="12">
        <f>F70/D70*100</f>
        <v>316.47500000000002</v>
      </c>
    </row>
    <row r="71" spans="1:8" x14ac:dyDescent="0.25">
      <c r="A71" s="8" t="s">
        <v>83</v>
      </c>
      <c r="B71" s="5" t="s">
        <v>42</v>
      </c>
      <c r="C71" s="5" t="s">
        <v>6</v>
      </c>
      <c r="D71" s="22">
        <v>3780</v>
      </c>
      <c r="E71" s="11">
        <v>74014.399999999994</v>
      </c>
      <c r="F71" s="11">
        <v>48119.9</v>
      </c>
      <c r="G71" s="19">
        <f t="shared" si="1"/>
        <v>65.014240472124357</v>
      </c>
      <c r="H71" s="11">
        <f>F71/D71*100</f>
        <v>1273.0132275132275</v>
      </c>
    </row>
    <row r="72" spans="1:8" x14ac:dyDescent="0.25">
      <c r="A72" s="8" t="s">
        <v>84</v>
      </c>
      <c r="B72" s="5" t="s">
        <v>42</v>
      </c>
      <c r="C72" s="5" t="s">
        <v>8</v>
      </c>
      <c r="D72" s="22">
        <v>17020</v>
      </c>
      <c r="E72" s="11">
        <v>38176.6</v>
      </c>
      <c r="F72" s="11">
        <v>17706.900000000001</v>
      </c>
      <c r="G72" s="19">
        <f t="shared" ref="G72:G79" si="7">F72/E72*100</f>
        <v>46.381553097971015</v>
      </c>
      <c r="H72" s="11">
        <f>F72/D72*100</f>
        <v>104.03584018801411</v>
      </c>
    </row>
    <row r="73" spans="1:8" ht="25.5" x14ac:dyDescent="0.25">
      <c r="A73" s="16" t="s">
        <v>85</v>
      </c>
      <c r="B73" s="3" t="s">
        <v>22</v>
      </c>
      <c r="C73" s="5" t="s">
        <v>24</v>
      </c>
      <c r="D73" s="20">
        <f>D74</f>
        <v>0</v>
      </c>
      <c r="E73" s="6">
        <f>E74</f>
        <v>1133789.3999999999</v>
      </c>
      <c r="F73" s="24">
        <f>F74</f>
        <v>0</v>
      </c>
      <c r="G73" s="19">
        <f t="shared" si="7"/>
        <v>0</v>
      </c>
      <c r="H73" s="11" t="s">
        <v>97</v>
      </c>
    </row>
    <row r="74" spans="1:8" ht="25.5" x14ac:dyDescent="0.25">
      <c r="A74" s="15" t="s">
        <v>86</v>
      </c>
      <c r="B74" s="5" t="s">
        <v>22</v>
      </c>
      <c r="C74" s="5" t="s">
        <v>6</v>
      </c>
      <c r="D74" s="22">
        <v>0</v>
      </c>
      <c r="E74" s="11">
        <v>1133789.3999999999</v>
      </c>
      <c r="F74" s="25">
        <v>0</v>
      </c>
      <c r="G74" s="19">
        <f t="shared" si="7"/>
        <v>0</v>
      </c>
      <c r="H74" s="11" t="s">
        <v>97</v>
      </c>
    </row>
    <row r="75" spans="1:8" ht="38.25" x14ac:dyDescent="0.25">
      <c r="A75" s="4" t="s">
        <v>87</v>
      </c>
      <c r="B75" s="3" t="s">
        <v>88</v>
      </c>
      <c r="C75" s="5" t="s">
        <v>24</v>
      </c>
      <c r="D75" s="20">
        <f>D76+D77+D78</f>
        <v>3790884</v>
      </c>
      <c r="E75" s="6">
        <f>E76+E77+E78</f>
        <v>8637164.7999999989</v>
      </c>
      <c r="F75" s="6">
        <f>F76+F77+F78</f>
        <v>3511511</v>
      </c>
      <c r="G75" s="7">
        <f t="shared" si="7"/>
        <v>40.655829561107836</v>
      </c>
      <c r="H75" s="12">
        <f>F75/D75*100</f>
        <v>92.630399664036148</v>
      </c>
    </row>
    <row r="76" spans="1:8" ht="38.25" x14ac:dyDescent="0.25">
      <c r="A76" s="8" t="s">
        <v>89</v>
      </c>
      <c r="B76" s="5" t="s">
        <v>88</v>
      </c>
      <c r="C76" s="5" t="s">
        <v>6</v>
      </c>
      <c r="D76" s="22">
        <v>3391216.8</v>
      </c>
      <c r="E76" s="11">
        <v>5385894</v>
      </c>
      <c r="F76" s="11">
        <v>3285099.1</v>
      </c>
      <c r="G76" s="19">
        <f t="shared" si="7"/>
        <v>60.994499706084085</v>
      </c>
      <c r="H76" s="11">
        <f>F76/D76*100</f>
        <v>96.870807552026761</v>
      </c>
    </row>
    <row r="77" spans="1:8" x14ac:dyDescent="0.25">
      <c r="A77" s="8" t="s">
        <v>90</v>
      </c>
      <c r="B77" s="5" t="s">
        <v>88</v>
      </c>
      <c r="C77" s="5" t="s">
        <v>8</v>
      </c>
      <c r="D77" s="22">
        <v>165041.5</v>
      </c>
      <c r="E77" s="11">
        <v>2867609.1</v>
      </c>
      <c r="F77" s="11">
        <v>69188.899999999994</v>
      </c>
      <c r="G77" s="19">
        <f t="shared" si="7"/>
        <v>2.4127730658966029</v>
      </c>
      <c r="H77" s="11">
        <f t="shared" ref="H77:H79" si="8">F77/D77*100</f>
        <v>41.922122617644646</v>
      </c>
    </row>
    <row r="78" spans="1:8" ht="25.5" x14ac:dyDescent="0.25">
      <c r="A78" s="8" t="s">
        <v>91</v>
      </c>
      <c r="B78" s="5" t="s">
        <v>88</v>
      </c>
      <c r="C78" s="5" t="s">
        <v>10</v>
      </c>
      <c r="D78" s="22">
        <v>234625.7</v>
      </c>
      <c r="E78" s="11">
        <v>383661.7</v>
      </c>
      <c r="F78" s="11">
        <v>157223</v>
      </c>
      <c r="G78" s="19">
        <f t="shared" si="7"/>
        <v>40.979592177170666</v>
      </c>
      <c r="H78" s="11">
        <f t="shared" si="8"/>
        <v>67.010135718295132</v>
      </c>
    </row>
    <row r="79" spans="1:8" x14ac:dyDescent="0.25">
      <c r="A79" s="17" t="s">
        <v>92</v>
      </c>
      <c r="B79" s="4" t="s">
        <v>24</v>
      </c>
      <c r="C79" s="4" t="s">
        <v>24</v>
      </c>
      <c r="D79" s="20">
        <f>D7+D16+D18+D22+D31+D36+D40+D49+D53+D60+D66+D70+D73+D75</f>
        <v>58139656.420000009</v>
      </c>
      <c r="E79" s="6">
        <f>E7+E16+E18+E22+E31+E36+E40+E49+E53+E60+E66+E70+E73+E75-0.1</f>
        <v>152721654.73000002</v>
      </c>
      <c r="F79" s="6">
        <f>F7+F16+F18+F22+F31+F36+F40+F49+F53+F60+F66+F70+F73+F75-0.1</f>
        <v>71913854.299999997</v>
      </c>
      <c r="G79" s="7">
        <f t="shared" si="7"/>
        <v>47.088184335835074</v>
      </c>
      <c r="H79" s="12">
        <f t="shared" si="8"/>
        <v>123.69157082817172</v>
      </c>
    </row>
  </sheetData>
  <mergeCells count="8">
    <mergeCell ref="G4:G5"/>
    <mergeCell ref="H4:H5"/>
    <mergeCell ref="A1:H2"/>
    <mergeCell ref="A4:A5"/>
    <mergeCell ref="B4:C4"/>
    <mergeCell ref="D4:D5"/>
    <mergeCell ref="E4:E5"/>
    <mergeCell ref="F4:F5"/>
  </mergeCells>
  <phoneticPr fontId="15" type="noConversion"/>
  <pageMargins left="0.59055118110236227" right="0.39370078740157483" top="0.59055118110236227" bottom="0.62992125984251968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Веретельникова Анна Александровна</cp:lastModifiedBy>
  <cp:lastPrinted>2025-08-18T05:40:35Z</cp:lastPrinted>
  <dcterms:created xsi:type="dcterms:W3CDTF">2024-07-18T02:54:44Z</dcterms:created>
  <dcterms:modified xsi:type="dcterms:W3CDTF">2025-08-20T03:31:40Z</dcterms:modified>
</cp:coreProperties>
</file>