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1 квартал 2025\на сайт\"/>
    </mc:Choice>
  </mc:AlternateContent>
  <xr:revisionPtr revIDLastSave="0" documentId="13_ncr:1_{1C5C9388-84A6-4346-8909-DCC0994F54D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1" l="1"/>
  <c r="L52" i="1" l="1"/>
  <c r="L51" i="1"/>
  <c r="K51" i="1"/>
  <c r="J52" i="1"/>
  <c r="I52" i="1"/>
  <c r="H52" i="1"/>
  <c r="D52" i="1"/>
  <c r="F52" i="1"/>
  <c r="C52" i="1"/>
  <c r="L38" i="1"/>
  <c r="K38" i="1"/>
  <c r="H38" i="1"/>
  <c r="G38" i="1"/>
  <c r="L37" i="1"/>
  <c r="K37" i="1"/>
  <c r="H37" i="1"/>
  <c r="G37" i="1"/>
  <c r="L36" i="1"/>
  <c r="K36" i="1"/>
  <c r="H36" i="1"/>
  <c r="G36" i="1"/>
  <c r="L35" i="1"/>
  <c r="K35" i="1"/>
  <c r="H35" i="1"/>
  <c r="G35" i="1"/>
  <c r="L34" i="1"/>
  <c r="K34" i="1"/>
  <c r="H34" i="1"/>
  <c r="G34" i="1"/>
  <c r="L33" i="1"/>
  <c r="K33" i="1"/>
  <c r="H33" i="1"/>
  <c r="G33" i="1"/>
  <c r="L32" i="1"/>
  <c r="K32" i="1"/>
  <c r="H32" i="1"/>
  <c r="G32" i="1"/>
  <c r="J31" i="1"/>
  <c r="I31" i="1"/>
  <c r="F31" i="1"/>
  <c r="L31" i="1" s="1"/>
  <c r="E31" i="1"/>
  <c r="K31" i="1" s="1"/>
  <c r="D31" i="1"/>
  <c r="C31" i="1"/>
  <c r="L30" i="1"/>
  <c r="K30" i="1"/>
  <c r="H30" i="1"/>
  <c r="G30" i="1"/>
  <c r="L29" i="1"/>
  <c r="K29" i="1"/>
  <c r="H29" i="1"/>
  <c r="G29" i="1"/>
  <c r="L28" i="1"/>
  <c r="K28" i="1"/>
  <c r="H28" i="1"/>
  <c r="G28" i="1"/>
  <c r="K27" i="1"/>
  <c r="J27" i="1"/>
  <c r="I27" i="1"/>
  <c r="F27" i="1"/>
  <c r="L27" i="1" s="1"/>
  <c r="E27" i="1"/>
  <c r="D27" i="1"/>
  <c r="C27" i="1"/>
  <c r="G27" i="1" s="1"/>
  <c r="L26" i="1"/>
  <c r="K26" i="1"/>
  <c r="H26" i="1"/>
  <c r="G26" i="1"/>
  <c r="L25" i="1"/>
  <c r="K25" i="1"/>
  <c r="H25" i="1"/>
  <c r="G25" i="1"/>
  <c r="L24" i="1"/>
  <c r="K24" i="1"/>
  <c r="H24" i="1"/>
  <c r="G24" i="1"/>
  <c r="L23" i="1"/>
  <c r="K23" i="1"/>
  <c r="H23" i="1"/>
  <c r="G23" i="1"/>
  <c r="L22" i="1"/>
  <c r="K22" i="1"/>
  <c r="H22" i="1"/>
  <c r="G22" i="1"/>
  <c r="F21" i="1"/>
  <c r="L21" i="1" s="1"/>
  <c r="E21" i="1"/>
  <c r="K21" i="1" s="1"/>
  <c r="D21" i="1"/>
  <c r="C21" i="1"/>
  <c r="G21" i="1" s="1"/>
  <c r="L20" i="1"/>
  <c r="K20" i="1"/>
  <c r="H20" i="1"/>
  <c r="G20" i="1"/>
  <c r="L19" i="1"/>
  <c r="K19" i="1"/>
  <c r="H19" i="1"/>
  <c r="G19" i="1"/>
  <c r="L18" i="1"/>
  <c r="K18" i="1"/>
  <c r="H18" i="1"/>
  <c r="G18" i="1"/>
  <c r="L17" i="1"/>
  <c r="K17" i="1"/>
  <c r="H17" i="1"/>
  <c r="G17" i="1"/>
  <c r="L16" i="1"/>
  <c r="K16" i="1"/>
  <c r="H16" i="1"/>
  <c r="G16" i="1"/>
  <c r="J15" i="1"/>
  <c r="I15" i="1"/>
  <c r="F15" i="1"/>
  <c r="L15" i="1" s="1"/>
  <c r="E15" i="1"/>
  <c r="K15" i="1" s="1"/>
  <c r="D15" i="1"/>
  <c r="C15" i="1"/>
  <c r="L14" i="1"/>
  <c r="K14" i="1"/>
  <c r="H14" i="1"/>
  <c r="G14" i="1"/>
  <c r="L13" i="1"/>
  <c r="K13" i="1"/>
  <c r="H13" i="1"/>
  <c r="G13" i="1"/>
  <c r="L12" i="1"/>
  <c r="K12" i="1"/>
  <c r="H12" i="1"/>
  <c r="G12" i="1"/>
  <c r="L11" i="1"/>
  <c r="K11" i="1"/>
  <c r="H11" i="1"/>
  <c r="G11" i="1"/>
  <c r="K10" i="1"/>
  <c r="J10" i="1"/>
  <c r="I10" i="1"/>
  <c r="F10" i="1"/>
  <c r="L10" i="1" s="1"/>
  <c r="E10" i="1"/>
  <c r="D10" i="1"/>
  <c r="C10" i="1"/>
  <c r="C9" i="1" s="1"/>
  <c r="J9" i="1"/>
  <c r="I9" i="1"/>
  <c r="F9" i="1"/>
  <c r="L9" i="1" s="1"/>
  <c r="E9" i="1"/>
  <c r="K9" i="1" s="1"/>
  <c r="D9" i="1"/>
  <c r="L8" i="1"/>
  <c r="K8" i="1"/>
  <c r="H8" i="1"/>
  <c r="G8" i="1"/>
  <c r="L7" i="1"/>
  <c r="K7" i="1"/>
  <c r="H7" i="1"/>
  <c r="G7" i="1"/>
  <c r="K6" i="1"/>
  <c r="J6" i="1"/>
  <c r="I6" i="1"/>
  <c r="F6" i="1"/>
  <c r="L6" i="1" s="1"/>
  <c r="E6" i="1"/>
  <c r="D6" i="1"/>
  <c r="C6" i="1"/>
  <c r="C5" i="1" s="1"/>
  <c r="C4" i="1" s="1"/>
  <c r="J5" i="1"/>
  <c r="J4" i="1" s="1"/>
  <c r="I5" i="1"/>
  <c r="I4" i="1" s="1"/>
  <c r="F5" i="1"/>
  <c r="L5" i="1" s="1"/>
  <c r="E5" i="1"/>
  <c r="K5" i="1" s="1"/>
  <c r="D5" i="1"/>
  <c r="D4" i="1"/>
  <c r="H6" i="1" l="1"/>
  <c r="H10" i="1"/>
  <c r="H21" i="1"/>
  <c r="H27" i="1"/>
  <c r="G5" i="1"/>
  <c r="G6" i="1"/>
  <c r="G10" i="1"/>
  <c r="G9" i="1" s="1"/>
  <c r="E4" i="1"/>
  <c r="E52" i="1" s="1"/>
  <c r="G15" i="1"/>
  <c r="G31" i="1"/>
  <c r="F4" i="1"/>
  <c r="H5" i="1"/>
  <c r="H9" i="1"/>
  <c r="H15" i="1"/>
  <c r="H31" i="1"/>
  <c r="G39" i="1"/>
  <c r="G52" i="1" l="1"/>
  <c r="K52" i="1"/>
  <c r="G4" i="1"/>
  <c r="L4" i="1"/>
  <c r="H4" i="1"/>
  <c r="G50" i="1"/>
  <c r="J40" i="1" l="1"/>
  <c r="J39" i="1" s="1"/>
  <c r="L39" i="1" s="1"/>
  <c r="I40" i="1"/>
  <c r="K40" i="1" s="1"/>
  <c r="H40" i="1"/>
  <c r="G40" i="1"/>
  <c r="H39" i="1"/>
  <c r="K42" i="1"/>
  <c r="H44" i="1"/>
  <c r="L48" i="1"/>
  <c r="K48" i="1"/>
  <c r="K45" i="1"/>
  <c r="L44" i="1"/>
  <c r="K44" i="1"/>
  <c r="L43" i="1"/>
  <c r="K43" i="1"/>
  <c r="L42" i="1"/>
  <c r="L41" i="1"/>
  <c r="K41" i="1"/>
  <c r="H51" i="1"/>
  <c r="G51" i="1"/>
  <c r="H50" i="1"/>
  <c r="H48" i="1"/>
  <c r="G48" i="1"/>
  <c r="G45" i="1"/>
  <c r="G44" i="1"/>
  <c r="H43" i="1"/>
  <c r="G43" i="1"/>
  <c r="H42" i="1"/>
  <c r="G42" i="1"/>
  <c r="H41" i="1"/>
  <c r="G41" i="1"/>
  <c r="I39" i="1" l="1"/>
  <c r="K39" i="1" s="1"/>
  <c r="L40" i="1"/>
</calcChain>
</file>

<file path=xl/sharedStrings.xml><?xml version="1.0" encoding="utf-8"?>
<sst xmlns="http://schemas.openxmlformats.org/spreadsheetml/2006/main" count="116" uniqueCount="106">
  <si>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</si>
  <si>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</si>
  <si>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</si>
  <si>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</si>
  <si>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</si>
  <si>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</si>
  <si>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</si>
  <si>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</si>
  <si>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</si>
  <si>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</si>
  <si>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</si>
  <si>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</si>
  <si>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</si>
  <si>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</si>
  <si>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</si>
  <si>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</si>
  <si>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</si>
  <si>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</si>
  <si>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</si>
  <si>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</si>
  <si>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</si>
  <si>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</si>
  <si>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</si>
  <si>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</si>
  <si>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</si>
  <si>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</si>
  <si>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</si>
  <si>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</si>
  <si>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</si>
  <si>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</si>
  <si>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</si>
  <si>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</si>
  <si>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</si>
  <si>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</si>
  <si>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</si>
  <si>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</si>
  <si>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</si>
  <si>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</si>
  <si>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</si>
  <si>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</si>
  <si>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</si>
  <si>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</si>
  <si>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</si>
  <si>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</si>
  <si>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</si>
  <si>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</si>
  <si>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</si>
  <si>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</si>
  <si>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</si>
  <si>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</si>
  <si>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1 05 06000 01 0000 110</t>
  </si>
  <si>
    <t>Налог на профессиональный доход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</si>
  <si>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</si>
  <si>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</si>
  <si>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</si>
  <si>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</si>
  <si>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</si>
  <si>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</si>
  <si>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</si>
  <si>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</si>
  <si>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</si>
  <si>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</si>
  <si>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</si>
  <si>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</si>
  <si>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2 02 50000 00 0000 150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</si>
  <si>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</si>
  <si>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</si>
  <si>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</si>
  <si>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</si>
  <si>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</si>
  <si>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</si>
  <si>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</si>
  <si>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</si>
  <si>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</si>
  <si>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</si>
  <si>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</si>
  <si>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</si>
  <si>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</si>
  <si>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</si>
  <si>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Код бюджетной классификации 
(без указания кода главного администратора доходов бюджета)</t>
  </si>
  <si>
    <t>Х</t>
  </si>
  <si>
    <t>Сведения об исполнении доходов консолидированного бюджета Забайкальского края по состоянию на 01.04.2025 года 
(в сравнении с запланированными значениями на 2025 год и исполнением на 01.04.2024 года)</t>
  </si>
  <si>
    <t>Уточненные годовые бюджетные назначения консолидированного бюджета субъекта и ТГВФ
(плановые бюджетные назначения в части доходов (план по доходам)) в соответствии с ф. 0503317, 
тыс. руб.</t>
  </si>
  <si>
    <t>Уточненные годовые бюджетные назначения консолидированного бюджета субъекта
(годовой план) в соответствии с ф. 0503317, 
тыс. руб.</t>
  </si>
  <si>
    <t>% исполнения уточненных бюджетных назначений консолидированного бюджета субъекта и ТГВФ по состоянию на 01.04.2025 г.</t>
  </si>
  <si>
    <t>% исполнения уточненных бюджетных назначений консолидированного бюджета субъекта по состоянию на 01.04.2025 г.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</si>
  <si>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</si>
  <si>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</si>
  <si>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</si>
  <si>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</si>
  <si>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</si>
  <si>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</si>
  <si>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</si>
  <si>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</si>
  <si>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</si>
  <si>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</si>
  <si>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</si>
  <si>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</si>
  <si>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</si>
  <si>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</si>
  <si>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Фактически исполнено консолидированный бюджет субъекта и ТГВФ по состоянию на 01.04.2025 г. (в соответствии с ф. 0503317), 
тыс. руб.</t>
  </si>
  <si>
    <t>Фактически исполнено консолидированный бюджет субъекта по состоянию на 01.04.2025 г.  (в соответствии с ф. 0503317), 
тыс. руб.</t>
  </si>
  <si>
    <t>Фактически исполнено консолидированный бюджет субъекта и ТГВФ по состоянию на 01.04.2024 г. (в соответствии с ф. 0503317), тыс. руб.</t>
  </si>
  <si>
    <t>Фактически исполнено консолидированный бюджет субъекта по состоянию на 01.04.2024 г. (в соответствии с ф. 0503317), 
тыс. руб.</t>
  </si>
  <si>
    <t>Темп роста к соответствующему периоду прошлого года - консолидированный бюджет субъекта и ТГВФ (в соответствии с ф. 0503317), %</t>
  </si>
  <si>
    <t>в 3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</si>
</sst>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#,##0.0"/>
    <numFmt numFmtId="166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6" fillId="0" borderId="0">
      <alignment vertical="top" wrapText="1"/>
    </xf>
    <xf numFmtId="4" fontId="10" fillId="0" borderId="2">
      <alignment horizontal="right"/>
    </xf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165" fontId="3" fillId="2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0" fillId="2" borderId="0" xfId="0" applyFill="1" applyBorder="1"/>
    <xf numFmtId="0" fontId="0" fillId="0" borderId="0" xfId="0" applyFill="1" applyBorder="1"/>
    <xf numFmtId="0" fontId="5" fillId="0" borderId="0" xfId="0" applyFont="1" applyFill="1" applyAlignment="1">
      <alignment horizontal="right"/>
    </xf>
    <xf numFmtId="165" fontId="11" fillId="2" borderId="1" xfId="0" applyNumberFormat="1" applyFont="1" applyFill="1" applyBorder="1" applyAlignment="1">
      <alignment horizontal="center" vertical="top"/>
    </xf>
    <xf numFmtId="165" fontId="9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6" fontId="5" fillId="0" borderId="1" xfId="3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top"/>
    </xf>
    <xf numFmtId="0" fontId="0" fillId="4" borderId="0" xfId="0" applyFill="1"/>
    <xf numFmtId="165" fontId="9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 wrapText="1"/>
    </xf>
  </cellXfs>
  <cellStyles count="4">
    <cellStyle name="xl49" xfId="2" xr:uid="{00000000-0005-0000-0000-000000000000}"/>
    <cellStyle name="Обычный" xfId="0" builtinId="0"/>
    <cellStyle name="Обычный 2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52"/>
  <sheetViews>
    <sheetView tabSelected="1" view="pageBreakPreview" zoomScale="80" zoomScaleNormal="100" zoomScaleSheetLayoutView="80" workbookViewId="0">
      <pane ySplit="3" topLeftCell="A46" activePane="bottomLeft" state="frozen"/>
      <selection pane="bottomLeft" activeCell="L51" sqref="L51"/>
    </sheetView>
  </sheetViews>
  <sheetFormatPr defaultRowHeight="15" x14ac:dyDescent="0.25"/>
  <cols>
    <col min="1" max="1" width="21.28515625" style="1" customWidth="1"/>
    <col min="2" max="2" width="33.5703125" style="1" customWidth="1"/>
    <col min="3" max="3" width="23.5703125" style="1" bestFit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1" width="18.42578125" style="1" customWidth="1"/>
    <col min="12" max="12" width="19.85546875" style="1" customWidth="1"/>
    <col min="13" max="13" width="9.140625" style="1" customWidth="1"/>
    <col min="14" max="16384" width="9.140625" style="1"/>
  </cols>
  <sheetData>
    <row r="1" spans="1:71" ht="41.25" customHeight="1" x14ac:dyDescent="0.25">
      <c r="A1" s="57" t="s">
        <v>81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71" x14ac:dyDescent="0.25">
      <c r="L2" s="18" t="s">
        <v>48</v>
      </c>
    </row>
    <row r="3" spans="1:71" ht="168.75" customHeight="1" x14ac:dyDescent="0.25">
      <c r="A3" s="2" t="s">
        <v>79</v>
      </c>
      <c r="B3" s="2" t="s">
        <v>0</v>
      </c>
      <c r="C3" s="3" t="s">
        <v>82</v>
      </c>
      <c r="D3" s="3" t="s">
        <v>83</v>
      </c>
      <c r="E3" s="3" t="s">
        <v>100</v>
      </c>
      <c r="F3" s="3" t="s">
        <v>101</v>
      </c>
      <c r="G3" s="3" t="s">
        <v>84</v>
      </c>
      <c r="H3" s="3" t="s">
        <v>85</v>
      </c>
      <c r="I3" s="3" t="s">
        <v>102</v>
      </c>
      <c r="J3" s="3" t="s">
        <v>103</v>
      </c>
      <c r="K3" s="2" t="s">
        <v>104</v>
      </c>
      <c r="L3" s="2" t="s">
        <v>45</v>
      </c>
    </row>
    <row r="4" spans="1:71" ht="25.5" x14ac:dyDescent="0.25">
      <c r="A4" s="47" t="s">
        <v>1</v>
      </c>
      <c r="B4" s="27" t="s">
        <v>2</v>
      </c>
      <c r="C4" s="6">
        <f>C5+C31</f>
        <v>107989372.7</v>
      </c>
      <c r="D4" s="6">
        <f t="shared" ref="D4:F4" si="0">D5+D31</f>
        <v>107915542.7</v>
      </c>
      <c r="E4" s="6">
        <f t="shared" si="0"/>
        <v>27779437.399999999</v>
      </c>
      <c r="F4" s="6">
        <f t="shared" si="0"/>
        <v>27758803.600000001</v>
      </c>
      <c r="G4" s="28">
        <f t="shared" ref="G4:H8" si="1">E4/C4*100</f>
        <v>25.7</v>
      </c>
      <c r="H4" s="28">
        <f t="shared" si="1"/>
        <v>25.7</v>
      </c>
      <c r="I4" s="28">
        <f>I5+I31</f>
        <v>18358990.399999999</v>
      </c>
      <c r="J4" s="28">
        <f>J5+J31</f>
        <v>18339239.800000001</v>
      </c>
      <c r="K4" s="7">
        <f>E4/I4*100</f>
        <v>151.30000000000001</v>
      </c>
      <c r="L4" s="7">
        <f t="shared" ref="L4:L38" si="2">F4/J4*100</f>
        <v>151.4</v>
      </c>
    </row>
    <row r="5" spans="1:71" x14ac:dyDescent="0.25">
      <c r="A5" s="48"/>
      <c r="B5" s="29" t="s">
        <v>3</v>
      </c>
      <c r="C5" s="28">
        <f>C6+C9+C15+C21+C27+C30</f>
        <v>103862467.5</v>
      </c>
      <c r="D5" s="28">
        <f t="shared" ref="D5:F5" si="3">D6+D9+D15+D21+D27+D30</f>
        <v>103862467.5</v>
      </c>
      <c r="E5" s="28">
        <f t="shared" si="3"/>
        <v>25929670.600000001</v>
      </c>
      <c r="F5" s="28">
        <f t="shared" si="3"/>
        <v>25929670.600000001</v>
      </c>
      <c r="G5" s="28">
        <f t="shared" si="1"/>
        <v>25</v>
      </c>
      <c r="H5" s="28">
        <f t="shared" si="1"/>
        <v>25</v>
      </c>
      <c r="I5" s="28">
        <f>I6+I9+I15+I21+I27+I30</f>
        <v>17339970.5</v>
      </c>
      <c r="J5" s="28">
        <f>J6+J9+J15+J21+J27+J30</f>
        <v>17339970.5</v>
      </c>
      <c r="K5" s="7">
        <f t="shared" ref="K5:K38" si="4">E5/I5*100</f>
        <v>149.5</v>
      </c>
      <c r="L5" s="7">
        <f t="shared" si="2"/>
        <v>149.5</v>
      </c>
    </row>
    <row r="6" spans="1:71" x14ac:dyDescent="0.25">
      <c r="A6" s="47" t="s">
        <v>4</v>
      </c>
      <c r="B6" s="27" t="s">
        <v>5</v>
      </c>
      <c r="C6" s="28">
        <f>C7+C8</f>
        <v>71271197.5</v>
      </c>
      <c r="D6" s="28">
        <f t="shared" ref="D6:F6" si="5">D7+D8</f>
        <v>71271197.5</v>
      </c>
      <c r="E6" s="28">
        <f t="shared" si="5"/>
        <v>18368202.399999999</v>
      </c>
      <c r="F6" s="28">
        <f t="shared" si="5"/>
        <v>18368202.399999999</v>
      </c>
      <c r="G6" s="28">
        <f t="shared" si="1"/>
        <v>25.8</v>
      </c>
      <c r="H6" s="28">
        <f t="shared" si="1"/>
        <v>25.8</v>
      </c>
      <c r="I6" s="28">
        <f>I7+I8</f>
        <v>11281024.800000001</v>
      </c>
      <c r="J6" s="28">
        <f>J7+J8</f>
        <v>11281024.800000001</v>
      </c>
      <c r="K6" s="7">
        <f t="shared" si="4"/>
        <v>162.80000000000001</v>
      </c>
      <c r="L6" s="7">
        <f t="shared" si="2"/>
        <v>162.80000000000001</v>
      </c>
    </row>
    <row r="7" spans="1:71" x14ac:dyDescent="0.25">
      <c r="A7" s="49" t="s">
        <v>6</v>
      </c>
      <c r="B7" s="30" t="s">
        <v>7</v>
      </c>
      <c r="C7" s="31">
        <v>23437385.699999999</v>
      </c>
      <c r="D7" s="31">
        <v>23437385.699999999</v>
      </c>
      <c r="E7" s="31">
        <v>9691619.3000000007</v>
      </c>
      <c r="F7" s="31">
        <v>9691619.3000000007</v>
      </c>
      <c r="G7" s="31">
        <f t="shared" si="1"/>
        <v>41.4</v>
      </c>
      <c r="H7" s="31">
        <f t="shared" si="1"/>
        <v>41.4</v>
      </c>
      <c r="I7" s="31">
        <v>3957230.8</v>
      </c>
      <c r="J7" s="31">
        <v>3957230.8</v>
      </c>
      <c r="K7" s="8">
        <f t="shared" si="4"/>
        <v>244.9</v>
      </c>
      <c r="L7" s="8">
        <f t="shared" si="2"/>
        <v>244.9</v>
      </c>
    </row>
    <row r="8" spans="1:71" x14ac:dyDescent="0.25">
      <c r="A8" s="50" t="s">
        <v>8</v>
      </c>
      <c r="B8" s="30" t="s">
        <v>9</v>
      </c>
      <c r="C8" s="31">
        <v>47833811.799999997</v>
      </c>
      <c r="D8" s="31">
        <v>47833811.799999997</v>
      </c>
      <c r="E8" s="31">
        <v>8676583.0999999996</v>
      </c>
      <c r="F8" s="31">
        <v>8676583.0999999996</v>
      </c>
      <c r="G8" s="31">
        <f t="shared" si="1"/>
        <v>18.100000000000001</v>
      </c>
      <c r="H8" s="31">
        <f t="shared" si="1"/>
        <v>18.100000000000001</v>
      </c>
      <c r="I8" s="31">
        <v>7323794</v>
      </c>
      <c r="J8" s="31">
        <v>7323794</v>
      </c>
      <c r="K8" s="8">
        <f t="shared" si="4"/>
        <v>118.5</v>
      </c>
      <c r="L8" s="8">
        <f t="shared" si="2"/>
        <v>118.5</v>
      </c>
    </row>
    <row r="9" spans="1:71" ht="51" x14ac:dyDescent="0.25">
      <c r="A9" s="47" t="s">
        <v>10</v>
      </c>
      <c r="B9" s="27" t="s">
        <v>11</v>
      </c>
      <c r="C9" s="28">
        <f>C10</f>
        <v>11532287.4</v>
      </c>
      <c r="D9" s="28">
        <f t="shared" ref="D9:G9" si="6">D10</f>
        <v>11532287.4</v>
      </c>
      <c r="E9" s="28">
        <f t="shared" si="6"/>
        <v>2947530.5</v>
      </c>
      <c r="F9" s="28">
        <f t="shared" si="6"/>
        <v>2947530.5</v>
      </c>
      <c r="G9" s="28">
        <f t="shared" si="6"/>
        <v>25.6</v>
      </c>
      <c r="H9" s="28">
        <f t="shared" ref="H9:H38" si="7">F9/D9*100</f>
        <v>25.6</v>
      </c>
      <c r="I9" s="28">
        <f>I10</f>
        <v>2372950.4</v>
      </c>
      <c r="J9" s="28">
        <f>J10</f>
        <v>2372950.4</v>
      </c>
      <c r="K9" s="7">
        <f t="shared" si="4"/>
        <v>124.2</v>
      </c>
      <c r="L9" s="7">
        <f t="shared" si="2"/>
        <v>124.2</v>
      </c>
    </row>
    <row r="10" spans="1:71" ht="38.25" x14ac:dyDescent="0.25">
      <c r="A10" s="50" t="s">
        <v>12</v>
      </c>
      <c r="B10" s="30" t="s">
        <v>13</v>
      </c>
      <c r="C10" s="32">
        <f>C11+C12+C13+C14</f>
        <v>11532287.4</v>
      </c>
      <c r="D10" s="32">
        <f t="shared" ref="D10:F10" si="8">D11+D12+D13+D14</f>
        <v>11532287.4</v>
      </c>
      <c r="E10" s="32">
        <f t="shared" si="8"/>
        <v>2947530.5</v>
      </c>
      <c r="F10" s="32">
        <f t="shared" si="8"/>
        <v>2947530.5</v>
      </c>
      <c r="G10" s="31">
        <f t="shared" ref="G10:G39" si="9">E10/C10*100</f>
        <v>25.6</v>
      </c>
      <c r="H10" s="31">
        <f t="shared" si="7"/>
        <v>25.6</v>
      </c>
      <c r="I10" s="32">
        <f>I11+I12+I13+I14</f>
        <v>2372950.4</v>
      </c>
      <c r="J10" s="32">
        <f>J11+J12+J13+J14</f>
        <v>2372950.4</v>
      </c>
      <c r="K10" s="8">
        <f t="shared" si="4"/>
        <v>124.2</v>
      </c>
      <c r="L10" s="8">
        <f t="shared" si="2"/>
        <v>124.2</v>
      </c>
    </row>
    <row r="11" spans="1:71" x14ac:dyDescent="0.25">
      <c r="A11" s="50"/>
      <c r="B11" s="33" t="s">
        <v>46</v>
      </c>
      <c r="C11" s="31">
        <v>36962</v>
      </c>
      <c r="D11" s="31">
        <v>36962</v>
      </c>
      <c r="E11" s="31">
        <v>54722.400000000001</v>
      </c>
      <c r="F11" s="31">
        <v>54722.400000000001</v>
      </c>
      <c r="G11" s="31">
        <f t="shared" si="9"/>
        <v>148.1</v>
      </c>
      <c r="H11" s="31">
        <f t="shared" si="7"/>
        <v>148.1</v>
      </c>
      <c r="I11" s="31">
        <v>17434.900000000001</v>
      </c>
      <c r="J11" s="31">
        <v>17434.900000000001</v>
      </c>
      <c r="K11" s="8">
        <f t="shared" si="4"/>
        <v>313.89999999999998</v>
      </c>
      <c r="L11" s="8">
        <f t="shared" si="2"/>
        <v>313.89999999999998</v>
      </c>
    </row>
    <row r="12" spans="1:71" x14ac:dyDescent="0.25">
      <c r="A12" s="50"/>
      <c r="B12" s="34" t="s">
        <v>47</v>
      </c>
      <c r="C12" s="31">
        <v>1563102.6</v>
      </c>
      <c r="D12" s="31">
        <v>1563102.6</v>
      </c>
      <c r="E12" s="31">
        <v>367789.3</v>
      </c>
      <c r="F12" s="31">
        <v>367789.3</v>
      </c>
      <c r="G12" s="31">
        <f t="shared" si="9"/>
        <v>23.5</v>
      </c>
      <c r="H12" s="31">
        <f t="shared" si="7"/>
        <v>23.5</v>
      </c>
      <c r="I12" s="31">
        <v>356840.5</v>
      </c>
      <c r="J12" s="31">
        <v>356840.5</v>
      </c>
      <c r="K12" s="8">
        <f t="shared" si="4"/>
        <v>103.1</v>
      </c>
      <c r="L12" s="8">
        <f t="shared" si="2"/>
        <v>103.1</v>
      </c>
    </row>
    <row r="13" spans="1:71" x14ac:dyDescent="0.25">
      <c r="A13" s="50"/>
      <c r="B13" s="34" t="s">
        <v>49</v>
      </c>
      <c r="C13" s="31">
        <v>4194.3999999999996</v>
      </c>
      <c r="D13" s="31">
        <v>4194.3999999999996</v>
      </c>
      <c r="E13" s="31">
        <v>1291.7</v>
      </c>
      <c r="F13" s="31">
        <v>1291.7</v>
      </c>
      <c r="G13" s="31">
        <f t="shared" si="9"/>
        <v>30.8</v>
      </c>
      <c r="H13" s="31">
        <f t="shared" si="7"/>
        <v>30.8</v>
      </c>
      <c r="I13" s="31">
        <v>930.3</v>
      </c>
      <c r="J13" s="31">
        <v>930.3</v>
      </c>
      <c r="K13" s="8">
        <f t="shared" si="4"/>
        <v>138.80000000000001</v>
      </c>
      <c r="L13" s="8">
        <f t="shared" si="2"/>
        <v>138.80000000000001</v>
      </c>
    </row>
    <row r="14" spans="1:71" x14ac:dyDescent="0.25">
      <c r="A14" s="50"/>
      <c r="B14" s="34" t="s">
        <v>14</v>
      </c>
      <c r="C14" s="31">
        <v>9928028.4000000004</v>
      </c>
      <c r="D14" s="31">
        <v>9928028.4000000004</v>
      </c>
      <c r="E14" s="31">
        <v>2523727.1</v>
      </c>
      <c r="F14" s="31">
        <v>2523727.1</v>
      </c>
      <c r="G14" s="31">
        <f t="shared" si="9"/>
        <v>25.4</v>
      </c>
      <c r="H14" s="31">
        <f t="shared" si="7"/>
        <v>25.4</v>
      </c>
      <c r="I14" s="31">
        <v>1997744.7</v>
      </c>
      <c r="J14" s="31">
        <v>1997744.7</v>
      </c>
      <c r="K14" s="8">
        <f t="shared" si="4"/>
        <v>126.3</v>
      </c>
      <c r="L14" s="8">
        <f t="shared" si="2"/>
        <v>126.3</v>
      </c>
    </row>
    <row r="15" spans="1:71" s="4" customFormat="1" ht="13.5" customHeight="1" x14ac:dyDescent="0.25">
      <c r="A15" s="51" t="s">
        <v>15</v>
      </c>
      <c r="B15" s="9" t="s">
        <v>16</v>
      </c>
      <c r="C15" s="6">
        <f>C16+C17+C18+C19+C20</f>
        <v>6168598.2999999998</v>
      </c>
      <c r="D15" s="6">
        <f t="shared" ref="D15:F15" si="10">D16+D17+D18+D19+D20</f>
        <v>6168598.2999999998</v>
      </c>
      <c r="E15" s="6">
        <f t="shared" si="10"/>
        <v>973471.2</v>
      </c>
      <c r="F15" s="6">
        <f t="shared" si="10"/>
        <v>973471.2</v>
      </c>
      <c r="G15" s="28">
        <f t="shared" si="9"/>
        <v>15.8</v>
      </c>
      <c r="H15" s="28">
        <f t="shared" si="7"/>
        <v>15.8</v>
      </c>
      <c r="I15" s="28">
        <f>I16+I17+I18+I19+I20</f>
        <v>843177.4</v>
      </c>
      <c r="J15" s="28">
        <f>J16+J17+J18+J19+J20</f>
        <v>843177.4</v>
      </c>
      <c r="K15" s="7">
        <f t="shared" si="4"/>
        <v>115.5</v>
      </c>
      <c r="L15" s="7">
        <f t="shared" si="2"/>
        <v>115.5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spans="1:71" ht="38.25" x14ac:dyDescent="0.25">
      <c r="A16" s="50" t="s">
        <v>17</v>
      </c>
      <c r="B16" s="30" t="s">
        <v>18</v>
      </c>
      <c r="C16" s="10">
        <v>5586820.2000000002</v>
      </c>
      <c r="D16" s="10">
        <v>5586820.2000000002</v>
      </c>
      <c r="E16" s="10">
        <v>784787.9</v>
      </c>
      <c r="F16" s="10">
        <v>784787.9</v>
      </c>
      <c r="G16" s="31">
        <f t="shared" si="9"/>
        <v>14</v>
      </c>
      <c r="H16" s="31">
        <f t="shared" si="7"/>
        <v>14</v>
      </c>
      <c r="I16" s="31">
        <v>677573.4</v>
      </c>
      <c r="J16" s="31">
        <v>677573.4</v>
      </c>
      <c r="K16" s="8">
        <f t="shared" si="4"/>
        <v>115.8</v>
      </c>
      <c r="L16" s="8">
        <f t="shared" si="2"/>
        <v>115.8</v>
      </c>
    </row>
    <row r="17" spans="1:12" ht="25.5" x14ac:dyDescent="0.25">
      <c r="A17" s="49" t="s">
        <v>19</v>
      </c>
      <c r="B17" s="30" t="s">
        <v>20</v>
      </c>
      <c r="C17" s="10">
        <v>506</v>
      </c>
      <c r="D17" s="10">
        <v>506</v>
      </c>
      <c r="E17" s="19">
        <v>321.39999999999998</v>
      </c>
      <c r="F17" s="19">
        <v>321.39999999999998</v>
      </c>
      <c r="G17" s="31">
        <f t="shared" si="9"/>
        <v>63.5</v>
      </c>
      <c r="H17" s="31">
        <f t="shared" si="7"/>
        <v>63.5</v>
      </c>
      <c r="I17" s="31">
        <v>430.1</v>
      </c>
      <c r="J17" s="31">
        <v>430.1</v>
      </c>
      <c r="K17" s="8">
        <f t="shared" si="4"/>
        <v>74.7</v>
      </c>
      <c r="L17" s="8">
        <f t="shared" si="2"/>
        <v>74.7</v>
      </c>
    </row>
    <row r="18" spans="1:12" x14ac:dyDescent="0.25">
      <c r="A18" s="50" t="s">
        <v>21</v>
      </c>
      <c r="B18" s="30" t="s">
        <v>22</v>
      </c>
      <c r="C18" s="10">
        <v>14420.6</v>
      </c>
      <c r="D18" s="10">
        <v>14420.6</v>
      </c>
      <c r="E18" s="10">
        <v>7951.5</v>
      </c>
      <c r="F18" s="10">
        <v>7951.5</v>
      </c>
      <c r="G18" s="31">
        <f t="shared" si="9"/>
        <v>55.1</v>
      </c>
      <c r="H18" s="31">
        <f t="shared" si="7"/>
        <v>55.1</v>
      </c>
      <c r="I18" s="31">
        <v>6157.2</v>
      </c>
      <c r="J18" s="31">
        <v>6157.2</v>
      </c>
      <c r="K18" s="8">
        <f t="shared" si="4"/>
        <v>129.1</v>
      </c>
      <c r="L18" s="8">
        <f t="shared" si="2"/>
        <v>129.1</v>
      </c>
    </row>
    <row r="19" spans="1:12" ht="38.25" x14ac:dyDescent="0.25">
      <c r="A19" s="50" t="s">
        <v>23</v>
      </c>
      <c r="B19" s="30" t="s">
        <v>24</v>
      </c>
      <c r="C19" s="10">
        <v>312397.5</v>
      </c>
      <c r="D19" s="10">
        <v>312397.5</v>
      </c>
      <c r="E19" s="10">
        <v>129544.8</v>
      </c>
      <c r="F19" s="10">
        <v>129544.8</v>
      </c>
      <c r="G19" s="31">
        <f t="shared" si="9"/>
        <v>41.5</v>
      </c>
      <c r="H19" s="31">
        <f t="shared" si="7"/>
        <v>41.5</v>
      </c>
      <c r="I19" s="31">
        <v>127326.6</v>
      </c>
      <c r="J19" s="31">
        <v>127326.6</v>
      </c>
      <c r="K19" s="8">
        <f t="shared" si="4"/>
        <v>101.7</v>
      </c>
      <c r="L19" s="8">
        <f t="shared" si="2"/>
        <v>101.7</v>
      </c>
    </row>
    <row r="20" spans="1:12" x14ac:dyDescent="0.25">
      <c r="A20" s="52" t="s">
        <v>50</v>
      </c>
      <c r="B20" s="11" t="s">
        <v>51</v>
      </c>
      <c r="C20" s="10">
        <v>254454</v>
      </c>
      <c r="D20" s="10">
        <v>254454</v>
      </c>
      <c r="E20" s="10">
        <v>50865.599999999999</v>
      </c>
      <c r="F20" s="10">
        <v>50865.599999999999</v>
      </c>
      <c r="G20" s="31">
        <f t="shared" si="9"/>
        <v>20</v>
      </c>
      <c r="H20" s="31">
        <f t="shared" si="7"/>
        <v>20</v>
      </c>
      <c r="I20" s="31">
        <v>31690.1</v>
      </c>
      <c r="J20" s="31">
        <v>31690.1</v>
      </c>
      <c r="K20" s="8">
        <f t="shared" si="4"/>
        <v>160.5</v>
      </c>
      <c r="L20" s="8">
        <f t="shared" si="2"/>
        <v>160.5</v>
      </c>
    </row>
    <row r="21" spans="1:12" x14ac:dyDescent="0.25">
      <c r="A21" s="47" t="s">
        <v>25</v>
      </c>
      <c r="B21" s="27" t="s">
        <v>26</v>
      </c>
      <c r="C21" s="28">
        <f>C22+C23+C24+C25+C26</f>
        <v>8215832.5</v>
      </c>
      <c r="D21" s="28">
        <f t="shared" ref="D21:F21" si="11">D22+D23+D24+D25+D26</f>
        <v>8215832.5</v>
      </c>
      <c r="E21" s="28">
        <f t="shared" si="11"/>
        <v>2113448.5</v>
      </c>
      <c r="F21" s="28">
        <f t="shared" si="11"/>
        <v>2113448.5</v>
      </c>
      <c r="G21" s="28">
        <f t="shared" si="9"/>
        <v>25.7</v>
      </c>
      <c r="H21" s="28">
        <f t="shared" si="7"/>
        <v>25.7</v>
      </c>
      <c r="I21" s="28">
        <v>1925377.5</v>
      </c>
      <c r="J21" s="28">
        <v>1925377.5</v>
      </c>
      <c r="K21" s="7">
        <f t="shared" si="4"/>
        <v>109.8</v>
      </c>
      <c r="L21" s="7">
        <f t="shared" si="2"/>
        <v>109.8</v>
      </c>
    </row>
    <row r="22" spans="1:12" x14ac:dyDescent="0.25">
      <c r="A22" s="50" t="s">
        <v>27</v>
      </c>
      <c r="B22" s="30" t="s">
        <v>28</v>
      </c>
      <c r="C22" s="10">
        <v>454402.4</v>
      </c>
      <c r="D22" s="10">
        <v>454402.4</v>
      </c>
      <c r="E22" s="10">
        <v>27239.5</v>
      </c>
      <c r="F22" s="10">
        <v>27239.5</v>
      </c>
      <c r="G22" s="31">
        <f t="shared" si="9"/>
        <v>6</v>
      </c>
      <c r="H22" s="31">
        <f t="shared" si="7"/>
        <v>6</v>
      </c>
      <c r="I22" s="31">
        <v>36452.199999999997</v>
      </c>
      <c r="J22" s="31">
        <v>36452.199999999997</v>
      </c>
      <c r="K22" s="8">
        <f t="shared" si="4"/>
        <v>74.7</v>
      </c>
      <c r="L22" s="8">
        <f t="shared" si="2"/>
        <v>74.7</v>
      </c>
    </row>
    <row r="23" spans="1:12" x14ac:dyDescent="0.25">
      <c r="A23" s="50" t="s">
        <v>29</v>
      </c>
      <c r="B23" s="30" t="s">
        <v>30</v>
      </c>
      <c r="C23" s="10">
        <v>6559990.4000000004</v>
      </c>
      <c r="D23" s="10">
        <v>6559990.4000000004</v>
      </c>
      <c r="E23" s="10">
        <v>1832734.4</v>
      </c>
      <c r="F23" s="10">
        <v>1832734.4</v>
      </c>
      <c r="G23" s="31">
        <f t="shared" si="9"/>
        <v>27.9</v>
      </c>
      <c r="H23" s="31">
        <f t="shared" si="7"/>
        <v>27.9</v>
      </c>
      <c r="I23" s="31">
        <v>1641611.5</v>
      </c>
      <c r="J23" s="31">
        <v>1641611.5</v>
      </c>
      <c r="K23" s="8">
        <f t="shared" si="4"/>
        <v>111.6</v>
      </c>
      <c r="L23" s="8">
        <f t="shared" si="2"/>
        <v>111.6</v>
      </c>
    </row>
    <row r="24" spans="1:12" x14ac:dyDescent="0.25">
      <c r="A24" s="50" t="s">
        <v>31</v>
      </c>
      <c r="B24" s="30" t="s">
        <v>32</v>
      </c>
      <c r="C24" s="10">
        <v>867958.6</v>
      </c>
      <c r="D24" s="10">
        <v>867958.6</v>
      </c>
      <c r="E24" s="10">
        <v>184510.8</v>
      </c>
      <c r="F24" s="10">
        <v>184510.8</v>
      </c>
      <c r="G24" s="31">
        <f t="shared" si="9"/>
        <v>21.3</v>
      </c>
      <c r="H24" s="31">
        <f t="shared" si="7"/>
        <v>21.3</v>
      </c>
      <c r="I24" s="31">
        <v>173266.4</v>
      </c>
      <c r="J24" s="31">
        <v>173266.4</v>
      </c>
      <c r="K24" s="8">
        <f t="shared" si="4"/>
        <v>106.5</v>
      </c>
      <c r="L24" s="8">
        <f t="shared" si="2"/>
        <v>106.5</v>
      </c>
    </row>
    <row r="25" spans="1:12" x14ac:dyDescent="0.25">
      <c r="A25" s="50" t="s">
        <v>33</v>
      </c>
      <c r="B25" s="35" t="s">
        <v>34</v>
      </c>
      <c r="C25" s="10">
        <v>1591.1</v>
      </c>
      <c r="D25" s="10">
        <v>1591.1</v>
      </c>
      <c r="E25" s="10">
        <v>182</v>
      </c>
      <c r="F25" s="10">
        <v>182</v>
      </c>
      <c r="G25" s="31">
        <f t="shared" si="9"/>
        <v>11.4</v>
      </c>
      <c r="H25" s="31">
        <f t="shared" si="7"/>
        <v>11.4</v>
      </c>
      <c r="I25" s="31">
        <v>378</v>
      </c>
      <c r="J25" s="31">
        <v>378</v>
      </c>
      <c r="K25" s="8">
        <f t="shared" si="4"/>
        <v>48.1</v>
      </c>
      <c r="L25" s="8">
        <f t="shared" si="2"/>
        <v>48.1</v>
      </c>
    </row>
    <row r="26" spans="1:12" x14ac:dyDescent="0.25">
      <c r="A26" s="50" t="s">
        <v>35</v>
      </c>
      <c r="B26" s="30" t="s">
        <v>36</v>
      </c>
      <c r="C26" s="10">
        <v>331890</v>
      </c>
      <c r="D26" s="10">
        <v>331890</v>
      </c>
      <c r="E26" s="10">
        <v>68781.8</v>
      </c>
      <c r="F26" s="10">
        <v>68781.8</v>
      </c>
      <c r="G26" s="31">
        <f t="shared" si="9"/>
        <v>20.7</v>
      </c>
      <c r="H26" s="31">
        <f t="shared" si="7"/>
        <v>20.7</v>
      </c>
      <c r="I26" s="31">
        <v>73669.3</v>
      </c>
      <c r="J26" s="31">
        <v>73669.3</v>
      </c>
      <c r="K26" s="8">
        <f t="shared" si="4"/>
        <v>93.4</v>
      </c>
      <c r="L26" s="8">
        <f t="shared" si="2"/>
        <v>93.4</v>
      </c>
    </row>
    <row r="27" spans="1:12" ht="25.5" x14ac:dyDescent="0.25">
      <c r="A27" s="50" t="s">
        <v>37</v>
      </c>
      <c r="B27" s="27" t="s">
        <v>38</v>
      </c>
      <c r="C27" s="28">
        <f>C28+C29</f>
        <v>6344066.5</v>
      </c>
      <c r="D27" s="28">
        <f t="shared" ref="D27:F27" si="12">D28+D29</f>
        <v>6344066.5</v>
      </c>
      <c r="E27" s="28">
        <f t="shared" si="12"/>
        <v>1349440.4</v>
      </c>
      <c r="F27" s="28">
        <f t="shared" si="12"/>
        <v>1349440.4</v>
      </c>
      <c r="G27" s="28">
        <f t="shared" si="9"/>
        <v>21.3</v>
      </c>
      <c r="H27" s="28">
        <f t="shared" si="7"/>
        <v>21.3</v>
      </c>
      <c r="I27" s="28">
        <f>I28+I29</f>
        <v>852125.4</v>
      </c>
      <c r="J27" s="28">
        <f>J28+J29</f>
        <v>852125.4</v>
      </c>
      <c r="K27" s="7">
        <f t="shared" si="4"/>
        <v>158.4</v>
      </c>
      <c r="L27" s="7">
        <f t="shared" si="2"/>
        <v>158.4</v>
      </c>
    </row>
    <row r="28" spans="1:12" x14ac:dyDescent="0.25">
      <c r="A28" s="50" t="s">
        <v>39</v>
      </c>
      <c r="B28" s="30" t="s">
        <v>40</v>
      </c>
      <c r="C28" s="10">
        <v>6330996.5</v>
      </c>
      <c r="D28" s="10">
        <v>6330996.5</v>
      </c>
      <c r="E28" s="10">
        <v>1349011</v>
      </c>
      <c r="F28" s="10">
        <v>1349011</v>
      </c>
      <c r="G28" s="31">
        <f t="shared" si="9"/>
        <v>21.3</v>
      </c>
      <c r="H28" s="31">
        <f t="shared" si="7"/>
        <v>21.3</v>
      </c>
      <c r="I28" s="31">
        <v>851234.9</v>
      </c>
      <c r="J28" s="31">
        <v>851234.9</v>
      </c>
      <c r="K28" s="8">
        <f t="shared" si="4"/>
        <v>158.5</v>
      </c>
      <c r="L28" s="8">
        <f t="shared" si="2"/>
        <v>158.5</v>
      </c>
    </row>
    <row r="29" spans="1:12" ht="25.5" customHeight="1" x14ac:dyDescent="0.25">
      <c r="A29" s="50" t="s">
        <v>41</v>
      </c>
      <c r="B29" s="30" t="s">
        <v>42</v>
      </c>
      <c r="C29" s="10">
        <v>13070</v>
      </c>
      <c r="D29" s="10">
        <v>13070</v>
      </c>
      <c r="E29" s="10">
        <v>429.4</v>
      </c>
      <c r="F29" s="10">
        <v>429.4</v>
      </c>
      <c r="G29" s="31">
        <f t="shared" si="9"/>
        <v>3.3</v>
      </c>
      <c r="H29" s="31">
        <f t="shared" si="7"/>
        <v>3.3</v>
      </c>
      <c r="I29" s="31">
        <v>890.5</v>
      </c>
      <c r="J29" s="31">
        <v>890.5</v>
      </c>
      <c r="K29" s="8">
        <f t="shared" si="4"/>
        <v>48.2</v>
      </c>
      <c r="L29" s="8">
        <f t="shared" si="2"/>
        <v>48.2</v>
      </c>
    </row>
    <row r="30" spans="1:12" s="16" customFormat="1" x14ac:dyDescent="0.25">
      <c r="A30" s="51"/>
      <c r="B30" s="9" t="s">
        <v>43</v>
      </c>
      <c r="C30" s="7">
        <v>330485.3</v>
      </c>
      <c r="D30" s="7">
        <v>330485.3</v>
      </c>
      <c r="E30" s="7">
        <v>177577.60000000001</v>
      </c>
      <c r="F30" s="7">
        <v>177577.60000000001</v>
      </c>
      <c r="G30" s="28">
        <f t="shared" si="9"/>
        <v>53.7</v>
      </c>
      <c r="H30" s="28">
        <f t="shared" si="7"/>
        <v>53.7</v>
      </c>
      <c r="I30" s="36">
        <v>65315</v>
      </c>
      <c r="J30" s="36">
        <v>65315</v>
      </c>
      <c r="K30" s="8">
        <f t="shared" si="4"/>
        <v>271.89999999999998</v>
      </c>
      <c r="L30" s="7">
        <f t="shared" si="2"/>
        <v>271.89999999999998</v>
      </c>
    </row>
    <row r="31" spans="1:12" s="16" customFormat="1" x14ac:dyDescent="0.25">
      <c r="A31" s="51"/>
      <c r="B31" s="9" t="s">
        <v>44</v>
      </c>
      <c r="C31" s="12">
        <f>C32+C33+C34+C35+C36+C37+C38</f>
        <v>4126905.2</v>
      </c>
      <c r="D31" s="12">
        <f>D32+D33+D34+D35+D36+D37+D38</f>
        <v>4053075.2</v>
      </c>
      <c r="E31" s="12">
        <f>E32+E33+E34+E35+E36+E37+E38</f>
        <v>1849766.8</v>
      </c>
      <c r="F31" s="12">
        <f>F32+F33+F34+F35+F36+F37+F38</f>
        <v>1829133</v>
      </c>
      <c r="G31" s="31">
        <f t="shared" si="9"/>
        <v>44.8</v>
      </c>
      <c r="H31" s="37">
        <f t="shared" si="7"/>
        <v>45.1</v>
      </c>
      <c r="I31" s="38">
        <f>I32+I33+I34+I35+I36+I37+I38</f>
        <v>1019019.9</v>
      </c>
      <c r="J31" s="38">
        <f>J32+J33+J34+J35+J36+J37+J38</f>
        <v>999269.3</v>
      </c>
      <c r="K31" s="8">
        <f t="shared" si="4"/>
        <v>181.5</v>
      </c>
      <c r="L31" s="8">
        <f t="shared" si="2"/>
        <v>183</v>
      </c>
    </row>
    <row r="32" spans="1:12" s="16" customFormat="1" ht="38.25" x14ac:dyDescent="0.25">
      <c r="A32" s="46" t="s">
        <v>86</v>
      </c>
      <c r="B32" s="39" t="s">
        <v>87</v>
      </c>
      <c r="C32" s="40">
        <v>2118094.5</v>
      </c>
      <c r="D32" s="40">
        <v>2118064.5</v>
      </c>
      <c r="E32" s="40">
        <v>940030.4</v>
      </c>
      <c r="F32" s="40">
        <v>939892.2</v>
      </c>
      <c r="G32" s="31">
        <f t="shared" si="9"/>
        <v>44.4</v>
      </c>
      <c r="H32" s="37">
        <f t="shared" si="7"/>
        <v>44.4</v>
      </c>
      <c r="I32" s="40">
        <v>382501.4</v>
      </c>
      <c r="J32" s="40">
        <v>382490.3</v>
      </c>
      <c r="K32" s="8">
        <f t="shared" si="4"/>
        <v>245.8</v>
      </c>
      <c r="L32" s="8">
        <f t="shared" si="2"/>
        <v>245.7</v>
      </c>
    </row>
    <row r="33" spans="1:12" s="16" customFormat="1" ht="25.5" x14ac:dyDescent="0.25">
      <c r="A33" s="53" t="s">
        <v>88</v>
      </c>
      <c r="B33" s="39" t="s">
        <v>89</v>
      </c>
      <c r="C33" s="40">
        <v>305967</v>
      </c>
      <c r="D33" s="40">
        <v>305967</v>
      </c>
      <c r="E33" s="40">
        <v>295543.09999999998</v>
      </c>
      <c r="F33" s="40">
        <v>295543.09999999998</v>
      </c>
      <c r="G33" s="31">
        <f t="shared" si="9"/>
        <v>96.6</v>
      </c>
      <c r="H33" s="37">
        <f t="shared" si="7"/>
        <v>96.6</v>
      </c>
      <c r="I33" s="40">
        <v>93778.4</v>
      </c>
      <c r="J33" s="40">
        <v>93778.4</v>
      </c>
      <c r="K33" s="8">
        <f t="shared" si="4"/>
        <v>315.2</v>
      </c>
      <c r="L33" s="8">
        <f t="shared" si="2"/>
        <v>315.2</v>
      </c>
    </row>
    <row r="34" spans="1:12" s="16" customFormat="1" ht="25.5" x14ac:dyDescent="0.25">
      <c r="A34" s="53" t="s">
        <v>90</v>
      </c>
      <c r="B34" s="39" t="s">
        <v>91</v>
      </c>
      <c r="C34" s="40">
        <v>477866.9</v>
      </c>
      <c r="D34" s="40">
        <v>437866.9</v>
      </c>
      <c r="E34" s="40">
        <v>195803.4</v>
      </c>
      <c r="F34" s="40">
        <v>185776.4</v>
      </c>
      <c r="G34" s="31">
        <f t="shared" si="9"/>
        <v>41</v>
      </c>
      <c r="H34" s="37">
        <f t="shared" si="7"/>
        <v>42.4</v>
      </c>
      <c r="I34" s="40">
        <v>165659.29999999999</v>
      </c>
      <c r="J34" s="40">
        <v>156426.70000000001</v>
      </c>
      <c r="K34" s="8">
        <f t="shared" si="4"/>
        <v>118.2</v>
      </c>
      <c r="L34" s="8">
        <f t="shared" si="2"/>
        <v>118.8</v>
      </c>
    </row>
    <row r="35" spans="1:12" s="16" customFormat="1" ht="25.5" x14ac:dyDescent="0.25">
      <c r="A35" s="53" t="s">
        <v>92</v>
      </c>
      <c r="B35" s="39" t="s">
        <v>93</v>
      </c>
      <c r="C35" s="40">
        <v>123466.4</v>
      </c>
      <c r="D35" s="40">
        <v>123466.4</v>
      </c>
      <c r="E35" s="40">
        <v>53509.8</v>
      </c>
      <c r="F35" s="40">
        <v>53509.8</v>
      </c>
      <c r="G35" s="31">
        <f t="shared" si="9"/>
        <v>43.3</v>
      </c>
      <c r="H35" s="37">
        <f t="shared" si="7"/>
        <v>43.3</v>
      </c>
      <c r="I35" s="40">
        <v>65565.2</v>
      </c>
      <c r="J35" s="40">
        <v>65565.2</v>
      </c>
      <c r="K35" s="8">
        <f t="shared" si="4"/>
        <v>81.599999999999994</v>
      </c>
      <c r="L35" s="8">
        <f t="shared" si="2"/>
        <v>81.599999999999994</v>
      </c>
    </row>
    <row r="36" spans="1:12" s="16" customFormat="1" x14ac:dyDescent="0.25">
      <c r="A36" s="53" t="s">
        <v>94</v>
      </c>
      <c r="B36" s="39" t="s">
        <v>95</v>
      </c>
      <c r="C36" s="40">
        <v>7339.1</v>
      </c>
      <c r="D36" s="40">
        <v>7339.1</v>
      </c>
      <c r="E36" s="40">
        <v>779.7</v>
      </c>
      <c r="F36" s="40">
        <v>779.7</v>
      </c>
      <c r="G36" s="31">
        <f t="shared" si="9"/>
        <v>10.6</v>
      </c>
      <c r="H36" s="37">
        <f t="shared" si="7"/>
        <v>10.6</v>
      </c>
      <c r="I36" s="40">
        <v>627.9</v>
      </c>
      <c r="J36" s="40">
        <v>627.9</v>
      </c>
      <c r="K36" s="8">
        <f t="shared" si="4"/>
        <v>124.2</v>
      </c>
      <c r="L36" s="8">
        <f t="shared" si="2"/>
        <v>124.2</v>
      </c>
    </row>
    <row r="37" spans="1:12" s="16" customFormat="1" x14ac:dyDescent="0.25">
      <c r="A37" s="53" t="s">
        <v>96</v>
      </c>
      <c r="B37" s="39" t="s">
        <v>97</v>
      </c>
      <c r="C37" s="40">
        <v>996775.7</v>
      </c>
      <c r="D37" s="40">
        <v>962975.7</v>
      </c>
      <c r="E37" s="40">
        <v>326020</v>
      </c>
      <c r="F37" s="40">
        <v>315551.5</v>
      </c>
      <c r="G37" s="31">
        <f t="shared" si="9"/>
        <v>32.700000000000003</v>
      </c>
      <c r="H37" s="37">
        <f t="shared" si="7"/>
        <v>32.799999999999997</v>
      </c>
      <c r="I37" s="40">
        <v>297119.8</v>
      </c>
      <c r="J37" s="40">
        <v>286612.90000000002</v>
      </c>
      <c r="K37" s="8">
        <f t="shared" si="4"/>
        <v>109.7</v>
      </c>
      <c r="L37" s="8">
        <f t="shared" si="2"/>
        <v>110.1</v>
      </c>
    </row>
    <row r="38" spans="1:12" s="16" customFormat="1" x14ac:dyDescent="0.25">
      <c r="A38" s="53" t="s">
        <v>98</v>
      </c>
      <c r="B38" s="41" t="s">
        <v>99</v>
      </c>
      <c r="C38" s="40">
        <v>97395.6</v>
      </c>
      <c r="D38" s="40">
        <v>97395.6</v>
      </c>
      <c r="E38" s="40">
        <v>38080.400000000001</v>
      </c>
      <c r="F38" s="40">
        <v>38080.300000000003</v>
      </c>
      <c r="G38" s="31">
        <f t="shared" si="9"/>
        <v>39.1</v>
      </c>
      <c r="H38" s="37">
        <f t="shared" si="7"/>
        <v>39.1</v>
      </c>
      <c r="I38" s="40">
        <v>13767.9</v>
      </c>
      <c r="J38" s="40">
        <v>13767.9</v>
      </c>
      <c r="K38" s="8">
        <f t="shared" si="4"/>
        <v>276.60000000000002</v>
      </c>
      <c r="L38" s="8">
        <f t="shared" si="2"/>
        <v>276.60000000000002</v>
      </c>
    </row>
    <row r="39" spans="1:12" s="17" customFormat="1" ht="29.25" customHeight="1" x14ac:dyDescent="0.25">
      <c r="A39" s="51" t="s">
        <v>52</v>
      </c>
      <c r="B39" s="13" t="s">
        <v>53</v>
      </c>
      <c r="C39" s="20">
        <v>84380227</v>
      </c>
      <c r="D39" s="20">
        <v>54075396</v>
      </c>
      <c r="E39" s="20">
        <v>22853904.899999999</v>
      </c>
      <c r="F39" s="20">
        <v>15289015.1</v>
      </c>
      <c r="G39" s="21">
        <f t="shared" si="9"/>
        <v>27.1</v>
      </c>
      <c r="H39" s="21">
        <f t="shared" ref="H39:H44" si="13">F39/D39*100</f>
        <v>28.3</v>
      </c>
      <c r="I39" s="20">
        <f>I40+I46+I47+I48+I50+I51+I49</f>
        <v>19263320.800000001</v>
      </c>
      <c r="J39" s="20">
        <f>J40+J46+J47+J48+J50+J51+J49</f>
        <v>12762237.800000001</v>
      </c>
      <c r="K39" s="24">
        <f t="shared" ref="K39:L44" si="14">E39/I39*100</f>
        <v>118.6</v>
      </c>
      <c r="L39" s="24">
        <f t="shared" si="14"/>
        <v>119.8</v>
      </c>
    </row>
    <row r="40" spans="1:12" s="17" customFormat="1" ht="51" x14ac:dyDescent="0.25">
      <c r="A40" s="51" t="s">
        <v>54</v>
      </c>
      <c r="B40" s="13" t="s">
        <v>55</v>
      </c>
      <c r="C40" s="21">
        <v>84439269.299999997</v>
      </c>
      <c r="D40" s="21">
        <v>54108638.299999997</v>
      </c>
      <c r="E40" s="21">
        <v>22882772.5</v>
      </c>
      <c r="F40" s="21">
        <v>15310717.5</v>
      </c>
      <c r="G40" s="21">
        <f t="shared" ref="G40:G41" si="15">E40/C40*100</f>
        <v>27.1</v>
      </c>
      <c r="H40" s="21">
        <f t="shared" si="13"/>
        <v>28.3</v>
      </c>
      <c r="I40" s="21">
        <f>I41+I42+I43+I44+I45</f>
        <v>19353132.899999999</v>
      </c>
      <c r="J40" s="21">
        <f>J41+J42+J43+J44+J45</f>
        <v>12845915.9</v>
      </c>
      <c r="K40" s="24">
        <f t="shared" si="14"/>
        <v>118.2</v>
      </c>
      <c r="L40" s="24">
        <f t="shared" si="14"/>
        <v>119.2</v>
      </c>
    </row>
    <row r="41" spans="1:12" s="17" customFormat="1" ht="25.5" x14ac:dyDescent="0.25">
      <c r="A41" s="52" t="s">
        <v>56</v>
      </c>
      <c r="B41" s="14" t="s">
        <v>57</v>
      </c>
      <c r="C41" s="22">
        <v>17699085.100000001</v>
      </c>
      <c r="D41" s="22">
        <v>17699085.100000001</v>
      </c>
      <c r="E41" s="22">
        <v>4424772.3</v>
      </c>
      <c r="F41" s="22">
        <v>4424772.3</v>
      </c>
      <c r="G41" s="22">
        <f t="shared" si="15"/>
        <v>25</v>
      </c>
      <c r="H41" s="22">
        <f t="shared" si="13"/>
        <v>25</v>
      </c>
      <c r="I41" s="22">
        <v>4743837.3</v>
      </c>
      <c r="J41" s="22">
        <v>4743837.3</v>
      </c>
      <c r="K41" s="25">
        <f t="shared" si="14"/>
        <v>93.3</v>
      </c>
      <c r="L41" s="25">
        <f t="shared" si="14"/>
        <v>93.3</v>
      </c>
    </row>
    <row r="42" spans="1:12" ht="38.25" x14ac:dyDescent="0.25">
      <c r="A42" s="54" t="s">
        <v>58</v>
      </c>
      <c r="B42" s="15" t="s">
        <v>59</v>
      </c>
      <c r="C42" s="26">
        <v>29812549.199999999</v>
      </c>
      <c r="D42" s="26">
        <v>29812549.199999999</v>
      </c>
      <c r="E42" s="26">
        <v>9543793.5999999996</v>
      </c>
      <c r="F42" s="26">
        <v>9543793.5999999996</v>
      </c>
      <c r="G42" s="22">
        <f t="shared" ref="G42:G52" si="16">E42/C42*100</f>
        <v>32</v>
      </c>
      <c r="H42" s="22">
        <f t="shared" si="13"/>
        <v>32</v>
      </c>
      <c r="I42" s="26">
        <v>7077270.5</v>
      </c>
      <c r="J42" s="26">
        <v>7077270.5</v>
      </c>
      <c r="K42" s="25">
        <f t="shared" si="14"/>
        <v>134.9</v>
      </c>
      <c r="L42" s="25">
        <f t="shared" si="14"/>
        <v>134.9</v>
      </c>
    </row>
    <row r="43" spans="1:12" ht="25.5" x14ac:dyDescent="0.25">
      <c r="A43" s="52" t="s">
        <v>60</v>
      </c>
      <c r="B43" s="14" t="s">
        <v>61</v>
      </c>
      <c r="C43" s="22">
        <v>4579157.2</v>
      </c>
      <c r="D43" s="22">
        <v>4579157.2</v>
      </c>
      <c r="E43" s="22">
        <v>847980.6</v>
      </c>
      <c r="F43" s="22">
        <v>847980.6</v>
      </c>
      <c r="G43" s="22">
        <f t="shared" si="16"/>
        <v>18.5</v>
      </c>
      <c r="H43" s="22">
        <f t="shared" si="13"/>
        <v>18.5</v>
      </c>
      <c r="I43" s="22">
        <v>764348.5</v>
      </c>
      <c r="J43" s="22">
        <v>764348.5</v>
      </c>
      <c r="K43" s="25">
        <f t="shared" si="14"/>
        <v>110.9</v>
      </c>
      <c r="L43" s="25">
        <f t="shared" si="14"/>
        <v>110.9</v>
      </c>
    </row>
    <row r="44" spans="1:12" x14ac:dyDescent="0.25">
      <c r="A44" s="52" t="s">
        <v>62</v>
      </c>
      <c r="B44" s="14" t="s">
        <v>63</v>
      </c>
      <c r="C44" s="22">
        <v>2017846.8</v>
      </c>
      <c r="D44" s="22">
        <v>2017846.8</v>
      </c>
      <c r="E44" s="22">
        <v>494171</v>
      </c>
      <c r="F44" s="22">
        <v>494171</v>
      </c>
      <c r="G44" s="22">
        <f t="shared" si="16"/>
        <v>24.5</v>
      </c>
      <c r="H44" s="22">
        <f t="shared" si="13"/>
        <v>24.5</v>
      </c>
      <c r="I44" s="22">
        <v>260459.6</v>
      </c>
      <c r="J44" s="22">
        <v>260459.6</v>
      </c>
      <c r="K44" s="25">
        <f t="shared" si="14"/>
        <v>189.7</v>
      </c>
      <c r="L44" s="25">
        <f t="shared" si="14"/>
        <v>189.7</v>
      </c>
    </row>
    <row r="45" spans="1:12" ht="39.75" customHeight="1" x14ac:dyDescent="0.25">
      <c r="A45" s="52" t="s">
        <v>64</v>
      </c>
      <c r="B45" s="14" t="s">
        <v>65</v>
      </c>
      <c r="C45" s="22">
        <v>30330631</v>
      </c>
      <c r="D45" s="22">
        <v>0</v>
      </c>
      <c r="E45" s="23">
        <v>7572055</v>
      </c>
      <c r="F45" s="22">
        <v>0</v>
      </c>
      <c r="G45" s="22">
        <f t="shared" si="16"/>
        <v>25</v>
      </c>
      <c r="H45" s="22" t="s">
        <v>80</v>
      </c>
      <c r="I45" s="23">
        <v>6507217</v>
      </c>
      <c r="J45" s="22">
        <v>0</v>
      </c>
      <c r="K45" s="25">
        <f>E45/I45*100</f>
        <v>116.4</v>
      </c>
      <c r="L45" s="25" t="s">
        <v>80</v>
      </c>
    </row>
    <row r="46" spans="1:12" ht="38.25" x14ac:dyDescent="0.25">
      <c r="A46" s="51" t="s">
        <v>66</v>
      </c>
      <c r="B46" s="13" t="s">
        <v>67</v>
      </c>
      <c r="C46" s="21">
        <v>0</v>
      </c>
      <c r="D46" s="21">
        <v>0</v>
      </c>
      <c r="E46" s="21">
        <v>85.1</v>
      </c>
      <c r="F46" s="21">
        <v>85.1</v>
      </c>
      <c r="G46" s="24" t="s">
        <v>80</v>
      </c>
      <c r="H46" s="24" t="s">
        <v>80</v>
      </c>
      <c r="I46" s="21">
        <v>0</v>
      </c>
      <c r="J46" s="21">
        <v>0</v>
      </c>
      <c r="K46" s="24" t="s">
        <v>80</v>
      </c>
      <c r="L46" s="24" t="s">
        <v>80</v>
      </c>
    </row>
    <row r="47" spans="1:12" ht="25.5" x14ac:dyDescent="0.25">
      <c r="A47" s="51" t="s">
        <v>68</v>
      </c>
      <c r="B47" s="13" t="s">
        <v>69</v>
      </c>
      <c r="C47" s="21">
        <v>0</v>
      </c>
      <c r="D47" s="21">
        <v>0</v>
      </c>
      <c r="E47" s="21">
        <v>0</v>
      </c>
      <c r="F47" s="21">
        <v>0</v>
      </c>
      <c r="G47" s="24" t="s">
        <v>80</v>
      </c>
      <c r="H47" s="24" t="s">
        <v>80</v>
      </c>
      <c r="I47" s="21">
        <v>4735.6000000000004</v>
      </c>
      <c r="J47" s="21">
        <v>4735.6000000000004</v>
      </c>
      <c r="K47" s="24">
        <v>0</v>
      </c>
      <c r="L47" s="24">
        <v>0</v>
      </c>
    </row>
    <row r="48" spans="1:12" x14ac:dyDescent="0.25">
      <c r="A48" s="51" t="s">
        <v>70</v>
      </c>
      <c r="B48" s="13" t="s">
        <v>71</v>
      </c>
      <c r="C48" s="21">
        <v>3056.8</v>
      </c>
      <c r="D48" s="21">
        <v>3056.8</v>
      </c>
      <c r="E48" s="21">
        <v>3504.7</v>
      </c>
      <c r="F48" s="21">
        <v>3504.7</v>
      </c>
      <c r="G48" s="21">
        <f>E48/C48*100</f>
        <v>114.7</v>
      </c>
      <c r="H48" s="21">
        <f>F48/D48*100</f>
        <v>114.7</v>
      </c>
      <c r="I48" s="21">
        <v>3384.1</v>
      </c>
      <c r="J48" s="21">
        <v>3384.1</v>
      </c>
      <c r="K48" s="24">
        <f>E48/I48*100</f>
        <v>103.6</v>
      </c>
      <c r="L48" s="24">
        <f>F48/J48*100</f>
        <v>103.6</v>
      </c>
    </row>
    <row r="49" spans="1:12" ht="125.25" customHeight="1" x14ac:dyDescent="0.25">
      <c r="A49" s="51" t="s">
        <v>72</v>
      </c>
      <c r="B49" s="13" t="s">
        <v>73</v>
      </c>
      <c r="C49" s="21">
        <v>0</v>
      </c>
      <c r="D49" s="21">
        <v>0</v>
      </c>
      <c r="E49" s="21">
        <v>0</v>
      </c>
      <c r="F49" s="21">
        <v>0</v>
      </c>
      <c r="G49" s="24" t="s">
        <v>80</v>
      </c>
      <c r="H49" s="24" t="s">
        <v>80</v>
      </c>
      <c r="I49" s="21">
        <v>-27552</v>
      </c>
      <c r="J49" s="21">
        <v>-27552</v>
      </c>
      <c r="K49" s="24">
        <v>0</v>
      </c>
      <c r="L49" s="24">
        <v>0</v>
      </c>
    </row>
    <row r="50" spans="1:12" ht="90" customHeight="1" x14ac:dyDescent="0.25">
      <c r="A50" s="51" t="s">
        <v>74</v>
      </c>
      <c r="B50" s="13" t="s">
        <v>75</v>
      </c>
      <c r="C50" s="21">
        <v>3629.2</v>
      </c>
      <c r="D50" s="21">
        <v>3629.2</v>
      </c>
      <c r="E50" s="21">
        <v>54097.2</v>
      </c>
      <c r="F50" s="21">
        <v>53896.1</v>
      </c>
      <c r="G50" s="21">
        <f t="shared" si="16"/>
        <v>1490.6</v>
      </c>
      <c r="H50" s="20">
        <f>F50/D50*100</f>
        <v>1485.1</v>
      </c>
      <c r="I50" s="21">
        <v>17691.8</v>
      </c>
      <c r="J50" s="21">
        <v>17579.900000000001</v>
      </c>
      <c r="K50" s="24" t="s">
        <v>105</v>
      </c>
      <c r="L50" s="24" t="s">
        <v>105</v>
      </c>
    </row>
    <row r="51" spans="1:12" ht="51" x14ac:dyDescent="0.25">
      <c r="A51" s="51" t="s">
        <v>76</v>
      </c>
      <c r="B51" s="13" t="s">
        <v>77</v>
      </c>
      <c r="C51" s="21">
        <v>-65728.3</v>
      </c>
      <c r="D51" s="21">
        <v>-39928.300000000003</v>
      </c>
      <c r="E51" s="21">
        <v>-86554.6</v>
      </c>
      <c r="F51" s="21">
        <v>-79188.3</v>
      </c>
      <c r="G51" s="21">
        <f t="shared" si="16"/>
        <v>131.69999999999999</v>
      </c>
      <c r="H51" s="20">
        <f>F51/D51*100</f>
        <v>198.3</v>
      </c>
      <c r="I51" s="21">
        <v>-88071.6</v>
      </c>
      <c r="J51" s="21">
        <v>-81825.7</v>
      </c>
      <c r="K51" s="24">
        <f>E51/I51*100</f>
        <v>98.3</v>
      </c>
      <c r="L51" s="24">
        <f>F51/J51*100</f>
        <v>96.8</v>
      </c>
    </row>
    <row r="52" spans="1:12" s="42" customFormat="1" x14ac:dyDescent="0.25">
      <c r="A52" s="55" t="s">
        <v>78</v>
      </c>
      <c r="B52" s="56"/>
      <c r="C52" s="44">
        <f>C39+C4</f>
        <v>192369599.69999999</v>
      </c>
      <c r="D52" s="44">
        <f t="shared" ref="D52:F52" si="17">D39+D4</f>
        <v>161990938.69999999</v>
      </c>
      <c r="E52" s="44">
        <f t="shared" si="17"/>
        <v>50633342.299999997</v>
      </c>
      <c r="F52" s="44">
        <f t="shared" si="17"/>
        <v>43047818.700000003</v>
      </c>
      <c r="G52" s="44">
        <f t="shared" si="16"/>
        <v>26.3</v>
      </c>
      <c r="H52" s="43">
        <f>F52/D52*100</f>
        <v>26.6</v>
      </c>
      <c r="I52" s="43">
        <f>I4+I39</f>
        <v>37622311.200000003</v>
      </c>
      <c r="J52" s="43">
        <f>J4+J39</f>
        <v>31101477.600000001</v>
      </c>
      <c r="K52" s="45">
        <f t="shared" ref="K50:L52" si="18">E52/I52*100</f>
        <v>134.6</v>
      </c>
      <c r="L52" s="45">
        <f>F52/J52*100</f>
        <v>138.4</v>
      </c>
    </row>
  </sheetData>
  <mergeCells count="1">
    <mergeCell ref="A1:L1"/>
  </mergeCells>
  <pageMargins left="0" right="0" top="0" bottom="0" header="0" footer="0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Веретельникова Анна Александровна</cp:lastModifiedBy>
  <cp:lastPrinted>2025-05-20T00:15:25Z</cp:lastPrinted>
  <dcterms:created xsi:type="dcterms:W3CDTF">2018-08-06T04:38:07Z</dcterms:created>
  <dcterms:modified xsi:type="dcterms:W3CDTF">2025-06-04T00:07:10Z</dcterms:modified>
</cp:coreProperties>
</file>