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Веретельникова\Desktop\"/>
    </mc:Choice>
  </mc:AlternateContent>
  <xr:revisionPtr revIDLastSave="0" documentId="13_ncr:1_{F3CE9E6E-1FA0-49B6-A748-8738FE1539AC}" xr6:coauthVersionLast="45" xr6:coauthVersionMax="45" xr10:uidLastSave="{00000000-0000-0000-0000-000000000000}"/>
  <bookViews>
    <workbookView xWindow="-120" yWindow="-120" windowWidth="29040" windowHeight="15840" xr2:uid="{91ED394C-AC2C-42A8-A1CA-4BB8D6F30E22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23" i="1" l="1"/>
  <c r="O123" i="1"/>
  <c r="M123" i="1"/>
  <c r="K123" i="1"/>
  <c r="I123" i="1"/>
  <c r="G123" i="1"/>
  <c r="E123" i="1"/>
  <c r="Q122" i="1"/>
  <c r="O122" i="1"/>
  <c r="M122" i="1"/>
  <c r="K122" i="1"/>
  <c r="I122" i="1"/>
  <c r="G122" i="1"/>
  <c r="E122" i="1"/>
  <c r="Q121" i="1"/>
  <c r="O121" i="1"/>
  <c r="M121" i="1"/>
  <c r="K121" i="1"/>
  <c r="I121" i="1"/>
  <c r="G121" i="1"/>
  <c r="E121" i="1"/>
  <c r="R120" i="1"/>
  <c r="Q120" i="1" s="1"/>
  <c r="P120" i="1"/>
  <c r="O120" i="1"/>
  <c r="N120" i="1"/>
  <c r="M120" i="1" s="1"/>
  <c r="L120" i="1"/>
  <c r="K120" i="1"/>
  <c r="J120" i="1"/>
  <c r="I120" i="1" s="1"/>
  <c r="H120" i="1"/>
  <c r="G120" i="1"/>
  <c r="F120" i="1"/>
  <c r="E120" i="1" s="1"/>
  <c r="D120" i="1"/>
  <c r="Q119" i="1"/>
  <c r="O119" i="1"/>
  <c r="M119" i="1"/>
  <c r="K119" i="1"/>
  <c r="I119" i="1"/>
  <c r="G119" i="1"/>
  <c r="E119" i="1"/>
  <c r="R118" i="1"/>
  <c r="Q118" i="1"/>
  <c r="P118" i="1"/>
  <c r="O118" i="1" s="1"/>
  <c r="N118" i="1"/>
  <c r="M118" i="1"/>
  <c r="L118" i="1"/>
  <c r="K118" i="1" s="1"/>
  <c r="J118" i="1"/>
  <c r="I118" i="1"/>
  <c r="H118" i="1"/>
  <c r="G118" i="1" s="1"/>
  <c r="F118" i="1"/>
  <c r="E118" i="1"/>
  <c r="D118" i="1"/>
  <c r="Q117" i="1"/>
  <c r="O117" i="1"/>
  <c r="M117" i="1"/>
  <c r="K117" i="1"/>
  <c r="I117" i="1"/>
  <c r="G117" i="1"/>
  <c r="E117" i="1"/>
  <c r="Q116" i="1"/>
  <c r="O116" i="1"/>
  <c r="M116" i="1"/>
  <c r="K116" i="1"/>
  <c r="I116" i="1"/>
  <c r="G116" i="1"/>
  <c r="R115" i="1"/>
  <c r="Q115" i="1"/>
  <c r="P115" i="1"/>
  <c r="O115" i="1" s="1"/>
  <c r="N115" i="1"/>
  <c r="M115" i="1"/>
  <c r="L115" i="1"/>
  <c r="K115" i="1" s="1"/>
  <c r="J115" i="1"/>
  <c r="I115" i="1"/>
  <c r="H115" i="1"/>
  <c r="G115" i="1" s="1"/>
  <c r="F115" i="1"/>
  <c r="E115" i="1"/>
  <c r="D115" i="1"/>
  <c r="Q114" i="1"/>
  <c r="O114" i="1"/>
  <c r="M114" i="1"/>
  <c r="K114" i="1"/>
  <c r="I114" i="1"/>
  <c r="G114" i="1"/>
  <c r="E114" i="1"/>
  <c r="Q113" i="1"/>
  <c r="O113" i="1"/>
  <c r="M113" i="1"/>
  <c r="K113" i="1"/>
  <c r="I113" i="1"/>
  <c r="G113" i="1"/>
  <c r="E113" i="1"/>
  <c r="Q112" i="1"/>
  <c r="O112" i="1"/>
  <c r="M112" i="1"/>
  <c r="K112" i="1"/>
  <c r="I112" i="1"/>
  <c r="G112" i="1"/>
  <c r="E112" i="1"/>
  <c r="R111" i="1"/>
  <c r="Q111" i="1"/>
  <c r="P111" i="1"/>
  <c r="O111" i="1" s="1"/>
  <c r="N111" i="1"/>
  <c r="M111" i="1"/>
  <c r="L111" i="1"/>
  <c r="K111" i="1" s="1"/>
  <c r="J111" i="1"/>
  <c r="I111" i="1"/>
  <c r="H111" i="1"/>
  <c r="G111" i="1" s="1"/>
  <c r="F111" i="1"/>
  <c r="E111" i="1"/>
  <c r="D111" i="1"/>
  <c r="Q110" i="1"/>
  <c r="O110" i="1"/>
  <c r="M110" i="1"/>
  <c r="K110" i="1"/>
  <c r="I110" i="1"/>
  <c r="G110" i="1"/>
  <c r="E110" i="1"/>
  <c r="Q109" i="1"/>
  <c r="O109" i="1"/>
  <c r="M109" i="1"/>
  <c r="K109" i="1"/>
  <c r="I109" i="1"/>
  <c r="G109" i="1"/>
  <c r="E109" i="1"/>
  <c r="Q108" i="1"/>
  <c r="O108" i="1"/>
  <c r="M108" i="1"/>
  <c r="K108" i="1"/>
  <c r="I108" i="1"/>
  <c r="G108" i="1"/>
  <c r="E108" i="1"/>
  <c r="Q107" i="1"/>
  <c r="O107" i="1"/>
  <c r="M107" i="1"/>
  <c r="K107" i="1"/>
  <c r="I107" i="1"/>
  <c r="G107" i="1"/>
  <c r="E107" i="1"/>
  <c r="Q106" i="1"/>
  <c r="O106" i="1"/>
  <c r="M106" i="1"/>
  <c r="K106" i="1"/>
  <c r="I106" i="1"/>
  <c r="G106" i="1"/>
  <c r="E106" i="1"/>
  <c r="R105" i="1"/>
  <c r="Q105" i="1" s="1"/>
  <c r="P105" i="1"/>
  <c r="O105" i="1"/>
  <c r="N105" i="1"/>
  <c r="M105" i="1" s="1"/>
  <c r="L105" i="1"/>
  <c r="K105" i="1"/>
  <c r="J105" i="1"/>
  <c r="I105" i="1" s="1"/>
  <c r="H105" i="1"/>
  <c r="G105" i="1"/>
  <c r="F105" i="1"/>
  <c r="E105" i="1" s="1"/>
  <c r="D105" i="1"/>
  <c r="Q104" i="1"/>
  <c r="O104" i="1"/>
  <c r="M104" i="1"/>
  <c r="K104" i="1"/>
  <c r="I104" i="1"/>
  <c r="G104" i="1"/>
  <c r="E104" i="1"/>
  <c r="Q103" i="1"/>
  <c r="O103" i="1"/>
  <c r="M103" i="1"/>
  <c r="K103" i="1"/>
  <c r="I103" i="1"/>
  <c r="G103" i="1"/>
  <c r="E103" i="1"/>
  <c r="Q102" i="1"/>
  <c r="O102" i="1"/>
  <c r="M102" i="1"/>
  <c r="K102" i="1"/>
  <c r="I102" i="1"/>
  <c r="G102" i="1"/>
  <c r="E102" i="1"/>
  <c r="Q101" i="1"/>
  <c r="O101" i="1"/>
  <c r="M101" i="1"/>
  <c r="K101" i="1"/>
  <c r="I101" i="1"/>
  <c r="G101" i="1"/>
  <c r="E101" i="1"/>
  <c r="Q100" i="1"/>
  <c r="O100" i="1"/>
  <c r="M100" i="1"/>
  <c r="K100" i="1"/>
  <c r="I100" i="1"/>
  <c r="G100" i="1"/>
  <c r="E100" i="1"/>
  <c r="Q99" i="1"/>
  <c r="O99" i="1"/>
  <c r="M99" i="1"/>
  <c r="K99" i="1"/>
  <c r="I99" i="1"/>
  <c r="G99" i="1"/>
  <c r="E99" i="1"/>
  <c r="R98" i="1"/>
  <c r="P98" i="1"/>
  <c r="O98" i="1" s="1"/>
  <c r="N98" i="1"/>
  <c r="L98" i="1"/>
  <c r="K98" i="1" s="1"/>
  <c r="J98" i="1"/>
  <c r="H98" i="1"/>
  <c r="G98" i="1" s="1"/>
  <c r="F98" i="1"/>
  <c r="D98" i="1"/>
  <c r="E98" i="1" s="1"/>
  <c r="Q97" i="1"/>
  <c r="O97" i="1"/>
  <c r="M97" i="1"/>
  <c r="K97" i="1"/>
  <c r="I97" i="1"/>
  <c r="G97" i="1"/>
  <c r="E97" i="1"/>
  <c r="Q96" i="1"/>
  <c r="O96" i="1"/>
  <c r="M96" i="1"/>
  <c r="K96" i="1"/>
  <c r="I96" i="1"/>
  <c r="G96" i="1"/>
  <c r="E96" i="1"/>
  <c r="Q95" i="1"/>
  <c r="O95" i="1"/>
  <c r="M95" i="1"/>
  <c r="K95" i="1"/>
  <c r="I95" i="1"/>
  <c r="G95" i="1"/>
  <c r="E95" i="1"/>
  <c r="R94" i="1"/>
  <c r="Q94" i="1" s="1"/>
  <c r="P94" i="1"/>
  <c r="O94" i="1" s="1"/>
  <c r="N94" i="1"/>
  <c r="M94" i="1" s="1"/>
  <c r="L94" i="1"/>
  <c r="K94" i="1" s="1"/>
  <c r="J94" i="1"/>
  <c r="I94" i="1" s="1"/>
  <c r="H94" i="1"/>
  <c r="G94" i="1" s="1"/>
  <c r="F94" i="1"/>
  <c r="E94" i="1" s="1"/>
  <c r="D94" i="1"/>
  <c r="Q93" i="1"/>
  <c r="O93" i="1"/>
  <c r="M93" i="1"/>
  <c r="K93" i="1"/>
  <c r="I93" i="1"/>
  <c r="G93" i="1"/>
  <c r="E93" i="1"/>
  <c r="Q92" i="1"/>
  <c r="O92" i="1"/>
  <c r="M92" i="1"/>
  <c r="K92" i="1"/>
  <c r="I92" i="1"/>
  <c r="G92" i="1"/>
  <c r="E92" i="1"/>
  <c r="Q91" i="1"/>
  <c r="O91" i="1"/>
  <c r="M91" i="1"/>
  <c r="K91" i="1"/>
  <c r="I91" i="1"/>
  <c r="G91" i="1"/>
  <c r="E91" i="1"/>
  <c r="Q90" i="1"/>
  <c r="O90" i="1"/>
  <c r="M90" i="1"/>
  <c r="K90" i="1"/>
  <c r="I90" i="1"/>
  <c r="G90" i="1"/>
  <c r="E90" i="1"/>
  <c r="Q89" i="1"/>
  <c r="O89" i="1"/>
  <c r="M89" i="1"/>
  <c r="K89" i="1"/>
  <c r="I89" i="1"/>
  <c r="G89" i="1"/>
  <c r="E89" i="1"/>
  <c r="Q88" i="1"/>
  <c r="O88" i="1"/>
  <c r="M88" i="1"/>
  <c r="K88" i="1"/>
  <c r="I88" i="1"/>
  <c r="G88" i="1"/>
  <c r="E88" i="1"/>
  <c r="Q87" i="1"/>
  <c r="O87" i="1"/>
  <c r="M87" i="1"/>
  <c r="K87" i="1"/>
  <c r="I87" i="1"/>
  <c r="G87" i="1"/>
  <c r="E87" i="1"/>
  <c r="Q86" i="1"/>
  <c r="O86" i="1"/>
  <c r="M86" i="1"/>
  <c r="K86" i="1"/>
  <c r="I86" i="1"/>
  <c r="G86" i="1"/>
  <c r="E86" i="1"/>
  <c r="R85" i="1"/>
  <c r="Q85" i="1" s="1"/>
  <c r="P85" i="1"/>
  <c r="O85" i="1"/>
  <c r="N85" i="1"/>
  <c r="M85" i="1" s="1"/>
  <c r="L85" i="1"/>
  <c r="K85" i="1"/>
  <c r="J85" i="1"/>
  <c r="I85" i="1" s="1"/>
  <c r="H85" i="1"/>
  <c r="G85" i="1"/>
  <c r="F85" i="1"/>
  <c r="E85" i="1" s="1"/>
  <c r="D85" i="1"/>
  <c r="Q84" i="1"/>
  <c r="O84" i="1"/>
  <c r="M84" i="1"/>
  <c r="K84" i="1"/>
  <c r="I84" i="1"/>
  <c r="G84" i="1"/>
  <c r="E84" i="1"/>
  <c r="Q82" i="1"/>
  <c r="O82" i="1"/>
  <c r="M82" i="1"/>
  <c r="K82" i="1"/>
  <c r="I82" i="1"/>
  <c r="G82" i="1"/>
  <c r="E82" i="1"/>
  <c r="R81" i="1"/>
  <c r="P81" i="1"/>
  <c r="O81" i="1" s="1"/>
  <c r="N81" i="1"/>
  <c r="L81" i="1"/>
  <c r="K81" i="1" s="1"/>
  <c r="J81" i="1"/>
  <c r="H81" i="1"/>
  <c r="G81" i="1" s="1"/>
  <c r="F81" i="1"/>
  <c r="D81" i="1"/>
  <c r="E81" i="1" s="1"/>
  <c r="Q80" i="1"/>
  <c r="O80" i="1"/>
  <c r="M80" i="1"/>
  <c r="K80" i="1"/>
  <c r="I80" i="1"/>
  <c r="G80" i="1"/>
  <c r="E80" i="1"/>
  <c r="Q79" i="1"/>
  <c r="O79" i="1"/>
  <c r="M79" i="1"/>
  <c r="K79" i="1"/>
  <c r="I79" i="1"/>
  <c r="G79" i="1"/>
  <c r="E79" i="1"/>
  <c r="Q78" i="1"/>
  <c r="O78" i="1"/>
  <c r="M78" i="1"/>
  <c r="K78" i="1"/>
  <c r="I78" i="1"/>
  <c r="G78" i="1"/>
  <c r="E78" i="1"/>
  <c r="Q77" i="1"/>
  <c r="O77" i="1"/>
  <c r="M77" i="1"/>
  <c r="K77" i="1"/>
  <c r="I77" i="1"/>
  <c r="G77" i="1"/>
  <c r="E77" i="1"/>
  <c r="R76" i="1"/>
  <c r="Q76" i="1" s="1"/>
  <c r="P76" i="1"/>
  <c r="O76" i="1"/>
  <c r="N76" i="1"/>
  <c r="M76" i="1" s="1"/>
  <c r="L76" i="1"/>
  <c r="K76" i="1"/>
  <c r="J76" i="1"/>
  <c r="I76" i="1" s="1"/>
  <c r="H76" i="1"/>
  <c r="G76" i="1"/>
  <c r="F76" i="1"/>
  <c r="E76" i="1" s="1"/>
  <c r="D76" i="1"/>
  <c r="Q75" i="1"/>
  <c r="O75" i="1"/>
  <c r="M75" i="1"/>
  <c r="K75" i="1"/>
  <c r="I75" i="1"/>
  <c r="G75" i="1"/>
  <c r="E75" i="1"/>
  <c r="Q74" i="1"/>
  <c r="O74" i="1"/>
  <c r="M74" i="1"/>
  <c r="K74" i="1"/>
  <c r="I74" i="1"/>
  <c r="G74" i="1"/>
  <c r="E74" i="1"/>
  <c r="Q73" i="1"/>
  <c r="O73" i="1"/>
  <c r="M73" i="1"/>
  <c r="K73" i="1"/>
  <c r="I73" i="1"/>
  <c r="G73" i="1"/>
  <c r="E73" i="1"/>
  <c r="Q72" i="1"/>
  <c r="O72" i="1"/>
  <c r="M72" i="1"/>
  <c r="K72" i="1"/>
  <c r="I72" i="1"/>
  <c r="G72" i="1"/>
  <c r="E72" i="1"/>
  <c r="Q71" i="1"/>
  <c r="O71" i="1"/>
  <c r="M71" i="1"/>
  <c r="K71" i="1"/>
  <c r="I71" i="1"/>
  <c r="G71" i="1"/>
  <c r="E71" i="1"/>
  <c r="Q70" i="1"/>
  <c r="O70" i="1"/>
  <c r="M70" i="1"/>
  <c r="K70" i="1"/>
  <c r="I70" i="1"/>
  <c r="G70" i="1"/>
  <c r="E70" i="1"/>
  <c r="Q69" i="1"/>
  <c r="O69" i="1"/>
  <c r="M69" i="1"/>
  <c r="K69" i="1"/>
  <c r="I69" i="1"/>
  <c r="G69" i="1"/>
  <c r="E69" i="1"/>
  <c r="Q68" i="1"/>
  <c r="O68" i="1"/>
  <c r="M68" i="1"/>
  <c r="K68" i="1"/>
  <c r="I68" i="1"/>
  <c r="G68" i="1"/>
  <c r="E68" i="1"/>
  <c r="R67" i="1"/>
  <c r="Q67" i="1" s="1"/>
  <c r="P67" i="1"/>
  <c r="N67" i="1"/>
  <c r="M67" i="1" s="1"/>
  <c r="L67" i="1"/>
  <c r="K67" i="1" s="1"/>
  <c r="J67" i="1"/>
  <c r="I67" i="1" s="1"/>
  <c r="H67" i="1"/>
  <c r="G67" i="1" s="1"/>
  <c r="F67" i="1"/>
  <c r="E67" i="1" s="1"/>
  <c r="D67" i="1"/>
  <c r="Q66" i="1"/>
  <c r="O66" i="1"/>
  <c r="M66" i="1"/>
  <c r="K66" i="1"/>
  <c r="I66" i="1"/>
  <c r="G66" i="1"/>
  <c r="E66" i="1"/>
  <c r="Q65" i="1"/>
  <c r="O65" i="1"/>
  <c r="M65" i="1"/>
  <c r="K65" i="1"/>
  <c r="I65" i="1"/>
  <c r="G65" i="1"/>
  <c r="E65" i="1"/>
  <c r="Q64" i="1"/>
  <c r="O64" i="1"/>
  <c r="M64" i="1"/>
  <c r="K64" i="1"/>
  <c r="I64" i="1"/>
  <c r="G64" i="1"/>
  <c r="E64" i="1"/>
  <c r="R63" i="1"/>
  <c r="Q63" i="1" s="1"/>
  <c r="P63" i="1"/>
  <c r="O63" i="1" s="1"/>
  <c r="N63" i="1"/>
  <c r="M63" i="1" s="1"/>
  <c r="L63" i="1"/>
  <c r="K63" i="1" s="1"/>
  <c r="J63" i="1"/>
  <c r="I63" i="1" s="1"/>
  <c r="H63" i="1"/>
  <c r="G63" i="1" s="1"/>
  <c r="F63" i="1"/>
  <c r="E63" i="1" s="1"/>
  <c r="D63" i="1"/>
  <c r="Q62" i="1"/>
  <c r="O62" i="1"/>
  <c r="M62" i="1"/>
  <c r="K62" i="1"/>
  <c r="I62" i="1"/>
  <c r="G62" i="1"/>
  <c r="E62" i="1"/>
  <c r="R61" i="1"/>
  <c r="Q61" i="1" s="1"/>
  <c r="P61" i="1"/>
  <c r="O61" i="1" s="1"/>
  <c r="N61" i="1"/>
  <c r="M61" i="1" s="1"/>
  <c r="L61" i="1"/>
  <c r="K61" i="1" s="1"/>
  <c r="J61" i="1"/>
  <c r="I61" i="1" s="1"/>
  <c r="H61" i="1"/>
  <c r="G61" i="1" s="1"/>
  <c r="F61" i="1"/>
  <c r="E61" i="1" s="1"/>
  <c r="D61" i="1"/>
  <c r="D50" i="1" s="1"/>
  <c r="Q60" i="1"/>
  <c r="O60" i="1"/>
  <c r="M60" i="1"/>
  <c r="K60" i="1"/>
  <c r="I60" i="1"/>
  <c r="G60" i="1"/>
  <c r="E60" i="1"/>
  <c r="Q59" i="1"/>
  <c r="O59" i="1"/>
  <c r="M59" i="1"/>
  <c r="K59" i="1"/>
  <c r="I59" i="1"/>
  <c r="G59" i="1"/>
  <c r="E59" i="1"/>
  <c r="Q58" i="1"/>
  <c r="O58" i="1"/>
  <c r="M58" i="1"/>
  <c r="K58" i="1"/>
  <c r="I58" i="1"/>
  <c r="G58" i="1"/>
  <c r="E58" i="1"/>
  <c r="Q57" i="1"/>
  <c r="O57" i="1"/>
  <c r="M57" i="1"/>
  <c r="K57" i="1"/>
  <c r="I57" i="1"/>
  <c r="G57" i="1"/>
  <c r="E57" i="1"/>
  <c r="Q56" i="1"/>
  <c r="O56" i="1"/>
  <c r="M56" i="1"/>
  <c r="K56" i="1"/>
  <c r="I56" i="1"/>
  <c r="G56" i="1"/>
  <c r="E56" i="1"/>
  <c r="Q55" i="1"/>
  <c r="O55" i="1"/>
  <c r="M55" i="1"/>
  <c r="K55" i="1"/>
  <c r="I55" i="1"/>
  <c r="G55" i="1"/>
  <c r="E55" i="1"/>
  <c r="Q54" i="1"/>
  <c r="O54" i="1"/>
  <c r="M54" i="1"/>
  <c r="K54" i="1"/>
  <c r="I54" i="1"/>
  <c r="G54" i="1"/>
  <c r="E54" i="1"/>
  <c r="Q53" i="1"/>
  <c r="O53" i="1"/>
  <c r="M53" i="1"/>
  <c r="K53" i="1"/>
  <c r="I53" i="1"/>
  <c r="G53" i="1"/>
  <c r="E53" i="1"/>
  <c r="R52" i="1"/>
  <c r="Q52" i="1" s="1"/>
  <c r="P52" i="1"/>
  <c r="O52" i="1"/>
  <c r="N52" i="1"/>
  <c r="M52" i="1" s="1"/>
  <c r="L52" i="1"/>
  <c r="K52" i="1"/>
  <c r="J52" i="1"/>
  <c r="I52" i="1" s="1"/>
  <c r="H52" i="1"/>
  <c r="G52" i="1"/>
  <c r="F52" i="1"/>
  <c r="E52" i="1" s="1"/>
  <c r="D52" i="1"/>
  <c r="R50" i="1"/>
  <c r="N50" i="1"/>
  <c r="J50" i="1"/>
  <c r="F50" i="1"/>
  <c r="E50" i="1" s="1"/>
  <c r="Q49" i="1"/>
  <c r="O49" i="1"/>
  <c r="M49" i="1"/>
  <c r="K49" i="1"/>
  <c r="I49" i="1"/>
  <c r="G49" i="1"/>
  <c r="E49" i="1"/>
  <c r="Q48" i="1"/>
  <c r="O48" i="1"/>
  <c r="M48" i="1"/>
  <c r="K48" i="1"/>
  <c r="I48" i="1"/>
  <c r="G48" i="1"/>
  <c r="E48" i="1"/>
  <c r="Q47" i="1"/>
  <c r="O47" i="1"/>
  <c r="M47" i="1"/>
  <c r="K47" i="1"/>
  <c r="I47" i="1"/>
  <c r="G47" i="1"/>
  <c r="E47" i="1"/>
  <c r="Q46" i="1"/>
  <c r="O46" i="1"/>
  <c r="M46" i="1"/>
  <c r="K46" i="1"/>
  <c r="I46" i="1"/>
  <c r="G46" i="1"/>
  <c r="E46" i="1"/>
  <c r="Q45" i="1"/>
  <c r="O45" i="1"/>
  <c r="M45" i="1"/>
  <c r="K45" i="1"/>
  <c r="I45" i="1"/>
  <c r="G45" i="1"/>
  <c r="E45" i="1"/>
  <c r="Q44" i="1"/>
  <c r="O44" i="1"/>
  <c r="M44" i="1"/>
  <c r="M39" i="1" s="1"/>
  <c r="M37" i="1" s="1"/>
  <c r="K44" i="1"/>
  <c r="I44" i="1"/>
  <c r="G44" i="1"/>
  <c r="E44" i="1"/>
  <c r="E39" i="1" s="1"/>
  <c r="E37" i="1" s="1"/>
  <c r="Q43" i="1"/>
  <c r="O43" i="1"/>
  <c r="M43" i="1"/>
  <c r="K43" i="1"/>
  <c r="K39" i="1" s="1"/>
  <c r="K37" i="1" s="1"/>
  <c r="K5" i="1" s="1"/>
  <c r="I43" i="1"/>
  <c r="G43" i="1"/>
  <c r="E43" i="1"/>
  <c r="Q42" i="1"/>
  <c r="Q39" i="1" s="1"/>
  <c r="Q37" i="1" s="1"/>
  <c r="Q5" i="1" s="1"/>
  <c r="O42" i="1"/>
  <c r="M42" i="1"/>
  <c r="K42" i="1"/>
  <c r="I42" i="1"/>
  <c r="I39" i="1" s="1"/>
  <c r="I37" i="1" s="1"/>
  <c r="I5" i="1" s="1"/>
  <c r="G42" i="1"/>
  <c r="E42" i="1"/>
  <c r="Q41" i="1"/>
  <c r="O41" i="1"/>
  <c r="M41" i="1"/>
  <c r="K41" i="1"/>
  <c r="I41" i="1"/>
  <c r="G41" i="1"/>
  <c r="E41" i="1"/>
  <c r="R39" i="1"/>
  <c r="O39" i="1"/>
  <c r="O37" i="1" s="1"/>
  <c r="G39" i="1"/>
  <c r="G37" i="1" s="1"/>
  <c r="R37" i="1"/>
  <c r="P37" i="1"/>
  <c r="N37" i="1"/>
  <c r="L37" i="1"/>
  <c r="J37" i="1"/>
  <c r="H37" i="1"/>
  <c r="F37" i="1"/>
  <c r="D37" i="1"/>
  <c r="L36" i="1"/>
  <c r="N36" i="1" s="1"/>
  <c r="P36" i="1" s="1"/>
  <c r="Q36" i="1" s="1"/>
  <c r="J36" i="1"/>
  <c r="H36" i="1"/>
  <c r="P35" i="1"/>
  <c r="Q35" i="1" s="1"/>
  <c r="N35" i="1"/>
  <c r="H35" i="1"/>
  <c r="J35" i="1" s="1"/>
  <c r="K35" i="1" s="1"/>
  <c r="L34" i="1"/>
  <c r="L29" i="1" s="1"/>
  <c r="J34" i="1"/>
  <c r="H34" i="1"/>
  <c r="P33" i="1"/>
  <c r="Q33" i="1" s="1"/>
  <c r="N33" i="1"/>
  <c r="H33" i="1"/>
  <c r="J33" i="1" s="1"/>
  <c r="K33" i="1" s="1"/>
  <c r="Q32" i="1"/>
  <c r="P32" i="1"/>
  <c r="N32" i="1"/>
  <c r="K32" i="1"/>
  <c r="J32" i="1"/>
  <c r="H32" i="1"/>
  <c r="P31" i="1"/>
  <c r="N31" i="1"/>
  <c r="H31" i="1"/>
  <c r="H29" i="1" s="1"/>
  <c r="Q30" i="1"/>
  <c r="P30" i="1"/>
  <c r="N30" i="1"/>
  <c r="K30" i="1"/>
  <c r="J30" i="1"/>
  <c r="H30" i="1"/>
  <c r="R29" i="1"/>
  <c r="O29" i="1"/>
  <c r="M29" i="1"/>
  <c r="I29" i="1"/>
  <c r="G29" i="1"/>
  <c r="F29" i="1"/>
  <c r="E29" i="1"/>
  <c r="D29" i="1"/>
  <c r="Q28" i="1"/>
  <c r="P27" i="1"/>
  <c r="Q27" i="1" s="1"/>
  <c r="N27" i="1"/>
  <c r="L27" i="1"/>
  <c r="P26" i="1"/>
  <c r="Q26" i="1" s="1"/>
  <c r="N26" i="1"/>
  <c r="L26" i="1"/>
  <c r="P25" i="1"/>
  <c r="P24" i="1" s="1"/>
  <c r="Q24" i="1" s="1"/>
  <c r="N25" i="1"/>
  <c r="N24" i="1" s="1"/>
  <c r="L25" i="1"/>
  <c r="R24" i="1"/>
  <c r="O24" i="1"/>
  <c r="M24" i="1"/>
  <c r="L24" i="1"/>
  <c r="K24" i="1"/>
  <c r="J24" i="1"/>
  <c r="I24" i="1"/>
  <c r="H24" i="1"/>
  <c r="G24" i="1"/>
  <c r="F24" i="1"/>
  <c r="E24" i="1"/>
  <c r="D24" i="1"/>
  <c r="N23" i="1"/>
  <c r="P23" i="1" s="1"/>
  <c r="Q23" i="1" s="1"/>
  <c r="L23" i="1"/>
  <c r="N22" i="1"/>
  <c r="P22" i="1" s="1"/>
  <c r="Q22" i="1" s="1"/>
  <c r="L22" i="1"/>
  <c r="N21" i="1"/>
  <c r="N20" i="1" s="1"/>
  <c r="L21" i="1"/>
  <c r="R20" i="1"/>
  <c r="O20" i="1"/>
  <c r="M20" i="1"/>
  <c r="L20" i="1"/>
  <c r="K20" i="1"/>
  <c r="J20" i="1"/>
  <c r="I20" i="1"/>
  <c r="H20" i="1"/>
  <c r="G20" i="1"/>
  <c r="F20" i="1"/>
  <c r="E20" i="1"/>
  <c r="D20" i="1"/>
  <c r="L19" i="1"/>
  <c r="L17" i="1" s="1"/>
  <c r="J19" i="1"/>
  <c r="J17" i="1" s="1"/>
  <c r="H19" i="1"/>
  <c r="P18" i="1"/>
  <c r="N18" i="1"/>
  <c r="L18" i="1"/>
  <c r="R17" i="1"/>
  <c r="O17" i="1"/>
  <c r="M17" i="1"/>
  <c r="K17" i="1"/>
  <c r="I17" i="1"/>
  <c r="H17" i="1"/>
  <c r="G17" i="1"/>
  <c r="F17" i="1"/>
  <c r="E17" i="1"/>
  <c r="D17" i="1"/>
  <c r="N16" i="1"/>
  <c r="P16" i="1" s="1"/>
  <c r="Q16" i="1" s="1"/>
  <c r="L16" i="1"/>
  <c r="J16" i="1"/>
  <c r="H16" i="1"/>
  <c r="J15" i="1"/>
  <c r="L15" i="1" s="1"/>
  <c r="N15" i="1" s="1"/>
  <c r="H15" i="1"/>
  <c r="H13" i="1" s="1"/>
  <c r="H9" i="1" s="1"/>
  <c r="N14" i="1"/>
  <c r="P14" i="1" s="1"/>
  <c r="L14" i="1"/>
  <c r="J14" i="1"/>
  <c r="H14" i="1"/>
  <c r="R13" i="1"/>
  <c r="O13" i="1"/>
  <c r="M13" i="1"/>
  <c r="K13" i="1"/>
  <c r="J13" i="1"/>
  <c r="I13" i="1"/>
  <c r="G13" i="1"/>
  <c r="F13" i="1"/>
  <c r="F9" i="1" s="1"/>
  <c r="E13" i="1"/>
  <c r="D13" i="1"/>
  <c r="P12" i="1"/>
  <c r="Q12" i="1" s="1"/>
  <c r="N12" i="1"/>
  <c r="L12" i="1"/>
  <c r="P11" i="1"/>
  <c r="P10" i="1" s="1"/>
  <c r="N11" i="1"/>
  <c r="N10" i="1" s="1"/>
  <c r="L11" i="1"/>
  <c r="R10" i="1"/>
  <c r="O10" i="1"/>
  <c r="M10" i="1"/>
  <c r="M9" i="1" s="1"/>
  <c r="L10" i="1"/>
  <c r="K10" i="1"/>
  <c r="J10" i="1"/>
  <c r="I10" i="1"/>
  <c r="I9" i="1" s="1"/>
  <c r="H10" i="1"/>
  <c r="G10" i="1"/>
  <c r="F10" i="1"/>
  <c r="E10" i="1"/>
  <c r="E9" i="1" s="1"/>
  <c r="D10" i="1"/>
  <c r="O9" i="1"/>
  <c r="K9" i="1"/>
  <c r="G9" i="1"/>
  <c r="D9" i="1"/>
  <c r="Q8" i="1"/>
  <c r="Q7" i="1"/>
  <c r="O7" i="1"/>
  <c r="O5" i="1" s="1"/>
  <c r="M7" i="1"/>
  <c r="M5" i="1" s="1"/>
  <c r="K7" i="1"/>
  <c r="I7" i="1"/>
  <c r="G7" i="1"/>
  <c r="G5" i="1" s="1"/>
  <c r="E7" i="1"/>
  <c r="E5" i="1" s="1"/>
  <c r="E124" i="1" s="1"/>
  <c r="R5" i="1"/>
  <c r="R124" i="1" s="1"/>
  <c r="P5" i="1"/>
  <c r="N5" i="1"/>
  <c r="N124" i="1" s="1"/>
  <c r="L5" i="1"/>
  <c r="J5" i="1"/>
  <c r="J124" i="1" s="1"/>
  <c r="H5" i="1"/>
  <c r="F5" i="1"/>
  <c r="F124" i="1" s="1"/>
  <c r="D5" i="1"/>
  <c r="D124" i="1" s="1"/>
  <c r="P15" i="1" l="1"/>
  <c r="Q15" i="1" s="1"/>
  <c r="N13" i="1"/>
  <c r="K124" i="1"/>
  <c r="Q10" i="1"/>
  <c r="L13" i="1"/>
  <c r="L9" i="1" s="1"/>
  <c r="K29" i="1"/>
  <c r="J9" i="1"/>
  <c r="Q14" i="1"/>
  <c r="P13" i="1"/>
  <c r="J29" i="1"/>
  <c r="Q11" i="1"/>
  <c r="Q18" i="1"/>
  <c r="N19" i="1"/>
  <c r="P19" i="1" s="1"/>
  <c r="Q19" i="1" s="1"/>
  <c r="P21" i="1"/>
  <c r="Q25" i="1"/>
  <c r="J31" i="1"/>
  <c r="K31" i="1" s="1"/>
  <c r="Q31" i="1"/>
  <c r="N34" i="1"/>
  <c r="P34" i="1" s="1"/>
  <c r="Q34" i="1" s="1"/>
  <c r="O67" i="1"/>
  <c r="I81" i="1"/>
  <c r="M81" i="1"/>
  <c r="Q81" i="1"/>
  <c r="I98" i="1"/>
  <c r="M98" i="1"/>
  <c r="Q98" i="1"/>
  <c r="R9" i="1"/>
  <c r="H50" i="1"/>
  <c r="G50" i="1" s="1"/>
  <c r="G124" i="1" s="1"/>
  <c r="L50" i="1"/>
  <c r="K50" i="1" s="1"/>
  <c r="P50" i="1"/>
  <c r="O50" i="1" s="1"/>
  <c r="O124" i="1" s="1"/>
  <c r="P9" i="1" l="1"/>
  <c r="Q9" i="1"/>
  <c r="Q21" i="1"/>
  <c r="P20" i="1"/>
  <c r="Q20" i="1" s="1"/>
  <c r="P29" i="1"/>
  <c r="Q29" i="1" s="1"/>
  <c r="L124" i="1"/>
  <c r="H124" i="1"/>
  <c r="P17" i="1"/>
  <c r="Q17" i="1" s="1"/>
  <c r="P124" i="1"/>
  <c r="N17" i="1"/>
  <c r="N9" i="1" s="1"/>
  <c r="Q13" i="1"/>
  <c r="Q50" i="1"/>
  <c r="Q124" i="1" s="1"/>
  <c r="M50" i="1"/>
  <c r="M124" i="1" s="1"/>
  <c r="N29" i="1"/>
  <c r="I50" i="1"/>
  <c r="I124" i="1" s="1"/>
  <c r="I8" i="1"/>
</calcChain>
</file>

<file path=xl/sharedStrings.xml><?xml version="1.0" encoding="utf-8"?>
<sst xmlns="http://schemas.openxmlformats.org/spreadsheetml/2006/main" count="326" uniqueCount="317">
  <si>
    <t>Сведения о внесенных изменениях в закон Забайкальского края "О бюджете Забайкальского края на 2024 год и плановый период 2025  и 2026 годов" от 27.12.2023 г. № 2303-ЗЗК</t>
  </si>
  <si>
    <t>(тыс. рублей)</t>
  </si>
  <si>
    <t>Наименование показателя</t>
  </si>
  <si>
    <t>КБК</t>
  </si>
  <si>
    <t>Закон Забайкальского края "О бюджете Забайкальского края на 2024 год и плановый период 2025  и 2026 годов" 
от 27.12.2023 г.                                                  № 2303-ЗЗК</t>
  </si>
  <si>
    <t>Изменения (+, -)</t>
  </si>
  <si>
    <t>Закон Забайкальского края "О бюджете Забайкальского края на 2024 год и плановый период 2025 и 2026 годов" 
от 27.12.2023 г. № 2303-ЗЗК 
(в редакции      
от 02.04.2024 г. № 2322-ЗЗК)</t>
  </si>
  <si>
    <t>Закон Забайкальского края "О бюджете Забайкальского края на 2024 год и плановый период 2025 и 2026 годов" 
от 27.12.2023 г. № 2303-ЗЗК 
(в редакции      
от 24.04.2024 г. № 2335-ЗЗК)</t>
  </si>
  <si>
    <t>Закон Забайкальского края "О бюджете Забайкальского края на 2024 год и плановый период 2025 и 2026 годов" 
от 27.12.2023 г. № 2303-ЗЗК 
(в редакции      
от 10.06.2024 г. № 2359-ЗЗК)</t>
  </si>
  <si>
    <t>Закон Забайкальского края "О бюджете Забайкальского края на 2024 год и плановый период 2025 и 2026 годов" 
от 27.12.2023 г. № 2303-ЗЗК 
(в редакции     
от 03.07.2024 г. № 2369-ЗЗК)</t>
  </si>
  <si>
    <t>Закон Забайкальского края "О бюджете Забайкальского края на 2024 год и плановый период 2025 и 2026 годов" 
от 27.12.2023 г. № 2303-ЗЗК 
(в редакции      
от 04.10.2024 г. № 2393-ЗЗК)</t>
  </si>
  <si>
    <t>Закон Забайкальского края "О бюджете Забайкальского края на 2024 год и плановый период 2025 и 2026 годов" 
от 27.12.2023 г. № 2303-ЗЗК (в редакции      
от 27.11.2024 г. № 2439-ЗЗК)</t>
  </si>
  <si>
    <t>Закон Забайкальского края "О бюджете Забайкальского края на 2024 год и плановый период 2025 и 2026 годов" 
от 27.12.2023 г. № 2303-ЗЗК (в редакции      
от 20.12.2024 г. № 2445-ЗЗК)</t>
  </si>
  <si>
    <t>1.</t>
  </si>
  <si>
    <t>ДОХОДЫ, Всего</t>
  </si>
  <si>
    <t>в том числе:</t>
  </si>
  <si>
    <t>1.1.</t>
  </si>
  <si>
    <t>Налоговые и неналоговые доходы</t>
  </si>
  <si>
    <t xml:space="preserve">000 1 00 00000 00 0000 000 </t>
  </si>
  <si>
    <t>из них:</t>
  </si>
  <si>
    <t>НАЛОГОВЫЕ ДОХОДЫ</t>
  </si>
  <si>
    <t>НАЛОГИ НА ПРИБЫЛЬ, ДОХОДЫ</t>
  </si>
  <si>
    <t>1 01 00000 00 0000 000</t>
  </si>
  <si>
    <t>Налог на прибыль организаций</t>
  </si>
  <si>
    <t>000 1 01 01000 00 0000 110</t>
  </si>
  <si>
    <t>Налог на доходы физических лиц</t>
  </si>
  <si>
    <t xml:space="preserve">000 1 01 02000 01 0000 110 </t>
  </si>
  <si>
    <t>НАЛОГИ НА ТОВАРЫ (РАБОТЫ, УСЛУГИ), РЕАЛИЗУЕМЫЕ НА ТЕРРИТОРИИ РОССИЙСКОЙ ФЕДЕРАЦИИ</t>
  </si>
  <si>
    <t>000 1 03 00000 00 0000 000</t>
  </si>
  <si>
    <t>Акцизы на спиртосодержащую продукцию производимую на территории РФ (алкоголь, пиво)</t>
  </si>
  <si>
    <t xml:space="preserve"> 1 03 02100 01 0000 110</t>
  </si>
  <si>
    <t>Доходы от уплаты акцизы на алкогольную продукцию</t>
  </si>
  <si>
    <t>1 03 02142 01 0000 110
1 03 02143 01 0000 110
1 03 02190 01 0000 110
1 03 02210 01 0000 110
1 03 02220 01 0000 110</t>
  </si>
  <si>
    <t xml:space="preserve">Доходы от уплаты акцизов на нефтепродукты </t>
  </si>
  <si>
    <t>1 03 02231 01 0000 110
1 03 02241 01 0000 110
1 03 02251 01 0000 110
1 03 02261 01 0000 110</t>
  </si>
  <si>
    <t>НАЛОГИ НА СОВОКУПНЫЙ ДОХОД</t>
  </si>
  <si>
    <t>1 05 00000 00 0000 000</t>
  </si>
  <si>
    <t>Налог, взимаемый в связи с применением упрощенной системы налогообложения</t>
  </si>
  <si>
    <t>000 1 05 01000 01 0000 110</t>
  </si>
  <si>
    <t>Налог на профессиональный доход</t>
  </si>
  <si>
    <t>1 05 00000 01 0000 110</t>
  </si>
  <si>
    <t>НАЛОГИ НА ИМУЩЕСТВО</t>
  </si>
  <si>
    <t>1 06 00000 00 0000 000</t>
  </si>
  <si>
    <t>Налог на имущество организаций</t>
  </si>
  <si>
    <t xml:space="preserve">000 1 06 02000 02 0000 110 </t>
  </si>
  <si>
    <t>Транспортный налог</t>
  </si>
  <si>
    <t xml:space="preserve">000 1 06 04000 02 0000 110 </t>
  </si>
  <si>
    <t>Налог на игорный бизнес</t>
  </si>
  <si>
    <t xml:space="preserve">000 1 06 05000 02 0000 110 </t>
  </si>
  <si>
    <t>НАЛОГИ, СБОРЫ И РЕГУЛЯРНЫЕ ПЛАТЕЖИ ЗА ПОЛЬЗОВАНИЕ ПРИРОДНЫМИ РЕСУРСАМИ</t>
  </si>
  <si>
    <t>1 07 00000 00 0000 000</t>
  </si>
  <si>
    <t>Налог на добычу полезных ископаемых</t>
  </si>
  <si>
    <t>000 1 07 01000 01 0000 110</t>
  </si>
  <si>
    <t>Сборы за пользование объектами животного мира и за пользование объектами водных биологических ресурсов</t>
  </si>
  <si>
    <t xml:space="preserve">000 1 07 04000 01 0000 110 </t>
  </si>
  <si>
    <t>ГОСУДАРСТВЕННАЯ ПОШЛИНА</t>
  </si>
  <si>
    <t>1 08 00000 00 0000 000</t>
  </si>
  <si>
    <t>ЗАДОЛЖЕННОСТЬ И ПЕРЕРАСЧЕТЫ ПО ОТМЕНЕННЫМ НАЛОГАМ, СБОРАМ И ИНЫМ ОБЯЗАТЕЛЬНЫМ ПЛАТЕЖАМ</t>
  </si>
  <si>
    <t>1 09 00000 00 0000 000</t>
  </si>
  <si>
    <t>НЕНАЛОГОВЫЕ ДОХОДЫ</t>
  </si>
  <si>
    <t>Доходы от использования имущества, находящегося в государственной и муниципальной собственности</t>
  </si>
  <si>
    <t>1 11 00000 00 0000 000</t>
  </si>
  <si>
    <t>Платежи при пользовании природными ресурсами</t>
  </si>
  <si>
    <t>1 12 00000 00 0000 000</t>
  </si>
  <si>
    <t>Доходы от оказания платных услуг и компенсации затрат государства</t>
  </si>
  <si>
    <t>1 13 00000 00 0000 000</t>
  </si>
  <si>
    <t>Доходы от продажи материальных и нематериальных активов</t>
  </si>
  <si>
    <t>1 14 00000 00 0000 000</t>
  </si>
  <si>
    <t>Административные платежи и сборы</t>
  </si>
  <si>
    <t>1 15 00000 00 0000 000</t>
  </si>
  <si>
    <t>Штрафы, санкции, возмещение ущерба</t>
  </si>
  <si>
    <t>1 16 00000 00 0000 000</t>
  </si>
  <si>
    <t>Прочие неналоговые доходы</t>
  </si>
  <si>
    <t>1 17 00000 00 0000 000</t>
  </si>
  <si>
    <t>1.2.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</si>
  <si>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</si>
  <si>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</si>
  <si>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</si>
  <si>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</si>
  <si>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субъектов Российской Федерации и муниципальных образований</t>
  </si>
  <si>
    <t>000 2 02 10000 00 0000 150</t>
  </si>
  <si>
    <t>субсидии бюджетам субъектов Российской Федерации (межбюджетные субсидии)</t>
  </si>
  <si>
    <t>000 2 02 20000 00 0000 150</t>
  </si>
  <si>
    <t>субвенции бюджетам субъектов Российской Федерации и муниципальных образований</t>
  </si>
  <si>
    <t>000 2 02 30000 00 0000 150</t>
  </si>
  <si>
    <t>иные межбюджетные трансферты</t>
  </si>
  <si>
    <t>000 2 02 40000 00 0000 150</t>
  </si>
  <si>
    <t>Безвозмездные поступления от государственных (муниципальных) организаций</t>
  </si>
  <si>
    <t>000 2 03 00000 00 0000 000</t>
  </si>
  <si>
    <t>Безвозмездные поступления от негосударственных организаций</t>
  </si>
  <si>
    <t>000 2 04 00000 00 0000 000</t>
  </si>
  <si>
    <t xml:space="preserve">Прочие безвозмездные поступления   </t>
  </si>
  <si>
    <t>000 2 07 00000 00 0000 000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</si>
  <si>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</si>
  <si>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000 2 18 00000 00 0000 000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</si>
  <si>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</si>
  <si>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</si>
  <si>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2.</t>
  </si>
  <si>
    <t>РАСХОДЫ, Всего</t>
  </si>
  <si>
    <t>2.1.</t>
  </si>
  <si>
    <t>Общегосударственные вопросы</t>
  </si>
  <si>
    <t>0100</t>
  </si>
  <si>
    <t>2.1.1.</t>
  </si>
  <si>
    <t>Функционирование высшего должностного лица субъекта Российской Федерации и муниципального образования</t>
  </si>
  <si>
    <t>0102</t>
  </si>
  <si>
    <t>2.1.2.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</si>
  <si>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</si>
  <si>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</si>
  <si>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2.1.3.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</si>
  <si>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</si>
  <si>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</si>
  <si>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2.1.4.</t>
  </si>
  <si>
    <t>Судебная система</t>
  </si>
  <si>
    <t>0105</t>
  </si>
  <si>
    <t>2.1.5.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</si>
  <si>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</si>
  <si>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</si>
  <si>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2.1.6.</t>
  </si>
  <si>
    <t>Обеспечение проведения выборов и референдумов</t>
  </si>
  <si>
    <t>0107</t>
  </si>
  <si>
    <t>2.1.7.</t>
  </si>
  <si>
    <t>Резервные фонды</t>
  </si>
  <si>
    <t>0111</t>
  </si>
  <si>
    <t>2.1.8.</t>
  </si>
  <si>
    <t>Другие общегосударственные вопросы</t>
  </si>
  <si>
    <t>0113</t>
  </si>
  <si>
    <t>2.2.</t>
  </si>
  <si>
    <t>Национальная оборона</t>
  </si>
  <si>
    <t>0200</t>
  </si>
  <si>
    <t>2.2.1.</t>
  </si>
  <si>
    <t>Мобилизационная и вневойсковая подготовка</t>
  </si>
  <si>
    <t>0203</t>
  </si>
  <si>
    <t>2.3.</t>
  </si>
  <si>
    <t>Национальная безопасность и правоохранительная деятельность</t>
  </si>
  <si>
    <t>0300</t>
  </si>
  <si>
    <t>2.3.1.</t>
  </si>
  <si>
    <t>Гражданская оборона</t>
  </si>
  <si>
    <t>0309</t>
  </si>
  <si>
    <t>2.3.2.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</si>
  <si>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</si>
  <si>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</si>
  <si>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2.3.3.</t>
  </si>
  <si>
    <t>Миграционная политика</t>
  </si>
  <si>
    <t>0311</t>
  </si>
  <si>
    <t>2.4.</t>
  </si>
  <si>
    <t>Национальная экономика</t>
  </si>
  <si>
    <t>0400</t>
  </si>
  <si>
    <t>2.4.1.</t>
  </si>
  <si>
    <t>Общеэкономические вопросы</t>
  </si>
  <si>
    <t>0401</t>
  </si>
  <si>
    <t>2.4.2.</t>
  </si>
  <si>
    <t>Сельское хозяйство и рыболовство</t>
  </si>
  <si>
    <t>0405</t>
  </si>
  <si>
    <t>2.4.3.</t>
  </si>
  <si>
    <t>Водное хозяйство</t>
  </si>
  <si>
    <t>0406</t>
  </si>
  <si>
    <t>2.4.4.</t>
  </si>
  <si>
    <t>Лесное хозяйство</t>
  </si>
  <si>
    <t>0407</t>
  </si>
  <si>
    <t>2.4.5.</t>
  </si>
  <si>
    <t>Транспорт</t>
  </si>
  <si>
    <t>0408</t>
  </si>
  <si>
    <t>2.4.6.</t>
  </si>
  <si>
    <t>Дорожное хозяйство (дорожные фонды)</t>
  </si>
  <si>
    <t>0409</t>
  </si>
  <si>
    <t>2.4.7.</t>
  </si>
  <si>
    <t>Связь и информатика</t>
  </si>
  <si>
    <t>0410</t>
  </si>
  <si>
    <t>2.4.8.</t>
  </si>
  <si>
    <t>Другие вопросы в области национальной экономики</t>
  </si>
  <si>
    <t>0412</t>
  </si>
  <si>
    <t>2.5.</t>
  </si>
  <si>
    <t>Жилищно-коммунальное хозяйство</t>
  </si>
  <si>
    <t>0500</t>
  </si>
  <si>
    <t>2.5.1.</t>
  </si>
  <si>
    <t>Жилищное хозяйство</t>
  </si>
  <si>
    <t>0501</t>
  </si>
  <si>
    <t>2.5.2.</t>
  </si>
  <si>
    <t>Коммунальное хозяйство</t>
  </si>
  <si>
    <t>0502</t>
  </si>
  <si>
    <t>2.5.3.</t>
  </si>
  <si>
    <t>Благоустройство</t>
  </si>
  <si>
    <t>0503</t>
  </si>
  <si>
    <t>2.5.4.</t>
  </si>
  <si>
    <t>Другие вопросы в области жилищно-коммунального хозяйства</t>
  </si>
  <si>
    <t>0505</t>
  </si>
  <si>
    <t>2.6.</t>
  </si>
  <si>
    <t>Охрана окружающей среды</t>
  </si>
  <si>
    <t>0600</t>
  </si>
  <si>
    <t>2.6.1.</t>
  </si>
  <si>
    <t>Охрана объектов растительного и животного мира и среды их обитания</t>
  </si>
  <si>
    <t>0603</t>
  </si>
  <si>
    <t>2.6.2.</t>
  </si>
  <si>
    <t>Прикладные научные исследования в области охраны окружающей среды</t>
  </si>
  <si>
    <t>0604</t>
  </si>
  <si>
    <t>2.6.3.</t>
  </si>
  <si>
    <t>Другие вопросы в области охраны окружающей среды</t>
  </si>
  <si>
    <t>0605</t>
  </si>
  <si>
    <t>2.7.</t>
  </si>
  <si>
    <t>Образование</t>
  </si>
  <si>
    <t>0700</t>
  </si>
  <si>
    <t>2.7.1.</t>
  </si>
  <si>
    <t>Дошкольное образование</t>
  </si>
  <si>
    <t>0701</t>
  </si>
  <si>
    <t>2.7.2.</t>
  </si>
  <si>
    <t>Общее образование</t>
  </si>
  <si>
    <t>0702</t>
  </si>
  <si>
    <t>2.7.3.</t>
  </si>
  <si>
    <t>Дополнительное образование детей</t>
  </si>
  <si>
    <t>0703</t>
  </si>
  <si>
    <t>2.7.4.</t>
  </si>
  <si>
    <t>Среднее профессиональное образование</t>
  </si>
  <si>
    <t>0704</t>
  </si>
  <si>
    <t>2.7.5.</t>
  </si>
  <si>
    <t>Профессиональная подготовка, переподготовка и повышение квалификации</t>
  </si>
  <si>
    <t>0705</t>
  </si>
  <si>
    <t>2.7.6.</t>
  </si>
  <si>
    <t>Высшее образование</t>
  </si>
  <si>
    <t>0706</t>
  </si>
  <si>
    <t>2.7.7.</t>
  </si>
  <si>
    <t>Молодежная политика и оздоровление детей</t>
  </si>
  <si>
    <t>0707</t>
  </si>
  <si>
    <t>2.7.8.</t>
  </si>
  <si>
    <t>Другие вопросы в области образования</t>
  </si>
  <si>
    <t>0709</t>
  </si>
  <si>
    <t>2.8.</t>
  </si>
  <si>
    <t>Культура, кинематография</t>
  </si>
  <si>
    <t>0800</t>
  </si>
  <si>
    <t>2.8.1.</t>
  </si>
  <si>
    <t>Культура</t>
  </si>
  <si>
    <t>0801</t>
  </si>
  <si>
    <t>2.8.2.</t>
  </si>
  <si>
    <t>Кинематография</t>
  </si>
  <si>
    <t>0802</t>
  </si>
  <si>
    <t>2.8.3.</t>
  </si>
  <si>
    <t>Другие вопросы в области культуры, кинематографии</t>
  </si>
  <si>
    <t>0804</t>
  </si>
  <si>
    <t>2.9.</t>
  </si>
  <si>
    <t>Здравоохранение</t>
  </si>
  <si>
    <t>0900</t>
  </si>
  <si>
    <t>2.9.1.</t>
  </si>
  <si>
    <t>Стационарная медицинская помощь</t>
  </si>
  <si>
    <t>0901</t>
  </si>
  <si>
    <t>2.9.2.</t>
  </si>
  <si>
    <t>Амбулаторная помощь</t>
  </si>
  <si>
    <t>0902</t>
  </si>
  <si>
    <t>2.9.3.</t>
  </si>
  <si>
    <t>Скорая медицинская помощь</t>
  </si>
  <si>
    <t>0904</t>
  </si>
  <si>
    <t>2.9.4.</t>
  </si>
  <si>
    <t>Санаторно-оздоровительная помощь</t>
  </si>
  <si>
    <t>0905</t>
  </si>
  <si>
    <t>2.9.5.</t>
  </si>
  <si>
    <t>Заготовка, переработка, хранение и обеспечение безопасности донорской крови и ее компонентов</t>
  </si>
  <si>
    <t>0906</t>
  </si>
  <si>
    <t>2.9.6.</t>
  </si>
  <si>
    <t>Другие вопросы в области здравоохранения</t>
  </si>
  <si>
    <t>0909</t>
  </si>
  <si>
    <t>2.10.</t>
  </si>
  <si>
    <t>Социальная политика</t>
  </si>
  <si>
    <t>1000</t>
  </si>
  <si>
    <t>2.10.1.</t>
  </si>
  <si>
    <t>Пенсионное обеспечение</t>
  </si>
  <si>
    <t>1001</t>
  </si>
  <si>
    <t>2.10.2.</t>
  </si>
  <si>
    <t>Социальное обслуживание населения</t>
  </si>
  <si>
    <t>1002</t>
  </si>
  <si>
    <t>2.10.3.</t>
  </si>
  <si>
    <t>Социальное обеспечение населения</t>
  </si>
  <si>
    <t>1003</t>
  </si>
  <si>
    <t>2.10.4.</t>
  </si>
  <si>
    <t>Охрана семьи и детства</t>
  </si>
  <si>
    <t>1004</t>
  </si>
  <si>
    <t>2.10.5.</t>
  </si>
  <si>
    <t>Другие вопросы в области социальной политики</t>
  </si>
  <si>
    <t>1006</t>
  </si>
  <si>
    <t>2.11.</t>
  </si>
  <si>
    <t>Физическая культура и спорт</t>
  </si>
  <si>
    <t>1100</t>
  </si>
  <si>
    <t>2.11.1.</t>
  </si>
  <si>
    <t>Массовый спорт</t>
  </si>
  <si>
    <t>1102</t>
  </si>
  <si>
    <t>2.11.2.</t>
  </si>
  <si>
    <t>Спорт высших достижений</t>
  </si>
  <si>
    <t>1103</t>
  </si>
  <si>
    <t>2.11.3.</t>
  </si>
  <si>
    <t>Другие вопросы в области физической культуры и спорта</t>
  </si>
  <si>
    <t>1105</t>
  </si>
  <si>
    <t>2.12.</t>
  </si>
  <si>
    <t>Средства массовой информации</t>
  </si>
  <si>
    <t>1200</t>
  </si>
  <si>
    <t>2.12.1.</t>
  </si>
  <si>
    <t>Телевидение и радиовещание</t>
  </si>
  <si>
    <t>1201</t>
  </si>
  <si>
    <t>2.12.2.</t>
  </si>
  <si>
    <t>Периодическая печать и издательства</t>
  </si>
  <si>
    <t>1202</t>
  </si>
  <si>
    <t>2.13.</t>
  </si>
  <si>
    <t>Обслуживание государственного и муниципального долга</t>
  </si>
  <si>
    <t>1300</t>
  </si>
  <si>
    <t>2.13.1.</t>
  </si>
  <si>
    <t>Обслуживание государственного внутреннего и муниципального долга</t>
  </si>
  <si>
    <t>1301</t>
  </si>
  <si>
    <t>2.14.</t>
  </si>
  <si>
    <t>Межбюджетные трансферты общего характера бюджетам бюджетной системы Российской Федерации</t>
  </si>
  <si>
    <t>1400</t>
  </si>
  <si>
    <t>2.14.1.</t>
  </si>
  <si>
    <t>Дотации на выравнивание бюджетной обеспеченности субъектов Российской Федерации и муниципальных образований</t>
  </si>
  <si>
    <t>1401</t>
  </si>
  <si>
    <t>2.14.2.</t>
  </si>
  <si>
    <t>Иные дотации</t>
  </si>
  <si>
    <t>1402</t>
  </si>
  <si>
    <t>2.14.3.</t>
  </si>
  <si>
    <t>Прочие межбюджетные трансферты общего характера</t>
  </si>
  <si>
    <t>1403</t>
  </si>
  <si>
    <t>3.</t>
  </si>
  <si>
    <t>ДЕФИЦИТ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</si>
</sst>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Calibri"/>
      <family val="2"/>
      <scheme val="minor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164" fontId="3" fillId="2" borderId="0" xfId="0" applyNumberFormat="1" applyFont="1" applyFill="1"/>
    <xf numFmtId="164" fontId="2" fillId="0" borderId="0" xfId="0" applyNumberFormat="1" applyFont="1"/>
    <xf numFmtId="164" fontId="3" fillId="2" borderId="1" xfId="0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164" fontId="3" fillId="2" borderId="2" xfId="0" applyNumberFormat="1" applyFont="1" applyFill="1" applyBorder="1" applyAlignment="1">
      <alignment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164" fontId="1" fillId="2" borderId="2" xfId="0" applyNumberFormat="1" applyFont="1" applyFill="1" applyBorder="1" applyAlignment="1">
      <alignment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165" fontId="1" fillId="0" borderId="2" xfId="0" applyNumberFormat="1" applyFont="1" applyBorder="1" applyAlignment="1">
      <alignment horizontal="left" vertical="top" wrapText="1"/>
    </xf>
    <xf numFmtId="165" fontId="1" fillId="0" borderId="2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165" fontId="3" fillId="0" borderId="2" xfId="0" applyNumberFormat="1" applyFont="1" applyBorder="1" applyAlignment="1">
      <alignment horizontal="left" vertical="top" wrapText="1"/>
    </xf>
    <xf numFmtId="165" fontId="3" fillId="0" borderId="2" xfId="0" applyNumberFormat="1" applyFont="1" applyBorder="1" applyAlignment="1">
      <alignment vertical="top"/>
    </xf>
    <xf numFmtId="165" fontId="3" fillId="0" borderId="2" xfId="0" applyNumberFormat="1" applyFont="1" applyBorder="1" applyAlignment="1">
      <alignment vertical="top" wrapText="1"/>
    </xf>
    <xf numFmtId="165" fontId="1" fillId="0" borderId="2" xfId="0" applyNumberFormat="1" applyFont="1" applyBorder="1" applyAlignment="1">
      <alignment vertical="top"/>
    </xf>
    <xf numFmtId="164" fontId="3" fillId="0" borderId="2" xfId="0" applyNumberFormat="1" applyFont="1" applyBorder="1" applyAlignment="1">
      <alignment horizontal="right" vertical="center"/>
    </xf>
    <xf numFmtId="165" fontId="1" fillId="0" borderId="3" xfId="0" applyNumberFormat="1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vertical="top" wrapText="1"/>
    </xf>
    <xf numFmtId="49" fontId="5" fillId="0" borderId="5" xfId="0" applyNumberFormat="1" applyFont="1" applyBorder="1" applyAlignment="1">
      <alignment horizontal="left" vertical="top" wrapText="1"/>
    </xf>
    <xf numFmtId="164" fontId="3" fillId="0" borderId="4" xfId="0" applyNumberFormat="1" applyFont="1" applyBorder="1" applyAlignment="1">
      <alignment vertical="center"/>
    </xf>
    <xf numFmtId="0" fontId="3" fillId="0" borderId="2" xfId="0" applyFont="1" applyBorder="1" applyAlignment="1">
      <alignment horizontal="justify" vertical="top"/>
    </xf>
    <xf numFmtId="0" fontId="3" fillId="0" borderId="2" xfId="0" applyFont="1" applyBorder="1" applyAlignment="1">
      <alignment vertical="top"/>
    </xf>
    <xf numFmtId="49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vertical="center"/>
    </xf>
    <xf numFmtId="164" fontId="1" fillId="2" borderId="4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6" xfId="0" applyFont="1" applyFill="1" applyBorder="1" applyAlignment="1">
      <alignment horizontal="left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vertical="center"/>
    </xf>
    <xf numFmtId="164" fontId="3" fillId="2" borderId="7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 wrapText="1"/>
    </xf>
    <xf numFmtId="49" fontId="3" fillId="2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E8975-A27F-48AF-8791-E4B05F280D69}">
  <sheetPr>
    <pageSetUpPr fitToPage="1"/>
  </sheetPr>
  <dimension ref="A1:R124"/>
  <sheetViews>
    <sheetView tabSelected="1" view="pageBreakPreview" topLeftCell="A118" zoomScale="70" zoomScaleNormal="55" zoomScaleSheetLayoutView="70" workbookViewId="0">
      <selection activeCell="B70" sqref="B70"/>
    </sheetView>
  </sheetViews>
  <sheetFormatPr defaultRowHeight="15" x14ac:dyDescent="0.25"/>
  <cols>
    <col min="2" max="2" width="45.7109375" bestFit="1" customWidth="1"/>
    <col min="3" max="3" width="35.7109375" bestFit="1" customWidth="1"/>
    <col min="4" max="4" width="18.85546875" bestFit="1" customWidth="1"/>
    <col min="5" max="5" width="20.42578125" bestFit="1" customWidth="1"/>
    <col min="6" max="6" width="18.85546875" bestFit="1" customWidth="1"/>
    <col min="7" max="7" width="20.42578125" bestFit="1" customWidth="1"/>
    <col min="8" max="8" width="18.85546875" bestFit="1" customWidth="1"/>
    <col min="9" max="9" width="20.42578125" bestFit="1" customWidth="1"/>
    <col min="10" max="10" width="18.85546875" bestFit="1" customWidth="1"/>
    <col min="11" max="11" width="20.42578125" bestFit="1" customWidth="1"/>
    <col min="12" max="12" width="18.85546875" bestFit="1" customWidth="1"/>
    <col min="13" max="13" width="20.42578125" bestFit="1" customWidth="1"/>
    <col min="14" max="14" width="18.85546875" bestFit="1" customWidth="1"/>
    <col min="15" max="15" width="20.42578125" bestFit="1" customWidth="1"/>
    <col min="16" max="16" width="18.85546875" bestFit="1" customWidth="1"/>
    <col min="17" max="17" width="20.42578125" bestFit="1" customWidth="1"/>
    <col min="18" max="18" width="18.85546875" bestFit="1" customWidth="1"/>
  </cols>
  <sheetData>
    <row r="1" spans="1:18" ht="18.75" x14ac:dyDescent="0.3">
      <c r="A1" s="1"/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8.75" x14ac:dyDescent="0.3">
      <c r="A2" s="1" t="s">
        <v>0</v>
      </c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8.75" x14ac:dyDescent="0.3">
      <c r="A3" s="3"/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6"/>
      <c r="Q3" s="7" t="s">
        <v>1</v>
      </c>
      <c r="R3" s="7"/>
    </row>
    <row r="4" spans="1:18" ht="363.75" customHeight="1" x14ac:dyDescent="0.25">
      <c r="A4" s="8" t="s">
        <v>2</v>
      </c>
      <c r="B4" s="8"/>
      <c r="C4" s="9" t="s">
        <v>3</v>
      </c>
      <c r="D4" s="10" t="s">
        <v>4</v>
      </c>
      <c r="E4" s="11" t="s">
        <v>5</v>
      </c>
      <c r="F4" s="10" t="s">
        <v>6</v>
      </c>
      <c r="G4" s="11" t="s">
        <v>5</v>
      </c>
      <c r="H4" s="10" t="s">
        <v>7</v>
      </c>
      <c r="I4" s="11" t="s">
        <v>5</v>
      </c>
      <c r="J4" s="10" t="s">
        <v>8</v>
      </c>
      <c r="K4" s="11" t="s">
        <v>5</v>
      </c>
      <c r="L4" s="10" t="s">
        <v>9</v>
      </c>
      <c r="M4" s="11" t="s">
        <v>5</v>
      </c>
      <c r="N4" s="10" t="s">
        <v>10</v>
      </c>
      <c r="O4" s="11" t="s">
        <v>5</v>
      </c>
      <c r="P4" s="10" t="s">
        <v>11</v>
      </c>
      <c r="Q4" s="11" t="s">
        <v>5</v>
      </c>
      <c r="R4" s="10" t="s">
        <v>12</v>
      </c>
    </row>
    <row r="5" spans="1:18" ht="19.5" x14ac:dyDescent="0.25">
      <c r="A5" s="12" t="s">
        <v>13</v>
      </c>
      <c r="B5" s="13" t="s">
        <v>14</v>
      </c>
      <c r="C5" s="14"/>
      <c r="D5" s="15">
        <f t="shared" ref="D5:R5" si="0">D7+D37</f>
        <v>123271507.09999999</v>
      </c>
      <c r="E5" s="15">
        <f t="shared" si="0"/>
        <v>-2284.3000000000002</v>
      </c>
      <c r="F5" s="15">
        <f t="shared" si="0"/>
        <v>123269222.80000001</v>
      </c>
      <c r="G5" s="15">
        <f t="shared" si="0"/>
        <v>1860254.4999999979</v>
      </c>
      <c r="H5" s="15">
        <f t="shared" si="0"/>
        <v>125129477.30000001</v>
      </c>
      <c r="I5" s="15">
        <f t="shared" si="0"/>
        <v>0</v>
      </c>
      <c r="J5" s="15">
        <f t="shared" si="0"/>
        <v>125129477.30000001</v>
      </c>
      <c r="K5" s="15">
        <f t="shared" si="0"/>
        <v>7126024.099999994</v>
      </c>
      <c r="L5" s="15">
        <f t="shared" si="0"/>
        <v>132255501.40000001</v>
      </c>
      <c r="M5" s="15">
        <f t="shared" si="0"/>
        <v>-61637.799999997762</v>
      </c>
      <c r="N5" s="15">
        <f t="shared" si="0"/>
        <v>132193863.59999999</v>
      </c>
      <c r="O5" s="15">
        <f t="shared" si="0"/>
        <v>1825416.4999999998</v>
      </c>
      <c r="P5" s="15">
        <f t="shared" si="0"/>
        <v>134019280.09999999</v>
      </c>
      <c r="Q5" s="15">
        <f t="shared" si="0"/>
        <v>5788822.6999999974</v>
      </c>
      <c r="R5" s="15">
        <f t="shared" si="0"/>
        <v>139808102.80000001</v>
      </c>
    </row>
    <row r="6" spans="1:18" ht="18.75" x14ac:dyDescent="0.25">
      <c r="A6" s="16"/>
      <c r="B6" s="17" t="s">
        <v>15</v>
      </c>
      <c r="C6" s="18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18" ht="18.75" x14ac:dyDescent="0.25">
      <c r="A7" s="20" t="s">
        <v>16</v>
      </c>
      <c r="B7" s="21" t="s">
        <v>17</v>
      </c>
      <c r="C7" s="22" t="s">
        <v>18</v>
      </c>
      <c r="D7" s="23">
        <v>69845818.700000003</v>
      </c>
      <c r="E7" s="23">
        <f>F7-D7</f>
        <v>0</v>
      </c>
      <c r="F7" s="23">
        <v>69845818.700000003</v>
      </c>
      <c r="G7" s="23">
        <f>H7-F7</f>
        <v>0</v>
      </c>
      <c r="H7" s="23">
        <v>69845818.700000003</v>
      </c>
      <c r="I7" s="23">
        <f>J7-H7</f>
        <v>0</v>
      </c>
      <c r="J7" s="23">
        <v>69845818.700000003</v>
      </c>
      <c r="K7" s="23">
        <f>L7-J7</f>
        <v>7126024.099999994</v>
      </c>
      <c r="L7" s="23">
        <v>76971842.799999997</v>
      </c>
      <c r="M7" s="23">
        <f>N7-L7</f>
        <v>0</v>
      </c>
      <c r="N7" s="23">
        <v>76971842.799999997</v>
      </c>
      <c r="O7" s="23">
        <f>P7-N7</f>
        <v>0</v>
      </c>
      <c r="P7" s="23">
        <v>76971842.799999997</v>
      </c>
      <c r="Q7" s="23">
        <f>R7-P7</f>
        <v>3774802.5</v>
      </c>
      <c r="R7" s="23">
        <v>80746645.299999997</v>
      </c>
    </row>
    <row r="8" spans="1:18" ht="18.75" x14ac:dyDescent="0.25">
      <c r="A8" s="24"/>
      <c r="B8" s="25" t="s">
        <v>19</v>
      </c>
      <c r="C8" s="26"/>
      <c r="D8" s="27"/>
      <c r="E8" s="27"/>
      <c r="F8" s="27"/>
      <c r="G8" s="27"/>
      <c r="H8" s="27"/>
      <c r="I8" s="27">
        <f ca="1">+I8:II27</f>
        <v>0</v>
      </c>
      <c r="J8" s="27"/>
      <c r="K8" s="27"/>
      <c r="L8" s="27"/>
      <c r="M8" s="27"/>
      <c r="N8" s="27"/>
      <c r="O8" s="27"/>
      <c r="P8" s="27"/>
      <c r="Q8" s="28">
        <f>R8-P8</f>
        <v>0</v>
      </c>
      <c r="R8" s="27"/>
    </row>
    <row r="9" spans="1:18" ht="18.75" x14ac:dyDescent="0.25">
      <c r="A9" s="24"/>
      <c r="B9" s="29" t="s">
        <v>20</v>
      </c>
      <c r="C9" s="30"/>
      <c r="D9" s="28">
        <f>D10+D13+D17+D20+D24+D27+D28</f>
        <v>68653320.799999997</v>
      </c>
      <c r="E9" s="28">
        <f t="shared" ref="E9:R9" si="1">E10+E13+E17+E20+E24+E27+E28</f>
        <v>0</v>
      </c>
      <c r="F9" s="28">
        <f t="shared" si="1"/>
        <v>68653320.799999997</v>
      </c>
      <c r="G9" s="28">
        <f t="shared" si="1"/>
        <v>0</v>
      </c>
      <c r="H9" s="28">
        <f>H10+H13+H17+H20+H24+H27+H28</f>
        <v>68653320.799999997</v>
      </c>
      <c r="I9" s="28">
        <f t="shared" si="1"/>
        <v>0</v>
      </c>
      <c r="J9" s="28">
        <f t="shared" si="1"/>
        <v>68653320.799999997</v>
      </c>
      <c r="K9" s="28">
        <f>K10+K13+K17+K20+K24+K27+K28</f>
        <v>6048828.5</v>
      </c>
      <c r="L9" s="28">
        <f t="shared" si="1"/>
        <v>74702149.299999997</v>
      </c>
      <c r="M9" s="28">
        <f t="shared" si="1"/>
        <v>0</v>
      </c>
      <c r="N9" s="28">
        <f t="shared" si="1"/>
        <v>74702149.299999997</v>
      </c>
      <c r="O9" s="28">
        <f t="shared" si="1"/>
        <v>0</v>
      </c>
      <c r="P9" s="28">
        <f>P10+P13+P17+P20+P24+P27+P28</f>
        <v>74702149.299999997</v>
      </c>
      <c r="Q9" s="28">
        <f t="shared" ref="Q9:Q36" si="2">R9-P9</f>
        <v>2659930.299999997</v>
      </c>
      <c r="R9" s="28">
        <f t="shared" si="1"/>
        <v>77362079.599999994</v>
      </c>
    </row>
    <row r="10" spans="1:18" ht="38.25" customHeight="1" x14ac:dyDescent="0.25">
      <c r="A10" s="24"/>
      <c r="B10" s="31" t="s">
        <v>21</v>
      </c>
      <c r="C10" s="32" t="s">
        <v>22</v>
      </c>
      <c r="D10" s="28">
        <f>D11+D12</f>
        <v>46212825.799999997</v>
      </c>
      <c r="E10" s="28">
        <f t="shared" ref="E10:R10" si="3">E11+E12</f>
        <v>0</v>
      </c>
      <c r="F10" s="28">
        <f t="shared" si="3"/>
        <v>46212825.799999997</v>
      </c>
      <c r="G10" s="28">
        <f t="shared" si="3"/>
        <v>0</v>
      </c>
      <c r="H10" s="28">
        <f t="shared" si="3"/>
        <v>46212825.799999997</v>
      </c>
      <c r="I10" s="28">
        <f t="shared" si="3"/>
        <v>0</v>
      </c>
      <c r="J10" s="28">
        <f t="shared" si="3"/>
        <v>46212825.799999997</v>
      </c>
      <c r="K10" s="28">
        <f>K11+K12</f>
        <v>4546812.2</v>
      </c>
      <c r="L10" s="28">
        <f t="shared" si="3"/>
        <v>50759638</v>
      </c>
      <c r="M10" s="28">
        <f t="shared" si="3"/>
        <v>0</v>
      </c>
      <c r="N10" s="28">
        <f t="shared" si="3"/>
        <v>50759638</v>
      </c>
      <c r="O10" s="28">
        <f t="shared" si="3"/>
        <v>0</v>
      </c>
      <c r="P10" s="28">
        <f t="shared" si="3"/>
        <v>50759638</v>
      </c>
      <c r="Q10" s="28">
        <f t="shared" si="2"/>
        <v>1545440</v>
      </c>
      <c r="R10" s="28">
        <f t="shared" si="3"/>
        <v>52305078</v>
      </c>
    </row>
    <row r="11" spans="1:18" ht="28.5" customHeight="1" x14ac:dyDescent="0.25">
      <c r="A11" s="24"/>
      <c r="B11" s="33" t="s">
        <v>23</v>
      </c>
      <c r="C11" s="34" t="s">
        <v>24</v>
      </c>
      <c r="D11" s="27">
        <v>20658281</v>
      </c>
      <c r="E11" s="27">
        <v>0</v>
      </c>
      <c r="F11" s="27">
        <v>20658281</v>
      </c>
      <c r="G11" s="27">
        <v>0</v>
      </c>
      <c r="H11" s="27">
        <v>20658281</v>
      </c>
      <c r="I11" s="27">
        <v>0</v>
      </c>
      <c r="J11" s="27">
        <v>20658281</v>
      </c>
      <c r="K11" s="27">
        <v>1500000</v>
      </c>
      <c r="L11" s="27">
        <f>J11+K11</f>
        <v>22158281</v>
      </c>
      <c r="M11" s="27">
        <v>0</v>
      </c>
      <c r="N11" s="27">
        <f>L11+M11</f>
        <v>22158281</v>
      </c>
      <c r="O11" s="27"/>
      <c r="P11" s="27">
        <f>N11+O11</f>
        <v>22158281</v>
      </c>
      <c r="Q11" s="28">
        <f t="shared" si="2"/>
        <v>160010</v>
      </c>
      <c r="R11" s="27">
        <v>22318291</v>
      </c>
    </row>
    <row r="12" spans="1:18" ht="26.25" customHeight="1" x14ac:dyDescent="0.25">
      <c r="A12" s="24"/>
      <c r="B12" s="33" t="s">
        <v>25</v>
      </c>
      <c r="C12" s="34" t="s">
        <v>26</v>
      </c>
      <c r="D12" s="27">
        <v>25554544.800000001</v>
      </c>
      <c r="E12" s="27">
        <v>0</v>
      </c>
      <c r="F12" s="27">
        <v>25554544.800000001</v>
      </c>
      <c r="G12" s="27">
        <v>0</v>
      </c>
      <c r="H12" s="27">
        <v>25554544.800000001</v>
      </c>
      <c r="I12" s="27">
        <v>0</v>
      </c>
      <c r="J12" s="27">
        <v>25554544.800000001</v>
      </c>
      <c r="K12" s="27">
        <v>3046812.2</v>
      </c>
      <c r="L12" s="27">
        <f>J12+K12</f>
        <v>28601357</v>
      </c>
      <c r="M12" s="27">
        <v>0</v>
      </c>
      <c r="N12" s="27">
        <f>L12+M12</f>
        <v>28601357</v>
      </c>
      <c r="O12" s="27"/>
      <c r="P12" s="27">
        <f>N12+O12</f>
        <v>28601357</v>
      </c>
      <c r="Q12" s="28">
        <f t="shared" si="2"/>
        <v>1385430</v>
      </c>
      <c r="R12" s="27">
        <v>29986787</v>
      </c>
    </row>
    <row r="13" spans="1:18" ht="117" customHeight="1" x14ac:dyDescent="0.25">
      <c r="A13" s="24"/>
      <c r="B13" s="35" t="s">
        <v>27</v>
      </c>
      <c r="C13" s="36" t="s">
        <v>28</v>
      </c>
      <c r="D13" s="28">
        <f>D14+D15+D16</f>
        <v>8482316.2999999989</v>
      </c>
      <c r="E13" s="28">
        <f t="shared" ref="E13:R13" si="4">E14+E15+E16</f>
        <v>0</v>
      </c>
      <c r="F13" s="28">
        <f t="shared" si="4"/>
        <v>8482316.2999999989</v>
      </c>
      <c r="G13" s="28">
        <f t="shared" si="4"/>
        <v>0</v>
      </c>
      <c r="H13" s="28">
        <f t="shared" si="4"/>
        <v>8482316.2999999989</v>
      </c>
      <c r="I13" s="28">
        <f t="shared" si="4"/>
        <v>0</v>
      </c>
      <c r="J13" s="28">
        <f t="shared" si="4"/>
        <v>8482316.2999999989</v>
      </c>
      <c r="K13" s="28">
        <f t="shared" si="4"/>
        <v>441851.7</v>
      </c>
      <c r="L13" s="28">
        <f t="shared" si="4"/>
        <v>8924168</v>
      </c>
      <c r="M13" s="28">
        <f t="shared" si="4"/>
        <v>0</v>
      </c>
      <c r="N13" s="28">
        <f t="shared" si="4"/>
        <v>8924168</v>
      </c>
      <c r="O13" s="28">
        <f t="shared" si="4"/>
        <v>0</v>
      </c>
      <c r="P13" s="28">
        <f t="shared" si="4"/>
        <v>8924168</v>
      </c>
      <c r="Q13" s="28">
        <f t="shared" si="2"/>
        <v>286087.09999999963</v>
      </c>
      <c r="R13" s="28">
        <f t="shared" si="4"/>
        <v>9210255.0999999996</v>
      </c>
    </row>
    <row r="14" spans="1:18" ht="78.75" customHeight="1" x14ac:dyDescent="0.25">
      <c r="A14" s="24"/>
      <c r="B14" s="37" t="s">
        <v>29</v>
      </c>
      <c r="C14" s="38" t="s">
        <v>30</v>
      </c>
      <c r="D14" s="27">
        <v>16502</v>
      </c>
      <c r="E14" s="27">
        <v>0</v>
      </c>
      <c r="F14" s="27">
        <v>16502</v>
      </c>
      <c r="G14" s="27">
        <v>0</v>
      </c>
      <c r="H14" s="27">
        <f>F14+G14</f>
        <v>16502</v>
      </c>
      <c r="I14" s="27">
        <v>0</v>
      </c>
      <c r="J14" s="27">
        <f>H14+I14</f>
        <v>16502</v>
      </c>
      <c r="K14" s="27">
        <v>0</v>
      </c>
      <c r="L14" s="27">
        <f>J14+K14</f>
        <v>16502</v>
      </c>
      <c r="M14" s="27">
        <v>0</v>
      </c>
      <c r="N14" s="27">
        <f>L14+M14</f>
        <v>16502</v>
      </c>
      <c r="O14" s="27">
        <v>0</v>
      </c>
      <c r="P14" s="27">
        <f>N14+O14</f>
        <v>16502</v>
      </c>
      <c r="Q14" s="28">
        <f t="shared" si="2"/>
        <v>5173</v>
      </c>
      <c r="R14" s="27">
        <v>21675</v>
      </c>
    </row>
    <row r="15" spans="1:18" ht="103.5" customHeight="1" x14ac:dyDescent="0.25">
      <c r="A15" s="24"/>
      <c r="B15" s="37" t="s">
        <v>31</v>
      </c>
      <c r="C15" s="39" t="s">
        <v>32</v>
      </c>
      <c r="D15" s="27">
        <v>1508816.2</v>
      </c>
      <c r="E15" s="27">
        <v>0</v>
      </c>
      <c r="F15" s="27">
        <v>1508816.2</v>
      </c>
      <c r="G15" s="27">
        <v>0</v>
      </c>
      <c r="H15" s="27">
        <f>F15+G15</f>
        <v>1508816.2</v>
      </c>
      <c r="I15" s="27"/>
      <c r="J15" s="27">
        <f>H15+I15</f>
        <v>1508816.2</v>
      </c>
      <c r="K15" s="27">
        <v>72911.8</v>
      </c>
      <c r="L15" s="27">
        <f>J15+K15</f>
        <v>1581728</v>
      </c>
      <c r="M15" s="27">
        <v>0</v>
      </c>
      <c r="N15" s="27">
        <f>L15+M15</f>
        <v>1581728</v>
      </c>
      <c r="O15" s="27">
        <v>0</v>
      </c>
      <c r="P15" s="27">
        <f>N15+O15</f>
        <v>1581728</v>
      </c>
      <c r="Q15" s="28">
        <f t="shared" si="2"/>
        <v>117156.69999999995</v>
      </c>
      <c r="R15" s="27">
        <v>1698884.7</v>
      </c>
    </row>
    <row r="16" spans="1:18" ht="84.75" customHeight="1" x14ac:dyDescent="0.25">
      <c r="A16" s="24"/>
      <c r="B16" s="34" t="s">
        <v>33</v>
      </c>
      <c r="C16" s="39" t="s">
        <v>34</v>
      </c>
      <c r="D16" s="27">
        <v>6956998.0999999996</v>
      </c>
      <c r="E16" s="27">
        <v>0</v>
      </c>
      <c r="F16" s="27">
        <v>6956998.0999999996</v>
      </c>
      <c r="G16" s="27">
        <v>0</v>
      </c>
      <c r="H16" s="27">
        <f>F16+G16</f>
        <v>6956998.0999999996</v>
      </c>
      <c r="I16" s="27"/>
      <c r="J16" s="27">
        <f>H16+I16</f>
        <v>6956998.0999999996</v>
      </c>
      <c r="K16" s="27">
        <v>368939.9</v>
      </c>
      <c r="L16" s="27">
        <f>J16+K16</f>
        <v>7325938</v>
      </c>
      <c r="M16" s="27">
        <v>0</v>
      </c>
      <c r="N16" s="27">
        <f>L16+M16</f>
        <v>7325938</v>
      </c>
      <c r="O16" s="27">
        <v>0</v>
      </c>
      <c r="P16" s="27">
        <f>N16+O16</f>
        <v>7325938</v>
      </c>
      <c r="Q16" s="28">
        <f t="shared" si="2"/>
        <v>163757.40000000037</v>
      </c>
      <c r="R16" s="27">
        <v>7489695.4000000004</v>
      </c>
    </row>
    <row r="17" spans="1:18" ht="37.5" x14ac:dyDescent="0.25">
      <c r="A17" s="24"/>
      <c r="B17" s="36" t="s">
        <v>35</v>
      </c>
      <c r="C17" s="40" t="s">
        <v>36</v>
      </c>
      <c r="D17" s="28">
        <f>D18+D19</f>
        <v>4234306.5</v>
      </c>
      <c r="E17" s="28">
        <f t="shared" ref="E17:R17" si="5">E18+E19</f>
        <v>0</v>
      </c>
      <c r="F17" s="28">
        <f t="shared" si="5"/>
        <v>4234306.5</v>
      </c>
      <c r="G17" s="28">
        <f t="shared" si="5"/>
        <v>0</v>
      </c>
      <c r="H17" s="28">
        <f t="shared" si="5"/>
        <v>4234306.5</v>
      </c>
      <c r="I17" s="28">
        <f t="shared" si="5"/>
        <v>0</v>
      </c>
      <c r="J17" s="28">
        <f t="shared" si="5"/>
        <v>4234306.5</v>
      </c>
      <c r="K17" s="28">
        <f t="shared" si="5"/>
        <v>0</v>
      </c>
      <c r="L17" s="28">
        <f t="shared" si="5"/>
        <v>4234306.5</v>
      </c>
      <c r="M17" s="28">
        <f t="shared" si="5"/>
        <v>0</v>
      </c>
      <c r="N17" s="28">
        <f t="shared" si="5"/>
        <v>4234306.5</v>
      </c>
      <c r="O17" s="28">
        <f t="shared" si="5"/>
        <v>0</v>
      </c>
      <c r="P17" s="28">
        <f t="shared" si="5"/>
        <v>4234306.5</v>
      </c>
      <c r="Q17" s="28">
        <f t="shared" si="2"/>
        <v>6320.5</v>
      </c>
      <c r="R17" s="28">
        <f t="shared" si="5"/>
        <v>4240627</v>
      </c>
    </row>
    <row r="18" spans="1:18" ht="72" customHeight="1" x14ac:dyDescent="0.25">
      <c r="A18" s="24"/>
      <c r="B18" s="33" t="s">
        <v>37</v>
      </c>
      <c r="C18" s="34" t="s">
        <v>38</v>
      </c>
      <c r="D18" s="27">
        <v>4078612.5</v>
      </c>
      <c r="E18" s="27">
        <v>0</v>
      </c>
      <c r="F18" s="27">
        <v>4078612.5</v>
      </c>
      <c r="G18" s="27">
        <v>0</v>
      </c>
      <c r="H18" s="27">
        <v>4078612.5</v>
      </c>
      <c r="I18" s="27"/>
      <c r="J18" s="27">
        <v>4078612.5</v>
      </c>
      <c r="K18" s="27">
        <v>0</v>
      </c>
      <c r="L18" s="27">
        <f>J18+K18</f>
        <v>4078612.5</v>
      </c>
      <c r="M18" s="27"/>
      <c r="N18" s="27">
        <f>L18+M18</f>
        <v>4078612.5</v>
      </c>
      <c r="O18" s="27"/>
      <c r="P18" s="27">
        <f>N18+O18</f>
        <v>4078612.5</v>
      </c>
      <c r="Q18" s="28">
        <f t="shared" si="2"/>
        <v>-1904.5</v>
      </c>
      <c r="R18" s="41">
        <v>4076708</v>
      </c>
    </row>
    <row r="19" spans="1:18" ht="21.75" customHeight="1" x14ac:dyDescent="0.25">
      <c r="A19" s="24"/>
      <c r="B19" s="37" t="s">
        <v>39</v>
      </c>
      <c r="C19" s="38" t="s">
        <v>40</v>
      </c>
      <c r="D19" s="27">
        <v>155694</v>
      </c>
      <c r="E19" s="27">
        <v>0</v>
      </c>
      <c r="F19" s="27">
        <v>155694</v>
      </c>
      <c r="G19" s="27">
        <v>0</v>
      </c>
      <c r="H19" s="27">
        <f>F19+G19</f>
        <v>155694</v>
      </c>
      <c r="I19" s="27"/>
      <c r="J19" s="27">
        <f>H19+I19</f>
        <v>155694</v>
      </c>
      <c r="K19" s="27">
        <v>0</v>
      </c>
      <c r="L19" s="27">
        <f>J19+K19</f>
        <v>155694</v>
      </c>
      <c r="M19" s="27">
        <v>0</v>
      </c>
      <c r="N19" s="27">
        <f>L19+M19</f>
        <v>155694</v>
      </c>
      <c r="O19" s="27">
        <v>0</v>
      </c>
      <c r="P19" s="27">
        <f>N19+O19</f>
        <v>155694</v>
      </c>
      <c r="Q19" s="28">
        <f t="shared" si="2"/>
        <v>8225</v>
      </c>
      <c r="R19" s="41">
        <v>163919</v>
      </c>
    </row>
    <row r="20" spans="1:18" ht="33" customHeight="1" x14ac:dyDescent="0.25">
      <c r="A20" s="24"/>
      <c r="B20" s="31" t="s">
        <v>41</v>
      </c>
      <c r="C20" s="40" t="s">
        <v>42</v>
      </c>
      <c r="D20" s="28">
        <f>D21+D22+D23</f>
        <v>7146977.7999999998</v>
      </c>
      <c r="E20" s="28">
        <f t="shared" ref="E20:R20" si="6">E21+E22+E23</f>
        <v>0</v>
      </c>
      <c r="F20" s="28">
        <f t="shared" si="6"/>
        <v>7146977.7999999998</v>
      </c>
      <c r="G20" s="28">
        <f t="shared" si="6"/>
        <v>0</v>
      </c>
      <c r="H20" s="28">
        <f t="shared" si="6"/>
        <v>7146977.7999999998</v>
      </c>
      <c r="I20" s="28">
        <f t="shared" si="6"/>
        <v>0</v>
      </c>
      <c r="J20" s="28">
        <f t="shared" si="6"/>
        <v>7146977.7999999998</v>
      </c>
      <c r="K20" s="28">
        <f t="shared" si="6"/>
        <v>13068</v>
      </c>
      <c r="L20" s="28">
        <f t="shared" si="6"/>
        <v>7160045.7999999998</v>
      </c>
      <c r="M20" s="28">
        <f t="shared" si="6"/>
        <v>0</v>
      </c>
      <c r="N20" s="28">
        <f t="shared" si="6"/>
        <v>7160045.7999999998</v>
      </c>
      <c r="O20" s="28">
        <f t="shared" si="6"/>
        <v>0</v>
      </c>
      <c r="P20" s="28">
        <f t="shared" si="6"/>
        <v>7160045.7999999998</v>
      </c>
      <c r="Q20" s="28">
        <f t="shared" si="2"/>
        <v>35451.200000000186</v>
      </c>
      <c r="R20" s="28">
        <f t="shared" si="6"/>
        <v>7195497</v>
      </c>
    </row>
    <row r="21" spans="1:18" ht="34.5" customHeight="1" x14ac:dyDescent="0.25">
      <c r="A21" s="24"/>
      <c r="B21" s="33" t="s">
        <v>43</v>
      </c>
      <c r="C21" s="34" t="s">
        <v>44</v>
      </c>
      <c r="D21" s="27">
        <v>6356617</v>
      </c>
      <c r="E21" s="27">
        <v>0</v>
      </c>
      <c r="F21" s="27">
        <v>6356617</v>
      </c>
      <c r="G21" s="27">
        <v>0</v>
      </c>
      <c r="H21" s="27">
        <v>6356617</v>
      </c>
      <c r="I21" s="27"/>
      <c r="J21" s="27">
        <v>6356617</v>
      </c>
      <c r="K21" s="27">
        <v>0</v>
      </c>
      <c r="L21" s="27">
        <f>J21+K21</f>
        <v>6356617</v>
      </c>
      <c r="M21" s="27">
        <v>0</v>
      </c>
      <c r="N21" s="27">
        <f>L21+M21</f>
        <v>6356617</v>
      </c>
      <c r="O21" s="27">
        <v>0</v>
      </c>
      <c r="P21" s="27">
        <f>N21+O21</f>
        <v>6356617</v>
      </c>
      <c r="Q21" s="28">
        <f t="shared" si="2"/>
        <v>28301</v>
      </c>
      <c r="R21" s="27">
        <v>6384918</v>
      </c>
    </row>
    <row r="22" spans="1:18" ht="42" customHeight="1" x14ac:dyDescent="0.25">
      <c r="A22" s="24"/>
      <c r="B22" s="33" t="s">
        <v>45</v>
      </c>
      <c r="C22" s="34" t="s">
        <v>46</v>
      </c>
      <c r="D22" s="27">
        <v>788680.8</v>
      </c>
      <c r="E22" s="27">
        <v>0</v>
      </c>
      <c r="F22" s="27">
        <v>788680.8</v>
      </c>
      <c r="G22" s="27">
        <v>0</v>
      </c>
      <c r="H22" s="27">
        <v>788680.8</v>
      </c>
      <c r="I22" s="27"/>
      <c r="J22" s="27">
        <v>788680.8</v>
      </c>
      <c r="K22" s="27">
        <v>13068</v>
      </c>
      <c r="L22" s="27">
        <f t="shared" ref="L22:P23" si="7">J22+K22</f>
        <v>801748.8</v>
      </c>
      <c r="M22" s="27">
        <v>0</v>
      </c>
      <c r="N22" s="27">
        <f t="shared" si="7"/>
        <v>801748.8</v>
      </c>
      <c r="O22" s="27">
        <v>0</v>
      </c>
      <c r="P22" s="27">
        <f t="shared" si="7"/>
        <v>801748.8</v>
      </c>
      <c r="Q22" s="28">
        <f t="shared" si="2"/>
        <v>7808.1999999999534</v>
      </c>
      <c r="R22" s="27">
        <v>809557</v>
      </c>
    </row>
    <row r="23" spans="1:18" ht="45" customHeight="1" x14ac:dyDescent="0.25">
      <c r="A23" s="24"/>
      <c r="B23" s="33" t="s">
        <v>47</v>
      </c>
      <c r="C23" s="34" t="s">
        <v>48</v>
      </c>
      <c r="D23" s="27">
        <v>1680</v>
      </c>
      <c r="E23" s="27">
        <v>0</v>
      </c>
      <c r="F23" s="27">
        <v>1680</v>
      </c>
      <c r="G23" s="27">
        <v>0</v>
      </c>
      <c r="H23" s="27">
        <v>1680</v>
      </c>
      <c r="I23" s="27"/>
      <c r="J23" s="27">
        <v>1680</v>
      </c>
      <c r="K23" s="27">
        <v>0</v>
      </c>
      <c r="L23" s="27">
        <f t="shared" si="7"/>
        <v>1680</v>
      </c>
      <c r="M23" s="27">
        <v>0</v>
      </c>
      <c r="N23" s="27">
        <f t="shared" si="7"/>
        <v>1680</v>
      </c>
      <c r="O23" s="27">
        <v>0</v>
      </c>
      <c r="P23" s="27">
        <f t="shared" si="7"/>
        <v>1680</v>
      </c>
      <c r="Q23" s="28">
        <f t="shared" si="2"/>
        <v>-658</v>
      </c>
      <c r="R23" s="27">
        <v>1022</v>
      </c>
    </row>
    <row r="24" spans="1:18" ht="68.25" customHeight="1" x14ac:dyDescent="0.25">
      <c r="A24" s="24"/>
      <c r="B24" s="42" t="s">
        <v>49</v>
      </c>
      <c r="C24" s="40" t="s">
        <v>50</v>
      </c>
      <c r="D24" s="28">
        <f>D25+D26</f>
        <v>2492545.4</v>
      </c>
      <c r="E24" s="28">
        <f t="shared" ref="E24:R24" si="8">E25+E26</f>
        <v>0</v>
      </c>
      <c r="F24" s="28">
        <f t="shared" si="8"/>
        <v>2492545.4</v>
      </c>
      <c r="G24" s="28">
        <f t="shared" si="8"/>
        <v>0</v>
      </c>
      <c r="H24" s="28">
        <f t="shared" si="8"/>
        <v>2492545.4</v>
      </c>
      <c r="I24" s="28">
        <f t="shared" si="8"/>
        <v>0</v>
      </c>
      <c r="J24" s="28">
        <f t="shared" si="8"/>
        <v>2492545.4</v>
      </c>
      <c r="K24" s="28">
        <f t="shared" si="8"/>
        <v>1047096.6</v>
      </c>
      <c r="L24" s="28">
        <f t="shared" si="8"/>
        <v>3539642</v>
      </c>
      <c r="M24" s="28">
        <f t="shared" si="8"/>
        <v>0</v>
      </c>
      <c r="N24" s="28">
        <f t="shared" si="8"/>
        <v>3539642</v>
      </c>
      <c r="O24" s="28">
        <f t="shared" si="8"/>
        <v>0</v>
      </c>
      <c r="P24" s="28">
        <f t="shared" si="8"/>
        <v>3539642</v>
      </c>
      <c r="Q24" s="28">
        <f t="shared" si="2"/>
        <v>778151</v>
      </c>
      <c r="R24" s="28">
        <f t="shared" si="8"/>
        <v>4317793</v>
      </c>
    </row>
    <row r="25" spans="1:18" ht="60.75" customHeight="1" x14ac:dyDescent="0.25">
      <c r="A25" s="24"/>
      <c r="B25" s="33" t="s">
        <v>51</v>
      </c>
      <c r="C25" s="34" t="s">
        <v>52</v>
      </c>
      <c r="D25" s="27">
        <v>2479475.4</v>
      </c>
      <c r="E25" s="27">
        <v>0</v>
      </c>
      <c r="F25" s="27">
        <v>2479475.4</v>
      </c>
      <c r="G25" s="27">
        <v>0</v>
      </c>
      <c r="H25" s="27">
        <v>2479475.4</v>
      </c>
      <c r="I25" s="27"/>
      <c r="J25" s="27">
        <v>2479475.4</v>
      </c>
      <c r="K25" s="27">
        <v>1047096.6</v>
      </c>
      <c r="L25" s="27">
        <f>J25+K25</f>
        <v>3526572</v>
      </c>
      <c r="M25" s="27">
        <v>0</v>
      </c>
      <c r="N25" s="27">
        <f>L25+M25</f>
        <v>3526572</v>
      </c>
      <c r="O25" s="27">
        <v>0</v>
      </c>
      <c r="P25" s="27">
        <f>N25+O25</f>
        <v>3526572</v>
      </c>
      <c r="Q25" s="28">
        <f t="shared" si="2"/>
        <v>775950</v>
      </c>
      <c r="R25" s="27">
        <v>4302522</v>
      </c>
    </row>
    <row r="26" spans="1:18" ht="78.75" customHeight="1" x14ac:dyDescent="0.25">
      <c r="A26" s="24"/>
      <c r="B26" s="33" t="s">
        <v>53</v>
      </c>
      <c r="C26" s="34" t="s">
        <v>54</v>
      </c>
      <c r="D26" s="27">
        <v>13070</v>
      </c>
      <c r="E26" s="27">
        <v>0</v>
      </c>
      <c r="F26" s="27">
        <v>13070</v>
      </c>
      <c r="G26" s="27">
        <v>0</v>
      </c>
      <c r="H26" s="27">
        <v>13070</v>
      </c>
      <c r="I26" s="27"/>
      <c r="J26" s="27">
        <v>13070</v>
      </c>
      <c r="K26" s="27">
        <v>0</v>
      </c>
      <c r="L26" s="27">
        <f>J26+K26</f>
        <v>13070</v>
      </c>
      <c r="M26" s="27">
        <v>0</v>
      </c>
      <c r="N26" s="27">
        <f>L26+M26</f>
        <v>13070</v>
      </c>
      <c r="O26" s="27">
        <v>0</v>
      </c>
      <c r="P26" s="27">
        <f>N26+O26</f>
        <v>13070</v>
      </c>
      <c r="Q26" s="28">
        <f t="shared" si="2"/>
        <v>2201</v>
      </c>
      <c r="R26" s="27">
        <v>15271</v>
      </c>
    </row>
    <row r="27" spans="1:18" ht="54.75" customHeight="1" x14ac:dyDescent="0.25">
      <c r="A27" s="43"/>
      <c r="B27" s="42" t="s">
        <v>55</v>
      </c>
      <c r="C27" s="40" t="s">
        <v>56</v>
      </c>
      <c r="D27" s="44">
        <v>84349</v>
      </c>
      <c r="E27" s="44">
        <v>0</v>
      </c>
      <c r="F27" s="44">
        <v>84349</v>
      </c>
      <c r="G27" s="44">
        <v>0</v>
      </c>
      <c r="H27" s="44">
        <v>84349</v>
      </c>
      <c r="I27" s="44">
        <v>0</v>
      </c>
      <c r="J27" s="44">
        <v>84349</v>
      </c>
      <c r="K27" s="44">
        <v>0</v>
      </c>
      <c r="L27" s="44">
        <f>J27+K27</f>
        <v>84349</v>
      </c>
      <c r="M27" s="44">
        <v>0</v>
      </c>
      <c r="N27" s="44">
        <f>L27+M27</f>
        <v>84349</v>
      </c>
      <c r="O27" s="44">
        <v>0</v>
      </c>
      <c r="P27" s="44">
        <f>N27+O27</f>
        <v>84349</v>
      </c>
      <c r="Q27" s="28">
        <f t="shared" si="2"/>
        <v>8480.5</v>
      </c>
      <c r="R27" s="44">
        <v>92829.5</v>
      </c>
    </row>
    <row r="28" spans="1:18" ht="97.5" customHeight="1" x14ac:dyDescent="0.25">
      <c r="A28" s="43"/>
      <c r="B28" s="42" t="s">
        <v>57</v>
      </c>
      <c r="C28" s="40" t="s">
        <v>58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  <c r="P28" s="44">
        <v>0</v>
      </c>
      <c r="Q28" s="28">
        <f t="shared" si="2"/>
        <v>0</v>
      </c>
      <c r="R28" s="44">
        <v>0</v>
      </c>
    </row>
    <row r="29" spans="1:18" ht="30.75" customHeight="1" x14ac:dyDescent="0.25">
      <c r="A29" s="43"/>
      <c r="B29" s="42" t="s">
        <v>59</v>
      </c>
      <c r="C29" s="45"/>
      <c r="D29" s="44">
        <f>D30+D31+D32+D33+D34+D35+D36</f>
        <v>1192497.9000000001</v>
      </c>
      <c r="E29" s="44">
        <f t="shared" ref="E29:R29" si="9">E30+E31+E32+E33+E34+E35+E36</f>
        <v>0</v>
      </c>
      <c r="F29" s="44">
        <f t="shared" si="9"/>
        <v>1192497.9000000001</v>
      </c>
      <c r="G29" s="44">
        <f t="shared" si="9"/>
        <v>0</v>
      </c>
      <c r="H29" s="44">
        <f t="shared" si="9"/>
        <v>1192497.9000000001</v>
      </c>
      <c r="I29" s="44">
        <f t="shared" si="9"/>
        <v>0</v>
      </c>
      <c r="J29" s="44">
        <f t="shared" si="9"/>
        <v>1192497.9000000001</v>
      </c>
      <c r="K29" s="44">
        <f t="shared" si="9"/>
        <v>1077195.6000000001</v>
      </c>
      <c r="L29" s="44">
        <f t="shared" si="9"/>
        <v>2269693.5</v>
      </c>
      <c r="M29" s="44">
        <f t="shared" si="9"/>
        <v>0</v>
      </c>
      <c r="N29" s="44">
        <f t="shared" si="9"/>
        <v>2269693.5</v>
      </c>
      <c r="O29" s="44">
        <f t="shared" si="9"/>
        <v>0</v>
      </c>
      <c r="P29" s="44">
        <f t="shared" si="9"/>
        <v>2269693.5</v>
      </c>
      <c r="Q29" s="28">
        <f t="shared" si="2"/>
        <v>1114872.2000000002</v>
      </c>
      <c r="R29" s="44">
        <f t="shared" si="9"/>
        <v>3384565.7</v>
      </c>
    </row>
    <row r="30" spans="1:18" ht="70.5" customHeight="1" x14ac:dyDescent="0.25">
      <c r="A30" s="43"/>
      <c r="B30" s="46" t="s">
        <v>60</v>
      </c>
      <c r="C30" s="47" t="s">
        <v>61</v>
      </c>
      <c r="D30" s="48">
        <v>292458.5</v>
      </c>
      <c r="E30" s="48">
        <v>0</v>
      </c>
      <c r="F30" s="48">
        <v>292458.5</v>
      </c>
      <c r="G30" s="48">
        <v>0</v>
      </c>
      <c r="H30" s="48">
        <f>F30+G30</f>
        <v>292458.5</v>
      </c>
      <c r="I30" s="48">
        <v>0</v>
      </c>
      <c r="J30" s="48">
        <f>H30+I30</f>
        <v>292458.5</v>
      </c>
      <c r="K30" s="48">
        <f>L30-J30</f>
        <v>1076201.1000000001</v>
      </c>
      <c r="L30" s="48">
        <v>1368659.6</v>
      </c>
      <c r="M30" s="48">
        <v>0</v>
      </c>
      <c r="N30" s="48">
        <f>L30+M30</f>
        <v>1368659.6</v>
      </c>
      <c r="O30" s="48">
        <v>0</v>
      </c>
      <c r="P30" s="48">
        <f>N30+O30</f>
        <v>1368659.6</v>
      </c>
      <c r="Q30" s="28">
        <f t="shared" si="2"/>
        <v>500206.09999999986</v>
      </c>
      <c r="R30" s="48">
        <v>1868865.7</v>
      </c>
    </row>
    <row r="31" spans="1:18" ht="45" customHeight="1" x14ac:dyDescent="0.25">
      <c r="A31" s="43"/>
      <c r="B31" s="46" t="s">
        <v>62</v>
      </c>
      <c r="C31" s="49" t="s">
        <v>63</v>
      </c>
      <c r="D31" s="48">
        <v>248759.3</v>
      </c>
      <c r="E31" s="48">
        <v>0</v>
      </c>
      <c r="F31" s="48">
        <v>248759.3</v>
      </c>
      <c r="G31" s="48">
        <v>0</v>
      </c>
      <c r="H31" s="48">
        <f t="shared" ref="H31:J36" si="10">F31+G31</f>
        <v>248759.3</v>
      </c>
      <c r="I31" s="48">
        <v>0</v>
      </c>
      <c r="J31" s="48">
        <f t="shared" si="10"/>
        <v>248759.3</v>
      </c>
      <c r="K31" s="48">
        <f>L31-J31</f>
        <v>926.80000000001746</v>
      </c>
      <c r="L31" s="48">
        <v>249686.1</v>
      </c>
      <c r="M31" s="48">
        <v>0</v>
      </c>
      <c r="N31" s="48">
        <f t="shared" ref="N31:N36" si="11">L31+M31</f>
        <v>249686.1</v>
      </c>
      <c r="O31" s="48">
        <v>0</v>
      </c>
      <c r="P31" s="48">
        <f t="shared" ref="P31:P36" si="12">N31+O31</f>
        <v>249686.1</v>
      </c>
      <c r="Q31" s="28">
        <f t="shared" si="2"/>
        <v>-7720.3000000000175</v>
      </c>
      <c r="R31" s="48">
        <v>241965.8</v>
      </c>
    </row>
    <row r="32" spans="1:18" ht="53.25" customHeight="1" x14ac:dyDescent="0.25">
      <c r="A32" s="43"/>
      <c r="B32" s="46" t="s">
        <v>64</v>
      </c>
      <c r="C32" s="49" t="s">
        <v>65</v>
      </c>
      <c r="D32" s="48">
        <v>110137.5</v>
      </c>
      <c r="E32" s="48">
        <v>0</v>
      </c>
      <c r="F32" s="48">
        <v>110137.5</v>
      </c>
      <c r="G32" s="48">
        <v>0</v>
      </c>
      <c r="H32" s="48">
        <f t="shared" si="10"/>
        <v>110137.5</v>
      </c>
      <c r="I32" s="48">
        <v>0</v>
      </c>
      <c r="J32" s="48">
        <f t="shared" si="10"/>
        <v>110137.5</v>
      </c>
      <c r="K32" s="48">
        <f>L32-J32</f>
        <v>-1771.6000000000058</v>
      </c>
      <c r="L32" s="48">
        <v>108365.9</v>
      </c>
      <c r="M32" s="48">
        <v>0</v>
      </c>
      <c r="N32" s="48">
        <f t="shared" si="11"/>
        <v>108365.9</v>
      </c>
      <c r="O32" s="48">
        <v>0</v>
      </c>
      <c r="P32" s="48">
        <f t="shared" si="12"/>
        <v>108365.9</v>
      </c>
      <c r="Q32" s="28">
        <f t="shared" si="2"/>
        <v>188627.80000000002</v>
      </c>
      <c r="R32" s="48">
        <v>296993.7</v>
      </c>
    </row>
    <row r="33" spans="1:18" ht="53.25" customHeight="1" x14ac:dyDescent="0.25">
      <c r="A33" s="43"/>
      <c r="B33" s="46" t="s">
        <v>66</v>
      </c>
      <c r="C33" s="49" t="s">
        <v>67</v>
      </c>
      <c r="D33" s="48">
        <v>1274.8</v>
      </c>
      <c r="E33" s="48">
        <v>0</v>
      </c>
      <c r="F33" s="48">
        <v>1274.8</v>
      </c>
      <c r="G33" s="48">
        <v>0</v>
      </c>
      <c r="H33" s="48">
        <f t="shared" si="10"/>
        <v>1274.8</v>
      </c>
      <c r="I33" s="48">
        <v>0</v>
      </c>
      <c r="J33" s="48">
        <f t="shared" si="10"/>
        <v>1274.8</v>
      </c>
      <c r="K33" s="48">
        <f>L33-J33</f>
        <v>2875</v>
      </c>
      <c r="L33" s="48">
        <v>4149.8</v>
      </c>
      <c r="M33" s="48">
        <v>0</v>
      </c>
      <c r="N33" s="48">
        <f t="shared" si="11"/>
        <v>4149.8</v>
      </c>
      <c r="O33" s="48">
        <v>0</v>
      </c>
      <c r="P33" s="48">
        <f t="shared" si="12"/>
        <v>4149.8</v>
      </c>
      <c r="Q33" s="28">
        <f t="shared" si="2"/>
        <v>875.80000000000018</v>
      </c>
      <c r="R33" s="48">
        <v>5025.6000000000004</v>
      </c>
    </row>
    <row r="34" spans="1:18" ht="33" customHeight="1" x14ac:dyDescent="0.25">
      <c r="A34" s="43"/>
      <c r="B34" s="46" t="s">
        <v>68</v>
      </c>
      <c r="C34" s="49" t="s">
        <v>69</v>
      </c>
      <c r="D34" s="48">
        <v>1911.8</v>
      </c>
      <c r="E34" s="48">
        <v>0</v>
      </c>
      <c r="F34" s="48">
        <v>1911.8</v>
      </c>
      <c r="G34" s="48">
        <v>0</v>
      </c>
      <c r="H34" s="48">
        <f t="shared" si="10"/>
        <v>1911.8</v>
      </c>
      <c r="I34" s="48">
        <v>0</v>
      </c>
      <c r="J34" s="48">
        <f t="shared" si="10"/>
        <v>1911.8</v>
      </c>
      <c r="K34" s="48">
        <v>0</v>
      </c>
      <c r="L34" s="48">
        <f>J34+K34</f>
        <v>1911.8</v>
      </c>
      <c r="M34" s="48">
        <v>0</v>
      </c>
      <c r="N34" s="48">
        <f t="shared" si="11"/>
        <v>1911.8</v>
      </c>
      <c r="O34" s="48">
        <v>0</v>
      </c>
      <c r="P34" s="48">
        <f t="shared" si="12"/>
        <v>1911.8</v>
      </c>
      <c r="Q34" s="28">
        <f t="shared" si="2"/>
        <v>1608.2</v>
      </c>
      <c r="R34" s="48">
        <v>3520</v>
      </c>
    </row>
    <row r="35" spans="1:18" ht="45.75" customHeight="1" x14ac:dyDescent="0.25">
      <c r="A35" s="43"/>
      <c r="B35" s="46" t="s">
        <v>70</v>
      </c>
      <c r="C35" s="49" t="s">
        <v>71</v>
      </c>
      <c r="D35" s="48">
        <v>537956</v>
      </c>
      <c r="E35" s="48">
        <v>0</v>
      </c>
      <c r="F35" s="48">
        <v>537956</v>
      </c>
      <c r="G35" s="48">
        <v>0</v>
      </c>
      <c r="H35" s="48">
        <f t="shared" si="10"/>
        <v>537956</v>
      </c>
      <c r="I35" s="48">
        <v>0</v>
      </c>
      <c r="J35" s="48">
        <f t="shared" si="10"/>
        <v>537956</v>
      </c>
      <c r="K35" s="48">
        <f>L35-J35</f>
        <v>-1035.6999999999534</v>
      </c>
      <c r="L35" s="48">
        <v>536920.30000000005</v>
      </c>
      <c r="M35" s="48">
        <v>0</v>
      </c>
      <c r="N35" s="48">
        <f t="shared" si="11"/>
        <v>536920.30000000005</v>
      </c>
      <c r="O35" s="48">
        <v>0</v>
      </c>
      <c r="P35" s="48">
        <f t="shared" si="12"/>
        <v>536920.30000000005</v>
      </c>
      <c r="Q35" s="28">
        <f t="shared" si="2"/>
        <v>431264.6</v>
      </c>
      <c r="R35" s="48">
        <v>968184.9</v>
      </c>
    </row>
    <row r="36" spans="1:18" ht="25.5" customHeight="1" x14ac:dyDescent="0.25">
      <c r="A36" s="43"/>
      <c r="B36" s="50" t="s">
        <v>72</v>
      </c>
      <c r="C36" s="49" t="s">
        <v>73</v>
      </c>
      <c r="D36" s="48">
        <v>0</v>
      </c>
      <c r="E36" s="48">
        <v>0</v>
      </c>
      <c r="F36" s="48">
        <v>0</v>
      </c>
      <c r="G36" s="48">
        <v>0</v>
      </c>
      <c r="H36" s="48">
        <f t="shared" si="10"/>
        <v>0</v>
      </c>
      <c r="I36" s="48"/>
      <c r="J36" s="48">
        <f t="shared" si="10"/>
        <v>0</v>
      </c>
      <c r="K36" s="48">
        <v>0</v>
      </c>
      <c r="L36" s="48">
        <f>J36+K36</f>
        <v>0</v>
      </c>
      <c r="M36" s="48">
        <v>0</v>
      </c>
      <c r="N36" s="48">
        <f t="shared" si="11"/>
        <v>0</v>
      </c>
      <c r="O36" s="48">
        <v>0</v>
      </c>
      <c r="P36" s="48">
        <f t="shared" si="12"/>
        <v>0</v>
      </c>
      <c r="Q36" s="28">
        <f t="shared" si="2"/>
        <v>10</v>
      </c>
      <c r="R36" s="48">
        <v>10</v>
      </c>
    </row>
    <row r="37" spans="1:18" ht="18.75" x14ac:dyDescent="0.25">
      <c r="A37" s="51" t="s">
        <v>74</v>
      </c>
      <c r="B37" s="52" t="s">
        <v>75</v>
      </c>
      <c r="C37" s="53" t="s">
        <v>76</v>
      </c>
      <c r="D37" s="54">
        <f>D39+D45+D47+D48+D49+D46</f>
        <v>53425688.399999999</v>
      </c>
      <c r="E37" s="54">
        <f>E39+E45+E47+E48+E49</f>
        <v>-2284.3000000000002</v>
      </c>
      <c r="F37" s="54">
        <f t="shared" ref="F37:R37" si="13">F39+F45+F47+F48+F49+F46</f>
        <v>53423404.100000001</v>
      </c>
      <c r="G37" s="54">
        <f t="shared" si="13"/>
        <v>1860254.4999999979</v>
      </c>
      <c r="H37" s="54">
        <f t="shared" si="13"/>
        <v>55283658.600000001</v>
      </c>
      <c r="I37" s="54">
        <f t="shared" si="13"/>
        <v>0</v>
      </c>
      <c r="J37" s="54">
        <f t="shared" si="13"/>
        <v>55283658.600000001</v>
      </c>
      <c r="K37" s="54">
        <f t="shared" si="13"/>
        <v>0</v>
      </c>
      <c r="L37" s="54">
        <f t="shared" si="13"/>
        <v>55283658.600000001</v>
      </c>
      <c r="M37" s="54">
        <f t="shared" si="13"/>
        <v>-61637.799999997762</v>
      </c>
      <c r="N37" s="54">
        <f t="shared" si="13"/>
        <v>55222020.800000004</v>
      </c>
      <c r="O37" s="54">
        <f t="shared" si="13"/>
        <v>1825416.4999999998</v>
      </c>
      <c r="P37" s="54">
        <f t="shared" si="13"/>
        <v>57047437.300000004</v>
      </c>
      <c r="Q37" s="54">
        <f t="shared" si="13"/>
        <v>2014020.1999999974</v>
      </c>
      <c r="R37" s="54">
        <f t="shared" si="13"/>
        <v>59061457.500000007</v>
      </c>
    </row>
    <row r="38" spans="1:18" ht="18.75" x14ac:dyDescent="0.25">
      <c r="A38" s="16"/>
      <c r="B38" s="17" t="s">
        <v>15</v>
      </c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</row>
    <row r="39" spans="1:18" ht="68.25" customHeight="1" x14ac:dyDescent="0.25">
      <c r="A39" s="16"/>
      <c r="B39" s="55" t="s">
        <v>77</v>
      </c>
      <c r="C39" s="18" t="s">
        <v>78</v>
      </c>
      <c r="D39" s="19">
        <v>53425688.399999999</v>
      </c>
      <c r="E39" s="19">
        <f>E41+E42+E43+E44</f>
        <v>0</v>
      </c>
      <c r="F39" s="19">
        <v>53425688.399999999</v>
      </c>
      <c r="G39" s="19">
        <f>G41+G42+G43+G44</f>
        <v>34080.399999997811</v>
      </c>
      <c r="H39" s="19">
        <v>53459768.799999997</v>
      </c>
      <c r="I39" s="19">
        <f>I41+I42+I43+I44</f>
        <v>0</v>
      </c>
      <c r="J39" s="19">
        <v>53459768.799999997</v>
      </c>
      <c r="K39" s="19">
        <f>K41+K42+K43+K44</f>
        <v>0</v>
      </c>
      <c r="L39" s="19">
        <v>53459768.799999997</v>
      </c>
      <c r="M39" s="19">
        <f>M41+M42+M43+M44</f>
        <v>-79027.099999997765</v>
      </c>
      <c r="N39" s="19">
        <v>53380741.700000003</v>
      </c>
      <c r="O39" s="19">
        <f>O41+O42+O43+O44</f>
        <v>1752764.4999999998</v>
      </c>
      <c r="P39" s="19">
        <v>55133506.200000003</v>
      </c>
      <c r="Q39" s="19">
        <f>Q41+Q42+Q43+Q44</f>
        <v>2006954.9999999974</v>
      </c>
      <c r="R39" s="19">
        <f>R41+R42+R43+R44</f>
        <v>57140461.200000003</v>
      </c>
    </row>
    <row r="40" spans="1:18" ht="24.75" customHeight="1" x14ac:dyDescent="0.25">
      <c r="A40" s="16"/>
      <c r="B40" s="55" t="s">
        <v>19</v>
      </c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</row>
    <row r="41" spans="1:18" ht="72" customHeight="1" x14ac:dyDescent="0.25">
      <c r="A41" s="16"/>
      <c r="B41" s="55" t="s">
        <v>79</v>
      </c>
      <c r="C41" s="18" t="s">
        <v>80</v>
      </c>
      <c r="D41" s="19">
        <v>18975345.600000001</v>
      </c>
      <c r="E41" s="19">
        <f t="shared" ref="E41:E50" si="14">F41-D41</f>
        <v>0</v>
      </c>
      <c r="F41" s="19">
        <v>18975345.600000001</v>
      </c>
      <c r="G41" s="19">
        <f t="shared" ref="G41:G50" si="15">H41-F41</f>
        <v>0</v>
      </c>
      <c r="H41" s="19">
        <v>18975345.600000001</v>
      </c>
      <c r="I41" s="19">
        <f t="shared" ref="I41:I50" si="16">J41-H41</f>
        <v>0</v>
      </c>
      <c r="J41" s="19">
        <v>18975345.600000001</v>
      </c>
      <c r="K41" s="19">
        <f t="shared" ref="K41:K50" si="17">L41-J41</f>
        <v>0</v>
      </c>
      <c r="L41" s="19">
        <v>18975345.600000001</v>
      </c>
      <c r="M41" s="19">
        <f t="shared" ref="M41:M50" si="18">N41-L41</f>
        <v>0</v>
      </c>
      <c r="N41" s="19">
        <v>18975345.600000001</v>
      </c>
      <c r="O41" s="19">
        <f t="shared" ref="O41:O50" si="19">P41-N41</f>
        <v>0</v>
      </c>
      <c r="P41" s="19">
        <v>18975345.600000001</v>
      </c>
      <c r="Q41" s="19">
        <f t="shared" ref="Q41:Q50" si="20">R41-P41</f>
        <v>0</v>
      </c>
      <c r="R41" s="19">
        <v>18975345.600000001</v>
      </c>
    </row>
    <row r="42" spans="1:18" ht="77.25" customHeight="1" x14ac:dyDescent="0.25">
      <c r="A42" s="16"/>
      <c r="B42" s="55" t="s">
        <v>81</v>
      </c>
      <c r="C42" s="18" t="s">
        <v>82</v>
      </c>
      <c r="D42" s="19">
        <v>29347252.600000001</v>
      </c>
      <c r="E42" s="19">
        <f t="shared" si="14"/>
        <v>0</v>
      </c>
      <c r="F42" s="19">
        <v>29347252.600000001</v>
      </c>
      <c r="G42" s="19">
        <f t="shared" si="15"/>
        <v>34048.099999997765</v>
      </c>
      <c r="H42" s="19">
        <v>29381300.699999999</v>
      </c>
      <c r="I42" s="19">
        <f t="shared" si="16"/>
        <v>0</v>
      </c>
      <c r="J42" s="19">
        <v>29381300.699999999</v>
      </c>
      <c r="K42" s="19">
        <f t="shared" si="17"/>
        <v>0</v>
      </c>
      <c r="L42" s="19">
        <v>29381300.699999999</v>
      </c>
      <c r="M42" s="19">
        <f t="shared" si="18"/>
        <v>-79027.099999997765</v>
      </c>
      <c r="N42" s="19">
        <v>29302273.600000001</v>
      </c>
      <c r="O42" s="19">
        <f t="shared" si="19"/>
        <v>965869</v>
      </c>
      <c r="P42" s="19">
        <v>30268142.600000001</v>
      </c>
      <c r="Q42" s="19">
        <f t="shared" si="20"/>
        <v>681770.29999999702</v>
      </c>
      <c r="R42" s="19">
        <v>30949912.899999999</v>
      </c>
    </row>
    <row r="43" spans="1:18" ht="67.5" customHeight="1" x14ac:dyDescent="0.25">
      <c r="A43" s="16"/>
      <c r="B43" s="55" t="s">
        <v>83</v>
      </c>
      <c r="C43" s="18" t="s">
        <v>84</v>
      </c>
      <c r="D43" s="19">
        <v>3922788.9</v>
      </c>
      <c r="E43" s="19">
        <f t="shared" si="14"/>
        <v>0</v>
      </c>
      <c r="F43" s="19">
        <v>3922788.9</v>
      </c>
      <c r="G43" s="19">
        <f t="shared" si="15"/>
        <v>0</v>
      </c>
      <c r="H43" s="19">
        <v>3922788.9</v>
      </c>
      <c r="I43" s="19">
        <f t="shared" si="16"/>
        <v>0</v>
      </c>
      <c r="J43" s="19">
        <v>3922788.9</v>
      </c>
      <c r="K43" s="19">
        <f t="shared" si="17"/>
        <v>0</v>
      </c>
      <c r="L43" s="19">
        <v>3922788.9</v>
      </c>
      <c r="M43" s="19">
        <f t="shared" si="18"/>
        <v>0</v>
      </c>
      <c r="N43" s="19">
        <v>3922788.9</v>
      </c>
      <c r="O43" s="19">
        <f t="shared" si="19"/>
        <v>719226.89999999991</v>
      </c>
      <c r="P43" s="19">
        <v>4642015.8</v>
      </c>
      <c r="Q43" s="19">
        <f t="shared" si="20"/>
        <v>137348.20000000019</v>
      </c>
      <c r="R43" s="19">
        <v>4779364</v>
      </c>
    </row>
    <row r="44" spans="1:18" ht="39.75" customHeight="1" x14ac:dyDescent="0.25">
      <c r="A44" s="16"/>
      <c r="B44" s="55" t="s">
        <v>85</v>
      </c>
      <c r="C44" s="18" t="s">
        <v>86</v>
      </c>
      <c r="D44" s="19">
        <v>1180301.3</v>
      </c>
      <c r="E44" s="19">
        <f t="shared" si="14"/>
        <v>0</v>
      </c>
      <c r="F44" s="19">
        <v>1180301.3</v>
      </c>
      <c r="G44" s="19">
        <f t="shared" si="15"/>
        <v>32.300000000046566</v>
      </c>
      <c r="H44" s="19">
        <v>1180333.6000000001</v>
      </c>
      <c r="I44" s="19">
        <f t="shared" si="16"/>
        <v>0</v>
      </c>
      <c r="J44" s="19">
        <v>1180333.6000000001</v>
      </c>
      <c r="K44" s="19">
        <f t="shared" si="17"/>
        <v>0</v>
      </c>
      <c r="L44" s="19">
        <v>1180333.6000000001</v>
      </c>
      <c r="M44" s="19">
        <f t="shared" si="18"/>
        <v>0</v>
      </c>
      <c r="N44" s="19">
        <v>1180333.6000000001</v>
      </c>
      <c r="O44" s="19">
        <f t="shared" si="19"/>
        <v>67668.59999999986</v>
      </c>
      <c r="P44" s="19">
        <v>1248002.2</v>
      </c>
      <c r="Q44" s="19">
        <f t="shared" si="20"/>
        <v>1187836.5000000002</v>
      </c>
      <c r="R44" s="19">
        <v>2435838.7000000002</v>
      </c>
    </row>
    <row r="45" spans="1:18" ht="67.5" customHeight="1" x14ac:dyDescent="0.25">
      <c r="A45" s="16"/>
      <c r="B45" s="55" t="s">
        <v>87</v>
      </c>
      <c r="C45" s="18" t="s">
        <v>88</v>
      </c>
      <c r="D45" s="19">
        <v>0</v>
      </c>
      <c r="E45" s="19">
        <f t="shared" si="14"/>
        <v>0</v>
      </c>
      <c r="F45" s="19">
        <v>0</v>
      </c>
      <c r="G45" s="19">
        <f t="shared" si="15"/>
        <v>0</v>
      </c>
      <c r="H45" s="19">
        <v>0</v>
      </c>
      <c r="I45" s="19">
        <f t="shared" si="16"/>
        <v>0</v>
      </c>
      <c r="J45" s="19">
        <v>0</v>
      </c>
      <c r="K45" s="19">
        <f t="shared" si="17"/>
        <v>0</v>
      </c>
      <c r="L45" s="19">
        <v>0</v>
      </c>
      <c r="M45" s="19">
        <f t="shared" si="18"/>
        <v>0</v>
      </c>
      <c r="N45" s="19">
        <v>0</v>
      </c>
      <c r="O45" s="19">
        <f t="shared" si="19"/>
        <v>52652</v>
      </c>
      <c r="P45" s="19">
        <v>52652</v>
      </c>
      <c r="Q45" s="19">
        <f t="shared" si="20"/>
        <v>7176.1999999999971</v>
      </c>
      <c r="R45" s="19">
        <v>59828.2</v>
      </c>
    </row>
    <row r="46" spans="1:18" ht="62.25" customHeight="1" x14ac:dyDescent="0.25">
      <c r="A46" s="16"/>
      <c r="B46" s="55" t="s">
        <v>89</v>
      </c>
      <c r="C46" s="18" t="s">
        <v>90</v>
      </c>
      <c r="D46" s="19">
        <v>0</v>
      </c>
      <c r="E46" s="19">
        <f t="shared" si="14"/>
        <v>0</v>
      </c>
      <c r="F46" s="19">
        <v>0</v>
      </c>
      <c r="G46" s="19">
        <f t="shared" si="15"/>
        <v>7735.6</v>
      </c>
      <c r="H46" s="19">
        <v>7735.6</v>
      </c>
      <c r="I46" s="19">
        <f t="shared" si="16"/>
        <v>0</v>
      </c>
      <c r="J46" s="19">
        <v>7735.6</v>
      </c>
      <c r="K46" s="19">
        <f t="shared" si="17"/>
        <v>0</v>
      </c>
      <c r="L46" s="19">
        <v>7735.6</v>
      </c>
      <c r="M46" s="19">
        <f t="shared" si="18"/>
        <v>17389.300000000003</v>
      </c>
      <c r="N46" s="19">
        <v>25124.9</v>
      </c>
      <c r="O46" s="19">
        <f t="shared" si="19"/>
        <v>20000</v>
      </c>
      <c r="P46" s="19">
        <v>45124.9</v>
      </c>
      <c r="Q46" s="19">
        <f t="shared" si="20"/>
        <v>0</v>
      </c>
      <c r="R46" s="19">
        <v>45124.9</v>
      </c>
    </row>
    <row r="47" spans="1:18" ht="35.25" customHeight="1" x14ac:dyDescent="0.25">
      <c r="A47" s="16"/>
      <c r="B47" s="55" t="s">
        <v>91</v>
      </c>
      <c r="C47" s="18" t="s">
        <v>92</v>
      </c>
      <c r="D47" s="19">
        <v>0</v>
      </c>
      <c r="E47" s="19">
        <f t="shared" si="14"/>
        <v>0</v>
      </c>
      <c r="F47" s="19">
        <v>0</v>
      </c>
      <c r="G47" s="19">
        <f t="shared" si="15"/>
        <v>0</v>
      </c>
      <c r="H47" s="19">
        <v>0</v>
      </c>
      <c r="I47" s="19">
        <f t="shared" si="16"/>
        <v>0</v>
      </c>
      <c r="J47" s="19">
        <v>0</v>
      </c>
      <c r="K47" s="19">
        <f t="shared" si="17"/>
        <v>0</v>
      </c>
      <c r="L47" s="19">
        <v>0</v>
      </c>
      <c r="M47" s="19">
        <f t="shared" si="18"/>
        <v>0</v>
      </c>
      <c r="N47" s="19">
        <v>0</v>
      </c>
      <c r="O47" s="19">
        <f t="shared" si="19"/>
        <v>0</v>
      </c>
      <c r="P47" s="19">
        <v>0</v>
      </c>
      <c r="Q47" s="19">
        <f t="shared" si="20"/>
        <v>0</v>
      </c>
      <c r="R47" s="19">
        <v>0</v>
      </c>
    </row>
    <row r="48" spans="1:18" ht="169.5" customHeight="1" x14ac:dyDescent="0.25">
      <c r="A48" s="16"/>
      <c r="B48" s="55" t="s">
        <v>93</v>
      </c>
      <c r="C48" s="18" t="s">
        <v>94</v>
      </c>
      <c r="D48" s="19">
        <v>0</v>
      </c>
      <c r="E48" s="19">
        <f t="shared" si="14"/>
        <v>0</v>
      </c>
      <c r="F48" s="19">
        <v>0</v>
      </c>
      <c r="G48" s="19">
        <f t="shared" si="15"/>
        <v>1834092.6</v>
      </c>
      <c r="H48" s="19">
        <v>1834092.6</v>
      </c>
      <c r="I48" s="19">
        <f t="shared" si="16"/>
        <v>0</v>
      </c>
      <c r="J48" s="19">
        <v>1834092.6</v>
      </c>
      <c r="K48" s="19">
        <f t="shared" si="17"/>
        <v>0</v>
      </c>
      <c r="L48" s="19">
        <v>1834092.6</v>
      </c>
      <c r="M48" s="19">
        <f t="shared" si="18"/>
        <v>0</v>
      </c>
      <c r="N48" s="19">
        <v>1834092.6</v>
      </c>
      <c r="O48" s="19">
        <f t="shared" si="19"/>
        <v>0</v>
      </c>
      <c r="P48" s="19">
        <v>1834092.6</v>
      </c>
      <c r="Q48" s="19">
        <f t="shared" si="20"/>
        <v>0</v>
      </c>
      <c r="R48" s="19">
        <v>1834092.6</v>
      </c>
    </row>
    <row r="49" spans="1:18" ht="91.5" customHeight="1" x14ac:dyDescent="0.25">
      <c r="A49" s="16"/>
      <c r="B49" s="55" t="s">
        <v>95</v>
      </c>
      <c r="C49" s="18" t="s">
        <v>96</v>
      </c>
      <c r="D49" s="19">
        <v>0</v>
      </c>
      <c r="E49" s="19">
        <f t="shared" si="14"/>
        <v>-2284.3000000000002</v>
      </c>
      <c r="F49" s="19">
        <v>-2284.3000000000002</v>
      </c>
      <c r="G49" s="19">
        <f t="shared" si="15"/>
        <v>-15654.100000000002</v>
      </c>
      <c r="H49" s="19">
        <v>-17938.400000000001</v>
      </c>
      <c r="I49" s="19">
        <f t="shared" si="16"/>
        <v>0</v>
      </c>
      <c r="J49" s="19">
        <v>-17938.400000000001</v>
      </c>
      <c r="K49" s="19">
        <f t="shared" si="17"/>
        <v>0</v>
      </c>
      <c r="L49" s="19">
        <v>-17938.400000000001</v>
      </c>
      <c r="M49" s="19">
        <f t="shared" si="18"/>
        <v>0</v>
      </c>
      <c r="N49" s="19">
        <v>-17938.400000000001</v>
      </c>
      <c r="O49" s="19">
        <f t="shared" si="19"/>
        <v>0</v>
      </c>
      <c r="P49" s="19">
        <v>-17938.400000000001</v>
      </c>
      <c r="Q49" s="19">
        <f t="shared" si="20"/>
        <v>-111</v>
      </c>
      <c r="R49" s="19">
        <v>-18049.400000000001</v>
      </c>
    </row>
    <row r="50" spans="1:18" ht="19.5" x14ac:dyDescent="0.25">
      <c r="A50" s="12" t="s">
        <v>97</v>
      </c>
      <c r="B50" s="13" t="s">
        <v>98</v>
      </c>
      <c r="C50" s="14"/>
      <c r="D50" s="15">
        <f>D52+D61+D63+D67+D76+D81+D85+D94+D98+D105+D111+D115+D118+D120</f>
        <v>127004498.80000001</v>
      </c>
      <c r="E50" s="15">
        <f t="shared" si="14"/>
        <v>1061742</v>
      </c>
      <c r="F50" s="15">
        <f>F52+F61+F63+F67+F76+F81+F85+F94+F98+F105+F111+F115+F118+F120</f>
        <v>128066240.80000001</v>
      </c>
      <c r="G50" s="15">
        <f t="shared" si="15"/>
        <v>1860254.4999999851</v>
      </c>
      <c r="H50" s="15">
        <f>H52+H61+H63+H67+H76+H81+H85+H94+H98+H105+H111+H115+H118+H120</f>
        <v>129926495.3</v>
      </c>
      <c r="I50" s="15">
        <f t="shared" si="16"/>
        <v>0</v>
      </c>
      <c r="J50" s="15">
        <f>J52+J61+J63+J67+J76+J81+J85+J94+J98+J105+J111+J115+J118+J120</f>
        <v>129926495.3</v>
      </c>
      <c r="K50" s="15">
        <f t="shared" si="17"/>
        <v>7126024.1000000089</v>
      </c>
      <c r="L50" s="15">
        <f>L52+L61+L63+L67+L76+L81+L85+L94+L98+L105+L111+L115+L118+L120</f>
        <v>137052519.40000001</v>
      </c>
      <c r="M50" s="15">
        <f t="shared" si="18"/>
        <v>1961150.6999999881</v>
      </c>
      <c r="N50" s="15">
        <f>N52+N61+N63+N67+N76+N81+N85+N94+N98+N105+N111+N115+N118+N120</f>
        <v>139013670.09999999</v>
      </c>
      <c r="O50" s="15">
        <f t="shared" si="19"/>
        <v>1825416.5000000298</v>
      </c>
      <c r="P50" s="15">
        <f>P52+P61+P63+P67+P76+P81+P85+P94+P98+P105+P111+P115+P118+P120</f>
        <v>140839086.60000002</v>
      </c>
      <c r="Q50" s="15">
        <f t="shared" si="20"/>
        <v>3650025.7000000179</v>
      </c>
      <c r="R50" s="15">
        <f>R52+R61+R63+R67+R76+R81+R85+R94+R98+R105+R111+R115+R118+R120</f>
        <v>144489112.30000004</v>
      </c>
    </row>
    <row r="51" spans="1:18" ht="18.75" x14ac:dyDescent="0.25">
      <c r="A51" s="16"/>
      <c r="B51" s="17" t="s">
        <v>15</v>
      </c>
      <c r="C51" s="18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</row>
    <row r="52" spans="1:18" ht="29.25" customHeight="1" x14ac:dyDescent="0.25">
      <c r="A52" s="20" t="s">
        <v>99</v>
      </c>
      <c r="B52" s="56" t="s">
        <v>100</v>
      </c>
      <c r="C52" s="57" t="s">
        <v>101</v>
      </c>
      <c r="D52" s="23">
        <f>D53+D54+D55+D56+D57+D58+D59+D60</f>
        <v>11277802.200000001</v>
      </c>
      <c r="E52" s="23">
        <f t="shared" ref="E52:E115" si="21">F52-D52</f>
        <v>0</v>
      </c>
      <c r="F52" s="23">
        <f>F53+F54+F55+F56+F57+F58+F59+F60</f>
        <v>11277802.200000001</v>
      </c>
      <c r="G52" s="23">
        <f t="shared" ref="G52:G82" si="22">H52-F52</f>
        <v>-2900552.7000000011</v>
      </c>
      <c r="H52" s="23">
        <f>H53+H54+H55+H56+H57+H58+H59+H60</f>
        <v>8377249.5</v>
      </c>
      <c r="I52" s="23">
        <f>J52-H52</f>
        <v>0</v>
      </c>
      <c r="J52" s="23">
        <f>J53+J54+J55+J56+J57+J58+J59+J60</f>
        <v>8377249.5</v>
      </c>
      <c r="K52" s="23">
        <f>L52-J52</f>
        <v>178797.40000000037</v>
      </c>
      <c r="L52" s="23">
        <f>L53+L54+L55+L56+L57+L58+L59+L60</f>
        <v>8556046.9000000004</v>
      </c>
      <c r="M52" s="23">
        <f>N52-L52</f>
        <v>124907.40000000037</v>
      </c>
      <c r="N52" s="23">
        <f>N53+N54+N55+N56+N57+N58+N59+N60</f>
        <v>8680954.3000000007</v>
      </c>
      <c r="O52" s="23">
        <f>P52-N52</f>
        <v>-597174.30000000075</v>
      </c>
      <c r="P52" s="23">
        <f>P53+P54+P55+P56+P57+P58+P59+P60</f>
        <v>8083780</v>
      </c>
      <c r="Q52" s="23">
        <f>R52-P52</f>
        <v>-1652371.2999999998</v>
      </c>
      <c r="R52" s="23">
        <f>R53+R54+R55+R56+R57+R58+R59+R60</f>
        <v>6431408.7000000002</v>
      </c>
    </row>
    <row r="53" spans="1:18" ht="83.25" customHeight="1" x14ac:dyDescent="0.25">
      <c r="A53" s="16" t="s">
        <v>102</v>
      </c>
      <c r="B53" s="58" t="s">
        <v>103</v>
      </c>
      <c r="C53" s="59" t="s">
        <v>104</v>
      </c>
      <c r="D53" s="19">
        <v>4164.7</v>
      </c>
      <c r="E53" s="19">
        <f t="shared" si="21"/>
        <v>0</v>
      </c>
      <c r="F53" s="19">
        <v>4164.7</v>
      </c>
      <c r="G53" s="19">
        <f>H53-F53</f>
        <v>0</v>
      </c>
      <c r="H53" s="19">
        <v>4164.7</v>
      </c>
      <c r="I53" s="19">
        <f>J53-H53</f>
        <v>0</v>
      </c>
      <c r="J53" s="19">
        <v>4164.7</v>
      </c>
      <c r="K53" s="19">
        <f>L53-J53</f>
        <v>0</v>
      </c>
      <c r="L53" s="19">
        <v>4164.7</v>
      </c>
      <c r="M53" s="19">
        <f>N53-L53</f>
        <v>0</v>
      </c>
      <c r="N53" s="19">
        <v>4164.7</v>
      </c>
      <c r="O53" s="19">
        <f>P53-N53</f>
        <v>11158.8</v>
      </c>
      <c r="P53" s="19">
        <v>15323.5</v>
      </c>
      <c r="Q53" s="19">
        <f>R53-P53</f>
        <v>4176.7000000000007</v>
      </c>
      <c r="R53" s="19">
        <v>19500.2</v>
      </c>
    </row>
    <row r="54" spans="1:18" ht="123" customHeight="1" x14ac:dyDescent="0.25">
      <c r="A54" s="16" t="s">
        <v>105</v>
      </c>
      <c r="B54" s="58" t="s">
        <v>106</v>
      </c>
      <c r="C54" s="59" t="s">
        <v>107</v>
      </c>
      <c r="D54" s="19">
        <v>197465.60000000001</v>
      </c>
      <c r="E54" s="19">
        <f t="shared" si="21"/>
        <v>0</v>
      </c>
      <c r="F54" s="19">
        <v>197465.60000000001</v>
      </c>
      <c r="G54" s="19">
        <f t="shared" si="22"/>
        <v>2000</v>
      </c>
      <c r="H54" s="19">
        <v>199465.60000000001</v>
      </c>
      <c r="I54" s="19">
        <f t="shared" ref="I54:I82" si="23">J54-H54</f>
        <v>0</v>
      </c>
      <c r="J54" s="19">
        <v>199465.60000000001</v>
      </c>
      <c r="K54" s="19">
        <f t="shared" ref="K54:K82" si="24">L54-J54</f>
        <v>0</v>
      </c>
      <c r="L54" s="19">
        <v>199465.60000000001</v>
      </c>
      <c r="M54" s="19">
        <f t="shared" ref="M54:M82" si="25">N54-L54</f>
        <v>0</v>
      </c>
      <c r="N54" s="19">
        <v>199465.60000000001</v>
      </c>
      <c r="O54" s="19">
        <f t="shared" ref="O54:O82" si="26">P54-N54</f>
        <v>600</v>
      </c>
      <c r="P54" s="19">
        <v>200065.6</v>
      </c>
      <c r="Q54" s="19">
        <f t="shared" ref="Q54:Q82" si="27">R54-P54</f>
        <v>38075.399999999994</v>
      </c>
      <c r="R54" s="19">
        <v>238141</v>
      </c>
    </row>
    <row r="55" spans="1:18" ht="100.5" customHeight="1" x14ac:dyDescent="0.25">
      <c r="A55" s="16" t="s">
        <v>108</v>
      </c>
      <c r="B55" s="58" t="s">
        <v>109</v>
      </c>
      <c r="C55" s="59" t="s">
        <v>110</v>
      </c>
      <c r="D55" s="19">
        <v>85896.6</v>
      </c>
      <c r="E55" s="19">
        <f t="shared" si="21"/>
        <v>0</v>
      </c>
      <c r="F55" s="19">
        <v>85896.6</v>
      </c>
      <c r="G55" s="19">
        <f t="shared" si="22"/>
        <v>-0.10000000000582077</v>
      </c>
      <c r="H55" s="19">
        <v>85896.5</v>
      </c>
      <c r="I55" s="19">
        <f t="shared" si="23"/>
        <v>0</v>
      </c>
      <c r="J55" s="19">
        <v>85896.5</v>
      </c>
      <c r="K55" s="19">
        <f t="shared" si="24"/>
        <v>0</v>
      </c>
      <c r="L55" s="19">
        <v>85896.5</v>
      </c>
      <c r="M55" s="19">
        <f t="shared" si="25"/>
        <v>0</v>
      </c>
      <c r="N55" s="19">
        <v>85896.5</v>
      </c>
      <c r="O55" s="19">
        <f t="shared" si="26"/>
        <v>-9027.8000000000029</v>
      </c>
      <c r="P55" s="19">
        <v>76868.7</v>
      </c>
      <c r="Q55" s="19">
        <f t="shared" si="27"/>
        <v>53392.3</v>
      </c>
      <c r="R55" s="19">
        <v>130261</v>
      </c>
    </row>
    <row r="56" spans="1:18" ht="27.75" customHeight="1" x14ac:dyDescent="0.25">
      <c r="A56" s="16" t="s">
        <v>111</v>
      </c>
      <c r="B56" s="58" t="s">
        <v>112</v>
      </c>
      <c r="C56" s="59" t="s">
        <v>113</v>
      </c>
      <c r="D56" s="19">
        <v>675.7</v>
      </c>
      <c r="E56" s="19">
        <f t="shared" si="21"/>
        <v>0</v>
      </c>
      <c r="F56" s="19">
        <v>675.7</v>
      </c>
      <c r="G56" s="19">
        <f t="shared" si="22"/>
        <v>0</v>
      </c>
      <c r="H56" s="19">
        <v>675.7</v>
      </c>
      <c r="I56" s="19">
        <f t="shared" si="23"/>
        <v>0</v>
      </c>
      <c r="J56" s="19">
        <v>675.7</v>
      </c>
      <c r="K56" s="19">
        <f t="shared" si="24"/>
        <v>0</v>
      </c>
      <c r="L56" s="19">
        <v>675.7</v>
      </c>
      <c r="M56" s="19">
        <f t="shared" si="25"/>
        <v>0</v>
      </c>
      <c r="N56" s="19">
        <v>675.7</v>
      </c>
      <c r="O56" s="19">
        <f t="shared" si="26"/>
        <v>0</v>
      </c>
      <c r="P56" s="19">
        <v>675.7</v>
      </c>
      <c r="Q56" s="19">
        <f t="shared" si="27"/>
        <v>0</v>
      </c>
      <c r="R56" s="19">
        <v>675.7</v>
      </c>
    </row>
    <row r="57" spans="1:18" ht="108" customHeight="1" x14ac:dyDescent="0.25">
      <c r="A57" s="16" t="s">
        <v>114</v>
      </c>
      <c r="B57" s="58" t="s">
        <v>115</v>
      </c>
      <c r="C57" s="59" t="s">
        <v>116</v>
      </c>
      <c r="D57" s="19">
        <v>216219.1</v>
      </c>
      <c r="E57" s="19">
        <f t="shared" si="21"/>
        <v>0</v>
      </c>
      <c r="F57" s="19">
        <v>216219.1</v>
      </c>
      <c r="G57" s="19">
        <f t="shared" si="22"/>
        <v>0</v>
      </c>
      <c r="H57" s="19">
        <v>216219.1</v>
      </c>
      <c r="I57" s="19">
        <f t="shared" si="23"/>
        <v>0</v>
      </c>
      <c r="J57" s="19">
        <v>216219.1</v>
      </c>
      <c r="K57" s="19">
        <f t="shared" si="24"/>
        <v>0</v>
      </c>
      <c r="L57" s="19">
        <v>216219.1</v>
      </c>
      <c r="M57" s="19">
        <f t="shared" si="25"/>
        <v>0</v>
      </c>
      <c r="N57" s="19">
        <v>216219.1</v>
      </c>
      <c r="O57" s="19">
        <f t="shared" si="26"/>
        <v>338.19999999998254</v>
      </c>
      <c r="P57" s="19">
        <v>216557.3</v>
      </c>
      <c r="Q57" s="19">
        <f t="shared" si="27"/>
        <v>75397.700000000012</v>
      </c>
      <c r="R57" s="19">
        <v>291955</v>
      </c>
    </row>
    <row r="58" spans="1:18" ht="54.75" customHeight="1" x14ac:dyDescent="0.25">
      <c r="A58" s="16" t="s">
        <v>117</v>
      </c>
      <c r="B58" s="58" t="s">
        <v>118</v>
      </c>
      <c r="C58" s="59" t="s">
        <v>119</v>
      </c>
      <c r="D58" s="19">
        <v>237812.2</v>
      </c>
      <c r="E58" s="19">
        <f t="shared" si="21"/>
        <v>0</v>
      </c>
      <c r="F58" s="19">
        <v>237812.2</v>
      </c>
      <c r="G58" s="19">
        <f t="shared" si="22"/>
        <v>61.5</v>
      </c>
      <c r="H58" s="19">
        <v>237873.7</v>
      </c>
      <c r="I58" s="19">
        <f t="shared" si="23"/>
        <v>0</v>
      </c>
      <c r="J58" s="19">
        <v>237873.7</v>
      </c>
      <c r="K58" s="19">
        <f t="shared" si="24"/>
        <v>0</v>
      </c>
      <c r="L58" s="19">
        <v>237873.7</v>
      </c>
      <c r="M58" s="19">
        <f t="shared" si="25"/>
        <v>0</v>
      </c>
      <c r="N58" s="19">
        <v>237873.7</v>
      </c>
      <c r="O58" s="19">
        <f t="shared" si="26"/>
        <v>51101.5</v>
      </c>
      <c r="P58" s="19">
        <v>288975.2</v>
      </c>
      <c r="Q58" s="19">
        <f t="shared" si="27"/>
        <v>7826.5</v>
      </c>
      <c r="R58" s="19">
        <v>296801.7</v>
      </c>
    </row>
    <row r="59" spans="1:18" ht="30" customHeight="1" x14ac:dyDescent="0.25">
      <c r="A59" s="16" t="s">
        <v>120</v>
      </c>
      <c r="B59" s="58" t="s">
        <v>121</v>
      </c>
      <c r="C59" s="59" t="s">
        <v>122</v>
      </c>
      <c r="D59" s="19">
        <v>100000</v>
      </c>
      <c r="E59" s="19">
        <f t="shared" si="21"/>
        <v>0</v>
      </c>
      <c r="F59" s="19">
        <v>100000</v>
      </c>
      <c r="G59" s="19">
        <f t="shared" si="22"/>
        <v>0</v>
      </c>
      <c r="H59" s="19">
        <v>100000</v>
      </c>
      <c r="I59" s="19">
        <f t="shared" si="23"/>
        <v>0</v>
      </c>
      <c r="J59" s="19">
        <v>100000</v>
      </c>
      <c r="K59" s="19">
        <f t="shared" si="24"/>
        <v>0</v>
      </c>
      <c r="L59" s="19">
        <v>100000</v>
      </c>
      <c r="M59" s="19">
        <f t="shared" si="25"/>
        <v>112602.5</v>
      </c>
      <c r="N59" s="19">
        <v>212602.5</v>
      </c>
      <c r="O59" s="19">
        <f t="shared" si="26"/>
        <v>-128049.9</v>
      </c>
      <c r="P59" s="19">
        <v>84552.6</v>
      </c>
      <c r="Q59" s="19">
        <f t="shared" si="27"/>
        <v>133118.19999999998</v>
      </c>
      <c r="R59" s="19">
        <v>217670.8</v>
      </c>
    </row>
    <row r="60" spans="1:18" ht="51.75" customHeight="1" x14ac:dyDescent="0.25">
      <c r="A60" s="16" t="s">
        <v>123</v>
      </c>
      <c r="B60" s="58" t="s">
        <v>124</v>
      </c>
      <c r="C60" s="59" t="s">
        <v>125</v>
      </c>
      <c r="D60" s="19">
        <v>10435568.300000001</v>
      </c>
      <c r="E60" s="19">
        <f t="shared" si="21"/>
        <v>0</v>
      </c>
      <c r="F60" s="19">
        <v>10435568.300000001</v>
      </c>
      <c r="G60" s="19">
        <f t="shared" si="22"/>
        <v>-2902614.1000000006</v>
      </c>
      <c r="H60" s="19">
        <v>7532954.2000000002</v>
      </c>
      <c r="I60" s="19">
        <f t="shared" si="23"/>
        <v>0</v>
      </c>
      <c r="J60" s="19">
        <v>7532954.2000000002</v>
      </c>
      <c r="K60" s="19">
        <f t="shared" si="24"/>
        <v>178797.39999999944</v>
      </c>
      <c r="L60" s="19">
        <v>7711751.5999999996</v>
      </c>
      <c r="M60" s="19">
        <f t="shared" si="25"/>
        <v>12304.900000000373</v>
      </c>
      <c r="N60" s="19">
        <v>7724056.5</v>
      </c>
      <c r="O60" s="19">
        <f t="shared" si="26"/>
        <v>-523295.09999999963</v>
      </c>
      <c r="P60" s="19">
        <v>7200761.4000000004</v>
      </c>
      <c r="Q60" s="19">
        <f t="shared" si="27"/>
        <v>-1964358.1000000006</v>
      </c>
      <c r="R60" s="19">
        <v>5236403.3</v>
      </c>
    </row>
    <row r="61" spans="1:18" ht="21.75" customHeight="1" x14ac:dyDescent="0.25">
      <c r="A61" s="20" t="s">
        <v>126</v>
      </c>
      <c r="B61" s="56" t="s">
        <v>127</v>
      </c>
      <c r="C61" s="57" t="s">
        <v>128</v>
      </c>
      <c r="D61" s="23">
        <f>D62</f>
        <v>94823.3</v>
      </c>
      <c r="E61" s="23">
        <f t="shared" si="21"/>
        <v>0</v>
      </c>
      <c r="F61" s="23">
        <f>F62</f>
        <v>94823.3</v>
      </c>
      <c r="G61" s="23">
        <f t="shared" si="22"/>
        <v>0</v>
      </c>
      <c r="H61" s="23">
        <f>H62</f>
        <v>94823.3</v>
      </c>
      <c r="I61" s="23">
        <f t="shared" si="23"/>
        <v>0</v>
      </c>
      <c r="J61" s="23">
        <f>J62</f>
        <v>94823.3</v>
      </c>
      <c r="K61" s="23">
        <f t="shared" si="24"/>
        <v>0</v>
      </c>
      <c r="L61" s="23">
        <f>L62</f>
        <v>94823.3</v>
      </c>
      <c r="M61" s="23">
        <f t="shared" si="25"/>
        <v>0</v>
      </c>
      <c r="N61" s="23">
        <f>N62</f>
        <v>94823.3</v>
      </c>
      <c r="O61" s="23">
        <f t="shared" si="26"/>
        <v>134.5</v>
      </c>
      <c r="P61" s="23">
        <f>P62</f>
        <v>94957.8</v>
      </c>
      <c r="Q61" s="23">
        <f t="shared" si="27"/>
        <v>0</v>
      </c>
      <c r="R61" s="23">
        <f>R62</f>
        <v>94957.8</v>
      </c>
    </row>
    <row r="62" spans="1:18" ht="49.5" customHeight="1" x14ac:dyDescent="0.25">
      <c r="A62" s="16" t="s">
        <v>129</v>
      </c>
      <c r="B62" s="58" t="s">
        <v>130</v>
      </c>
      <c r="C62" s="59" t="s">
        <v>131</v>
      </c>
      <c r="D62" s="19">
        <v>94823.3</v>
      </c>
      <c r="E62" s="19">
        <f t="shared" si="21"/>
        <v>0</v>
      </c>
      <c r="F62" s="19">
        <v>94823.3</v>
      </c>
      <c r="G62" s="19">
        <f t="shared" si="22"/>
        <v>0</v>
      </c>
      <c r="H62" s="19">
        <v>94823.3</v>
      </c>
      <c r="I62" s="19">
        <f t="shared" si="23"/>
        <v>0</v>
      </c>
      <c r="J62" s="19">
        <v>94823.3</v>
      </c>
      <c r="K62" s="19">
        <f t="shared" si="24"/>
        <v>0</v>
      </c>
      <c r="L62" s="19">
        <v>94823.3</v>
      </c>
      <c r="M62" s="19">
        <f t="shared" si="25"/>
        <v>0</v>
      </c>
      <c r="N62" s="19">
        <v>94823.3</v>
      </c>
      <c r="O62" s="19">
        <f t="shared" si="26"/>
        <v>134.5</v>
      </c>
      <c r="P62" s="19">
        <v>94957.8</v>
      </c>
      <c r="Q62" s="19">
        <f t="shared" si="27"/>
        <v>0</v>
      </c>
      <c r="R62" s="19">
        <v>94957.8</v>
      </c>
    </row>
    <row r="63" spans="1:18" ht="60.75" customHeight="1" x14ac:dyDescent="0.25">
      <c r="A63" s="20" t="s">
        <v>132</v>
      </c>
      <c r="B63" s="56" t="s">
        <v>133</v>
      </c>
      <c r="C63" s="57" t="s">
        <v>134</v>
      </c>
      <c r="D63" s="23">
        <f>D64+D65+D66</f>
        <v>1982262</v>
      </c>
      <c r="E63" s="23">
        <f t="shared" si="21"/>
        <v>0</v>
      </c>
      <c r="F63" s="23">
        <f>F64+F65+F66</f>
        <v>1982262</v>
      </c>
      <c r="G63" s="23">
        <f t="shared" si="22"/>
        <v>0</v>
      </c>
      <c r="H63" s="23">
        <f>H64+H65+H66</f>
        <v>1982262</v>
      </c>
      <c r="I63" s="23">
        <f t="shared" si="23"/>
        <v>0</v>
      </c>
      <c r="J63" s="23">
        <f>J64+J65+J66</f>
        <v>1982262</v>
      </c>
      <c r="K63" s="23">
        <f t="shared" si="24"/>
        <v>51633.700000000186</v>
      </c>
      <c r="L63" s="23">
        <f>L64+L65+L66</f>
        <v>2033895.7000000002</v>
      </c>
      <c r="M63" s="23">
        <f t="shared" si="25"/>
        <v>0</v>
      </c>
      <c r="N63" s="23">
        <f>N64+N65+N66</f>
        <v>2033895.7000000002</v>
      </c>
      <c r="O63" s="23">
        <f t="shared" si="26"/>
        <v>13655.199999999953</v>
      </c>
      <c r="P63" s="23">
        <f>P64+P65+P66</f>
        <v>2047550.9000000001</v>
      </c>
      <c r="Q63" s="23">
        <f t="shared" si="27"/>
        <v>5834.9999999997672</v>
      </c>
      <c r="R63" s="23">
        <f>R64+R65+R66</f>
        <v>2053385.9</v>
      </c>
    </row>
    <row r="64" spans="1:18" ht="18.75" x14ac:dyDescent="0.25">
      <c r="A64" s="16" t="s">
        <v>135</v>
      </c>
      <c r="B64" s="60" t="s">
        <v>136</v>
      </c>
      <c r="C64" s="59" t="s">
        <v>137</v>
      </c>
      <c r="D64" s="19">
        <v>69640.100000000006</v>
      </c>
      <c r="E64" s="19">
        <f t="shared" si="21"/>
        <v>0</v>
      </c>
      <c r="F64" s="19">
        <v>69640.100000000006</v>
      </c>
      <c r="G64" s="19">
        <f t="shared" si="22"/>
        <v>0</v>
      </c>
      <c r="H64" s="19">
        <v>69640.100000000006</v>
      </c>
      <c r="I64" s="19">
        <f t="shared" si="23"/>
        <v>0</v>
      </c>
      <c r="J64" s="19">
        <v>69640.100000000006</v>
      </c>
      <c r="K64" s="19">
        <f t="shared" si="24"/>
        <v>0</v>
      </c>
      <c r="L64" s="19">
        <v>69640.100000000006</v>
      </c>
      <c r="M64" s="19">
        <f t="shared" si="25"/>
        <v>0</v>
      </c>
      <c r="N64" s="19">
        <v>69640.100000000006</v>
      </c>
      <c r="O64" s="19">
        <f t="shared" si="26"/>
        <v>0</v>
      </c>
      <c r="P64" s="19">
        <v>69640.100000000006</v>
      </c>
      <c r="Q64" s="19">
        <f t="shared" si="27"/>
        <v>2519.3999999999942</v>
      </c>
      <c r="R64" s="19">
        <v>72159.5</v>
      </c>
    </row>
    <row r="65" spans="1:18" ht="81.75" customHeight="1" x14ac:dyDescent="0.25">
      <c r="A65" s="16" t="s">
        <v>138</v>
      </c>
      <c r="B65" s="61" t="s">
        <v>139</v>
      </c>
      <c r="C65" s="59" t="s">
        <v>140</v>
      </c>
      <c r="D65" s="19">
        <v>1912141.9</v>
      </c>
      <c r="E65" s="19">
        <f t="shared" si="21"/>
        <v>0</v>
      </c>
      <c r="F65" s="19">
        <v>1912141.9</v>
      </c>
      <c r="G65" s="19">
        <f t="shared" si="22"/>
        <v>0</v>
      </c>
      <c r="H65" s="19">
        <v>1912141.9</v>
      </c>
      <c r="I65" s="19">
        <f t="shared" si="23"/>
        <v>0</v>
      </c>
      <c r="J65" s="19">
        <v>1912141.9</v>
      </c>
      <c r="K65" s="19">
        <f t="shared" si="24"/>
        <v>51633.700000000186</v>
      </c>
      <c r="L65" s="19">
        <v>1963775.6</v>
      </c>
      <c r="M65" s="19">
        <f t="shared" si="25"/>
        <v>0</v>
      </c>
      <c r="N65" s="19">
        <v>1963775.6</v>
      </c>
      <c r="O65" s="19">
        <f t="shared" si="26"/>
        <v>13655.199999999953</v>
      </c>
      <c r="P65" s="19">
        <v>1977430.8</v>
      </c>
      <c r="Q65" s="19">
        <f t="shared" si="27"/>
        <v>3315.5999999998603</v>
      </c>
      <c r="R65" s="19">
        <v>1980746.4</v>
      </c>
    </row>
    <row r="66" spans="1:18" ht="26.25" customHeight="1" x14ac:dyDescent="0.25">
      <c r="A66" s="62" t="s">
        <v>141</v>
      </c>
      <c r="B66" s="55" t="s">
        <v>142</v>
      </c>
      <c r="C66" s="63" t="s">
        <v>143</v>
      </c>
      <c r="D66" s="64">
        <v>480</v>
      </c>
      <c r="E66" s="19">
        <f t="shared" si="21"/>
        <v>0</v>
      </c>
      <c r="F66" s="19">
        <v>480</v>
      </c>
      <c r="G66" s="19">
        <f t="shared" si="22"/>
        <v>0</v>
      </c>
      <c r="H66" s="19">
        <v>480</v>
      </c>
      <c r="I66" s="19">
        <f t="shared" si="23"/>
        <v>0</v>
      </c>
      <c r="J66" s="19">
        <v>480</v>
      </c>
      <c r="K66" s="19">
        <f t="shared" si="24"/>
        <v>0</v>
      </c>
      <c r="L66" s="19">
        <v>480</v>
      </c>
      <c r="M66" s="19">
        <f t="shared" si="25"/>
        <v>0</v>
      </c>
      <c r="N66" s="19">
        <v>480</v>
      </c>
      <c r="O66" s="19">
        <f t="shared" si="26"/>
        <v>0</v>
      </c>
      <c r="P66" s="19">
        <v>480</v>
      </c>
      <c r="Q66" s="19">
        <f t="shared" si="27"/>
        <v>0</v>
      </c>
      <c r="R66" s="19">
        <v>480</v>
      </c>
    </row>
    <row r="67" spans="1:18" ht="30.75" customHeight="1" x14ac:dyDescent="0.25">
      <c r="A67" s="20" t="s">
        <v>144</v>
      </c>
      <c r="B67" s="65" t="s">
        <v>145</v>
      </c>
      <c r="C67" s="57" t="s">
        <v>146</v>
      </c>
      <c r="D67" s="23">
        <f>D68+D69+D70+D71+D72+D73+D74+D75</f>
        <v>21938970.099999998</v>
      </c>
      <c r="E67" s="23">
        <f t="shared" si="21"/>
        <v>1199270.8000000007</v>
      </c>
      <c r="F67" s="23">
        <f>F68+F69+F70+F71+F72+F73+F74+F75</f>
        <v>23138240.899999999</v>
      </c>
      <c r="G67" s="23">
        <f t="shared" si="22"/>
        <v>4041722.0999999978</v>
      </c>
      <c r="H67" s="23">
        <f>H68+H69+H70+H71+H72+H73+H74+H75</f>
        <v>27179962.999999996</v>
      </c>
      <c r="I67" s="23">
        <f t="shared" si="23"/>
        <v>0</v>
      </c>
      <c r="J67" s="23">
        <f>J68+J69+J70+J71+J72+J73+J74+J75</f>
        <v>27179962.999999996</v>
      </c>
      <c r="K67" s="23">
        <f t="shared" si="24"/>
        <v>1353489.0000000037</v>
      </c>
      <c r="L67" s="23">
        <f>L68+L69+L70+L71+L72+L73+L74+L75</f>
        <v>28533452</v>
      </c>
      <c r="M67" s="23">
        <f t="shared" si="25"/>
        <v>729638.39999999851</v>
      </c>
      <c r="N67" s="23">
        <f>N68+N69+N70+N71+N72+N73+N74+N75</f>
        <v>29263090.399999999</v>
      </c>
      <c r="O67" s="23">
        <f t="shared" si="26"/>
        <v>1911622.3000000045</v>
      </c>
      <c r="P67" s="23">
        <f>P68+P69+P70+P71+P72+P73+P74+P75</f>
        <v>31174712.700000003</v>
      </c>
      <c r="Q67" s="23">
        <f t="shared" si="27"/>
        <v>1107744.5</v>
      </c>
      <c r="R67" s="23">
        <f>R68+R69+R70+R71+R72+R73+R74+R75</f>
        <v>32282457.200000003</v>
      </c>
    </row>
    <row r="68" spans="1:18" ht="27" customHeight="1" x14ac:dyDescent="0.25">
      <c r="A68" s="16" t="s">
        <v>147</v>
      </c>
      <c r="B68" s="55" t="s">
        <v>148</v>
      </c>
      <c r="C68" s="59" t="s">
        <v>149</v>
      </c>
      <c r="D68" s="19">
        <v>284134.7</v>
      </c>
      <c r="E68" s="19">
        <f t="shared" si="21"/>
        <v>0</v>
      </c>
      <c r="F68" s="19">
        <v>284134.7</v>
      </c>
      <c r="G68" s="19">
        <f t="shared" si="22"/>
        <v>0</v>
      </c>
      <c r="H68" s="19">
        <v>284134.7</v>
      </c>
      <c r="I68" s="19">
        <f t="shared" si="23"/>
        <v>0</v>
      </c>
      <c r="J68" s="19">
        <v>284134.7</v>
      </c>
      <c r="K68" s="19">
        <f t="shared" si="24"/>
        <v>0</v>
      </c>
      <c r="L68" s="19">
        <v>284134.7</v>
      </c>
      <c r="M68" s="19">
        <f t="shared" si="25"/>
        <v>0</v>
      </c>
      <c r="N68" s="19">
        <v>284134.7</v>
      </c>
      <c r="O68" s="19">
        <f t="shared" si="26"/>
        <v>-22612.300000000017</v>
      </c>
      <c r="P68" s="19">
        <v>261522.4</v>
      </c>
      <c r="Q68" s="19">
        <f t="shared" si="27"/>
        <v>28982.899999999994</v>
      </c>
      <c r="R68" s="19">
        <v>290505.3</v>
      </c>
    </row>
    <row r="69" spans="1:18" ht="21" customHeight="1" x14ac:dyDescent="0.25">
      <c r="A69" s="16" t="s">
        <v>150</v>
      </c>
      <c r="B69" s="55" t="s">
        <v>151</v>
      </c>
      <c r="C69" s="59" t="s">
        <v>152</v>
      </c>
      <c r="D69" s="19">
        <v>2406965.1</v>
      </c>
      <c r="E69" s="19">
        <f t="shared" si="21"/>
        <v>0</v>
      </c>
      <c r="F69" s="19">
        <v>2406965.1</v>
      </c>
      <c r="G69" s="19">
        <f t="shared" si="22"/>
        <v>103335.19999999972</v>
      </c>
      <c r="H69" s="19">
        <v>2510300.2999999998</v>
      </c>
      <c r="I69" s="19">
        <f t="shared" si="23"/>
        <v>0</v>
      </c>
      <c r="J69" s="19">
        <v>2510300.2999999998</v>
      </c>
      <c r="K69" s="19">
        <f t="shared" si="24"/>
        <v>0</v>
      </c>
      <c r="L69" s="19">
        <v>2510300.2999999998</v>
      </c>
      <c r="M69" s="19">
        <f t="shared" si="25"/>
        <v>0</v>
      </c>
      <c r="N69" s="19">
        <v>2510300.2999999998</v>
      </c>
      <c r="O69" s="19">
        <f t="shared" si="26"/>
        <v>79993.600000000093</v>
      </c>
      <c r="P69" s="19">
        <v>2590293.9</v>
      </c>
      <c r="Q69" s="19">
        <f t="shared" si="27"/>
        <v>115037</v>
      </c>
      <c r="R69" s="19">
        <v>2705330.9</v>
      </c>
    </row>
    <row r="70" spans="1:18" ht="37.5" customHeight="1" x14ac:dyDescent="0.25">
      <c r="A70" s="16" t="s">
        <v>153</v>
      </c>
      <c r="B70" s="55" t="s">
        <v>154</v>
      </c>
      <c r="C70" s="59" t="s">
        <v>155</v>
      </c>
      <c r="D70" s="19">
        <v>856023.7</v>
      </c>
      <c r="E70" s="19">
        <f t="shared" si="21"/>
        <v>0</v>
      </c>
      <c r="F70" s="19">
        <v>856023.7</v>
      </c>
      <c r="G70" s="19">
        <f t="shared" si="22"/>
        <v>-1382.2999999999302</v>
      </c>
      <c r="H70" s="19">
        <v>854641.4</v>
      </c>
      <c r="I70" s="19">
        <f t="shared" si="23"/>
        <v>0</v>
      </c>
      <c r="J70" s="19">
        <v>854641.4</v>
      </c>
      <c r="K70" s="19">
        <f t="shared" si="24"/>
        <v>0</v>
      </c>
      <c r="L70" s="19">
        <v>854641.4</v>
      </c>
      <c r="M70" s="19">
        <f t="shared" si="25"/>
        <v>-1249.3000000000466</v>
      </c>
      <c r="N70" s="19">
        <v>853392.1</v>
      </c>
      <c r="O70" s="19">
        <f t="shared" si="26"/>
        <v>128087</v>
      </c>
      <c r="P70" s="19">
        <v>981479.1</v>
      </c>
      <c r="Q70" s="19">
        <f t="shared" si="27"/>
        <v>-288.09999999997672</v>
      </c>
      <c r="R70" s="19">
        <v>981191</v>
      </c>
    </row>
    <row r="71" spans="1:18" ht="18.75" x14ac:dyDescent="0.25">
      <c r="A71" s="16" t="s">
        <v>156</v>
      </c>
      <c r="B71" s="55" t="s">
        <v>157</v>
      </c>
      <c r="C71" s="59" t="s">
        <v>158</v>
      </c>
      <c r="D71" s="19">
        <v>2468229.2000000002</v>
      </c>
      <c r="E71" s="19">
        <f t="shared" si="21"/>
        <v>0</v>
      </c>
      <c r="F71" s="19">
        <v>2468229.2000000002</v>
      </c>
      <c r="G71" s="19">
        <f t="shared" si="22"/>
        <v>0</v>
      </c>
      <c r="H71" s="19">
        <v>2468229.2000000002</v>
      </c>
      <c r="I71" s="19">
        <f t="shared" si="23"/>
        <v>0</v>
      </c>
      <c r="J71" s="19">
        <v>2468229.2000000002</v>
      </c>
      <c r="K71" s="19">
        <f t="shared" si="24"/>
        <v>46084.5</v>
      </c>
      <c r="L71" s="19">
        <v>2514313.7000000002</v>
      </c>
      <c r="M71" s="19">
        <f t="shared" si="25"/>
        <v>0</v>
      </c>
      <c r="N71" s="19">
        <v>2514313.7000000002</v>
      </c>
      <c r="O71" s="19">
        <f t="shared" si="26"/>
        <v>769639.59999999963</v>
      </c>
      <c r="P71" s="19">
        <v>3283953.3</v>
      </c>
      <c r="Q71" s="19">
        <f t="shared" si="27"/>
        <v>20067.200000000186</v>
      </c>
      <c r="R71" s="19">
        <v>3304020.5</v>
      </c>
    </row>
    <row r="72" spans="1:18" ht="18.75" x14ac:dyDescent="0.25">
      <c r="A72" s="16" t="s">
        <v>159</v>
      </c>
      <c r="B72" s="55" t="s">
        <v>160</v>
      </c>
      <c r="C72" s="59" t="s">
        <v>161</v>
      </c>
      <c r="D72" s="19">
        <v>547931.9</v>
      </c>
      <c r="E72" s="19">
        <f t="shared" si="21"/>
        <v>0</v>
      </c>
      <c r="F72" s="19">
        <v>547931.9</v>
      </c>
      <c r="G72" s="19">
        <f t="shared" si="22"/>
        <v>28534.199999999953</v>
      </c>
      <c r="H72" s="19">
        <v>576466.1</v>
      </c>
      <c r="I72" s="19">
        <f t="shared" si="23"/>
        <v>0</v>
      </c>
      <c r="J72" s="19">
        <v>576466.1</v>
      </c>
      <c r="K72" s="19">
        <f t="shared" si="24"/>
        <v>175503.70000000007</v>
      </c>
      <c r="L72" s="19">
        <v>751969.8</v>
      </c>
      <c r="M72" s="19">
        <f t="shared" si="25"/>
        <v>0</v>
      </c>
      <c r="N72" s="19">
        <v>751969.8</v>
      </c>
      <c r="O72" s="19">
        <f t="shared" si="26"/>
        <v>-7953.1000000000931</v>
      </c>
      <c r="P72" s="19">
        <v>744016.7</v>
      </c>
      <c r="Q72" s="19">
        <f t="shared" si="27"/>
        <v>-6000</v>
      </c>
      <c r="R72" s="19">
        <v>738016.7</v>
      </c>
    </row>
    <row r="73" spans="1:18" ht="37.5" x14ac:dyDescent="0.25">
      <c r="A73" s="16" t="s">
        <v>162</v>
      </c>
      <c r="B73" s="55" t="s">
        <v>163</v>
      </c>
      <c r="C73" s="59" t="s">
        <v>164</v>
      </c>
      <c r="D73" s="19">
        <v>12506692.4</v>
      </c>
      <c r="E73" s="19">
        <f t="shared" si="21"/>
        <v>1107913.1999999993</v>
      </c>
      <c r="F73" s="19">
        <v>13614605.6</v>
      </c>
      <c r="G73" s="19">
        <f t="shared" si="22"/>
        <v>1819890</v>
      </c>
      <c r="H73" s="19">
        <v>15434495.6</v>
      </c>
      <c r="I73" s="19">
        <f t="shared" si="23"/>
        <v>0</v>
      </c>
      <c r="J73" s="19">
        <v>15434495.6</v>
      </c>
      <c r="K73" s="19">
        <f t="shared" si="24"/>
        <v>382007.90000000037</v>
      </c>
      <c r="L73" s="19">
        <v>15816503.5</v>
      </c>
      <c r="M73" s="19">
        <f t="shared" si="25"/>
        <v>0</v>
      </c>
      <c r="N73" s="19">
        <v>15816503.5</v>
      </c>
      <c r="O73" s="19">
        <f t="shared" si="26"/>
        <v>67668.599999999627</v>
      </c>
      <c r="P73" s="19">
        <v>15884172.1</v>
      </c>
      <c r="Q73" s="19">
        <f t="shared" si="27"/>
        <v>238556</v>
      </c>
      <c r="R73" s="19">
        <v>16122728.1</v>
      </c>
    </row>
    <row r="74" spans="1:18" ht="18.75" x14ac:dyDescent="0.25">
      <c r="A74" s="16" t="s">
        <v>165</v>
      </c>
      <c r="B74" s="55" t="s">
        <v>166</v>
      </c>
      <c r="C74" s="59" t="s">
        <v>167</v>
      </c>
      <c r="D74" s="19">
        <v>208161.2</v>
      </c>
      <c r="E74" s="19">
        <f t="shared" si="21"/>
        <v>0</v>
      </c>
      <c r="F74" s="19">
        <v>208161.2</v>
      </c>
      <c r="G74" s="19">
        <f t="shared" si="22"/>
        <v>0</v>
      </c>
      <c r="H74" s="19">
        <v>208161.2</v>
      </c>
      <c r="I74" s="19">
        <f t="shared" si="23"/>
        <v>0</v>
      </c>
      <c r="J74" s="19">
        <v>208161.2</v>
      </c>
      <c r="K74" s="19">
        <f t="shared" si="24"/>
        <v>0</v>
      </c>
      <c r="L74" s="19">
        <v>208161.2</v>
      </c>
      <c r="M74" s="19">
        <f t="shared" si="25"/>
        <v>0</v>
      </c>
      <c r="N74" s="19">
        <v>208161.2</v>
      </c>
      <c r="O74" s="19">
        <f t="shared" si="26"/>
        <v>22812.599999999977</v>
      </c>
      <c r="P74" s="19">
        <v>230973.8</v>
      </c>
      <c r="Q74" s="19">
        <f t="shared" si="27"/>
        <v>-60</v>
      </c>
      <c r="R74" s="19">
        <v>230913.8</v>
      </c>
    </row>
    <row r="75" spans="1:18" ht="37.5" x14ac:dyDescent="0.25">
      <c r="A75" s="16" t="s">
        <v>168</v>
      </c>
      <c r="B75" s="55" t="s">
        <v>169</v>
      </c>
      <c r="C75" s="59" t="s">
        <v>170</v>
      </c>
      <c r="D75" s="19">
        <v>2660831.9</v>
      </c>
      <c r="E75" s="19">
        <f t="shared" si="21"/>
        <v>91357.600000000093</v>
      </c>
      <c r="F75" s="19">
        <v>2752189.5</v>
      </c>
      <c r="G75" s="19">
        <f t="shared" si="22"/>
        <v>2091345</v>
      </c>
      <c r="H75" s="19">
        <v>4843534.5</v>
      </c>
      <c r="I75" s="19">
        <f t="shared" si="23"/>
        <v>0</v>
      </c>
      <c r="J75" s="19">
        <v>4843534.5</v>
      </c>
      <c r="K75" s="19">
        <f t="shared" si="24"/>
        <v>749892.90000000037</v>
      </c>
      <c r="L75" s="19">
        <v>5593427.4000000004</v>
      </c>
      <c r="M75" s="19">
        <f t="shared" si="25"/>
        <v>730887.69999999925</v>
      </c>
      <c r="N75" s="19">
        <v>6324315.0999999996</v>
      </c>
      <c r="O75" s="19">
        <f t="shared" si="26"/>
        <v>873986.30000000075</v>
      </c>
      <c r="P75" s="19">
        <v>7198301.4000000004</v>
      </c>
      <c r="Q75" s="19">
        <f t="shared" si="27"/>
        <v>711449.5</v>
      </c>
      <c r="R75" s="19">
        <v>7909750.9000000004</v>
      </c>
    </row>
    <row r="76" spans="1:18" ht="37.5" x14ac:dyDescent="0.25">
      <c r="A76" s="20" t="s">
        <v>171</v>
      </c>
      <c r="B76" s="65" t="s">
        <v>172</v>
      </c>
      <c r="C76" s="57" t="s">
        <v>173</v>
      </c>
      <c r="D76" s="23">
        <f>D77+D78+D79+D80</f>
        <v>8205523.4000000004</v>
      </c>
      <c r="E76" s="23">
        <f t="shared" si="21"/>
        <v>-247074.80000000075</v>
      </c>
      <c r="F76" s="23">
        <f>F77+F78+F79+F80</f>
        <v>7958448.5999999996</v>
      </c>
      <c r="G76" s="23">
        <f t="shared" si="22"/>
        <v>-16172.800000000745</v>
      </c>
      <c r="H76" s="23">
        <f>H77+H78+H79+H80</f>
        <v>7942275.7999999989</v>
      </c>
      <c r="I76" s="23">
        <f t="shared" si="23"/>
        <v>0</v>
      </c>
      <c r="J76" s="23">
        <f>J77+J78+J79+J80</f>
        <v>7942275.7999999989</v>
      </c>
      <c r="K76" s="23">
        <f t="shared" si="24"/>
        <v>364445.70000000112</v>
      </c>
      <c r="L76" s="23">
        <f>L77+L78+L79+L80</f>
        <v>8306721.5</v>
      </c>
      <c r="M76" s="23">
        <f t="shared" si="25"/>
        <v>645963.90000000037</v>
      </c>
      <c r="N76" s="23">
        <f>N77+N78+N79+N80</f>
        <v>8952685.4000000004</v>
      </c>
      <c r="O76" s="23">
        <f t="shared" si="26"/>
        <v>496762.59999999963</v>
      </c>
      <c r="P76" s="23">
        <f>P77+P78+P79+P80</f>
        <v>9449448</v>
      </c>
      <c r="Q76" s="23">
        <f t="shared" si="27"/>
        <v>585346.89999999851</v>
      </c>
      <c r="R76" s="23">
        <f>R77+R78+R79+R80</f>
        <v>10034794.899999999</v>
      </c>
    </row>
    <row r="77" spans="1:18" ht="18.75" x14ac:dyDescent="0.25">
      <c r="A77" s="16" t="s">
        <v>174</v>
      </c>
      <c r="B77" s="55" t="s">
        <v>175</v>
      </c>
      <c r="C77" s="59" t="s">
        <v>176</v>
      </c>
      <c r="D77" s="19">
        <v>0</v>
      </c>
      <c r="E77" s="19">
        <f t="shared" si="21"/>
        <v>16339.2</v>
      </c>
      <c r="F77" s="19">
        <v>16339.2</v>
      </c>
      <c r="G77" s="19">
        <f t="shared" si="22"/>
        <v>67988.100000000006</v>
      </c>
      <c r="H77" s="19">
        <v>84327.3</v>
      </c>
      <c r="I77" s="19">
        <f t="shared" si="23"/>
        <v>0</v>
      </c>
      <c r="J77" s="19">
        <v>84327.3</v>
      </c>
      <c r="K77" s="19">
        <f t="shared" si="24"/>
        <v>0</v>
      </c>
      <c r="L77" s="19">
        <v>84327.3</v>
      </c>
      <c r="M77" s="19">
        <f t="shared" si="25"/>
        <v>0</v>
      </c>
      <c r="N77" s="19">
        <v>84327.3</v>
      </c>
      <c r="O77" s="19">
        <f t="shared" si="26"/>
        <v>-2168.9000000000087</v>
      </c>
      <c r="P77" s="19">
        <v>82158.399999999994</v>
      </c>
      <c r="Q77" s="19">
        <f t="shared" si="27"/>
        <v>155209.70000000001</v>
      </c>
      <c r="R77" s="19">
        <v>237368.1</v>
      </c>
    </row>
    <row r="78" spans="1:18" ht="18.75" x14ac:dyDescent="0.25">
      <c r="A78" s="16" t="s">
        <v>177</v>
      </c>
      <c r="B78" s="55" t="s">
        <v>178</v>
      </c>
      <c r="C78" s="59" t="s">
        <v>179</v>
      </c>
      <c r="D78" s="19">
        <v>4816792.3</v>
      </c>
      <c r="E78" s="19">
        <f t="shared" si="21"/>
        <v>420</v>
      </c>
      <c r="F78" s="19">
        <v>4817212.3</v>
      </c>
      <c r="G78" s="19">
        <f t="shared" si="22"/>
        <v>-112641.5</v>
      </c>
      <c r="H78" s="19">
        <v>4704570.8</v>
      </c>
      <c r="I78" s="19">
        <f t="shared" si="23"/>
        <v>0</v>
      </c>
      <c r="J78" s="19">
        <v>4704570.8</v>
      </c>
      <c r="K78" s="19">
        <f t="shared" si="24"/>
        <v>364445.70000000019</v>
      </c>
      <c r="L78" s="19">
        <v>5069016.5</v>
      </c>
      <c r="M78" s="19">
        <f t="shared" si="25"/>
        <v>645963.90000000037</v>
      </c>
      <c r="N78" s="19">
        <v>5714980.4000000004</v>
      </c>
      <c r="O78" s="19">
        <f t="shared" si="26"/>
        <v>-183822.60000000056</v>
      </c>
      <c r="P78" s="19">
        <v>5531157.7999999998</v>
      </c>
      <c r="Q78" s="19">
        <f t="shared" si="27"/>
        <v>-8280.5999999996275</v>
      </c>
      <c r="R78" s="19">
        <v>5522877.2000000002</v>
      </c>
    </row>
    <row r="79" spans="1:18" ht="18.75" x14ac:dyDescent="0.25">
      <c r="A79" s="16" t="s">
        <v>180</v>
      </c>
      <c r="B79" s="55" t="s">
        <v>181</v>
      </c>
      <c r="C79" s="59" t="s">
        <v>182</v>
      </c>
      <c r="D79" s="19">
        <v>1364871.6</v>
      </c>
      <c r="E79" s="19">
        <f t="shared" si="21"/>
        <v>0</v>
      </c>
      <c r="F79" s="19">
        <v>1364871.6</v>
      </c>
      <c r="G79" s="19">
        <f t="shared" si="22"/>
        <v>-31.800000000046566</v>
      </c>
      <c r="H79" s="19">
        <v>1364839.8</v>
      </c>
      <c r="I79" s="19">
        <f t="shared" si="23"/>
        <v>0</v>
      </c>
      <c r="J79" s="19">
        <v>1364839.8</v>
      </c>
      <c r="K79" s="19">
        <f t="shared" si="24"/>
        <v>0</v>
      </c>
      <c r="L79" s="19">
        <v>1364839.8</v>
      </c>
      <c r="M79" s="19">
        <f t="shared" si="25"/>
        <v>0</v>
      </c>
      <c r="N79" s="19">
        <v>1364839.8</v>
      </c>
      <c r="O79" s="19">
        <f t="shared" si="26"/>
        <v>0</v>
      </c>
      <c r="P79" s="19">
        <v>1364839.8</v>
      </c>
      <c r="Q79" s="19">
        <f t="shared" si="27"/>
        <v>-4642.9000000001397</v>
      </c>
      <c r="R79" s="19">
        <v>1360196.9</v>
      </c>
    </row>
    <row r="80" spans="1:18" ht="37.5" x14ac:dyDescent="0.25">
      <c r="A80" s="16" t="s">
        <v>183</v>
      </c>
      <c r="B80" s="55" t="s">
        <v>184</v>
      </c>
      <c r="C80" s="59" t="s">
        <v>185</v>
      </c>
      <c r="D80" s="19">
        <v>2023859.5</v>
      </c>
      <c r="E80" s="19">
        <f t="shared" si="21"/>
        <v>-263834</v>
      </c>
      <c r="F80" s="19">
        <v>1760025.5</v>
      </c>
      <c r="G80" s="19">
        <f t="shared" si="22"/>
        <v>28512.399999999907</v>
      </c>
      <c r="H80" s="19">
        <v>1788537.9</v>
      </c>
      <c r="I80" s="19">
        <f t="shared" si="23"/>
        <v>0</v>
      </c>
      <c r="J80" s="19">
        <v>1788537.9</v>
      </c>
      <c r="K80" s="19">
        <f t="shared" si="24"/>
        <v>0</v>
      </c>
      <c r="L80" s="19">
        <v>1788537.9</v>
      </c>
      <c r="M80" s="19">
        <f t="shared" si="25"/>
        <v>0</v>
      </c>
      <c r="N80" s="19">
        <v>1788537.9</v>
      </c>
      <c r="O80" s="19">
        <f t="shared" si="26"/>
        <v>682754.10000000009</v>
      </c>
      <c r="P80" s="19">
        <v>2471292</v>
      </c>
      <c r="Q80" s="19">
        <f t="shared" si="27"/>
        <v>443060.70000000019</v>
      </c>
      <c r="R80" s="19">
        <v>2914352.7</v>
      </c>
    </row>
    <row r="81" spans="1:18" ht="18.75" x14ac:dyDescent="0.25">
      <c r="A81" s="20" t="s">
        <v>186</v>
      </c>
      <c r="B81" s="65" t="s">
        <v>187</v>
      </c>
      <c r="C81" s="57" t="s">
        <v>188</v>
      </c>
      <c r="D81" s="23">
        <f>D82+D83+D84</f>
        <v>985104.70000000007</v>
      </c>
      <c r="E81" s="23">
        <f t="shared" si="21"/>
        <v>20000</v>
      </c>
      <c r="F81" s="23">
        <f>F82+F83+F84</f>
        <v>1005104.7000000001</v>
      </c>
      <c r="G81" s="23">
        <f t="shared" si="22"/>
        <v>170569.99999999988</v>
      </c>
      <c r="H81" s="23">
        <f>H82+H83+H84</f>
        <v>1175674.7</v>
      </c>
      <c r="I81" s="23">
        <f t="shared" si="23"/>
        <v>0</v>
      </c>
      <c r="J81" s="23">
        <f>J82+J83+J84</f>
        <v>1175674.7</v>
      </c>
      <c r="K81" s="23">
        <f t="shared" si="24"/>
        <v>0</v>
      </c>
      <c r="L81" s="23">
        <f>L82+L83+L84</f>
        <v>1175674.7</v>
      </c>
      <c r="M81" s="23">
        <f t="shared" si="25"/>
        <v>0</v>
      </c>
      <c r="N81" s="23">
        <f>N82+N83+N84</f>
        <v>1175674.7</v>
      </c>
      <c r="O81" s="23">
        <f t="shared" si="26"/>
        <v>16851.40000000014</v>
      </c>
      <c r="P81" s="23">
        <f>P82+P83+P84</f>
        <v>1192526.1000000001</v>
      </c>
      <c r="Q81" s="23">
        <f t="shared" si="27"/>
        <v>9033.3999999999069</v>
      </c>
      <c r="R81" s="23">
        <f>R82+R83+R84</f>
        <v>1201559.5</v>
      </c>
    </row>
    <row r="82" spans="1:18" ht="56.25" x14ac:dyDescent="0.25">
      <c r="A82" s="16" t="s">
        <v>189</v>
      </c>
      <c r="B82" s="55" t="s">
        <v>190</v>
      </c>
      <c r="C82" s="59" t="s">
        <v>191</v>
      </c>
      <c r="D82" s="19">
        <v>35495.300000000003</v>
      </c>
      <c r="E82" s="19">
        <f t="shared" si="21"/>
        <v>0</v>
      </c>
      <c r="F82" s="19">
        <v>35495.300000000003</v>
      </c>
      <c r="G82" s="19">
        <f t="shared" si="22"/>
        <v>-1885.5</v>
      </c>
      <c r="H82" s="19">
        <v>33609.800000000003</v>
      </c>
      <c r="I82" s="19">
        <f t="shared" si="23"/>
        <v>0</v>
      </c>
      <c r="J82" s="19">
        <v>33609.800000000003</v>
      </c>
      <c r="K82" s="19">
        <f t="shared" si="24"/>
        <v>0</v>
      </c>
      <c r="L82" s="19">
        <v>33609.800000000003</v>
      </c>
      <c r="M82" s="19">
        <f t="shared" si="25"/>
        <v>0</v>
      </c>
      <c r="N82" s="19">
        <v>33609.800000000003</v>
      </c>
      <c r="O82" s="19">
        <f t="shared" si="26"/>
        <v>0</v>
      </c>
      <c r="P82" s="19">
        <v>33609.800000000003</v>
      </c>
      <c r="Q82" s="19">
        <f t="shared" si="27"/>
        <v>1419.2999999999956</v>
      </c>
      <c r="R82" s="19">
        <v>35029.1</v>
      </c>
    </row>
    <row r="83" spans="1:18" ht="37.5" x14ac:dyDescent="0.25">
      <c r="A83" s="16" t="s">
        <v>192</v>
      </c>
      <c r="B83" s="55" t="s">
        <v>193</v>
      </c>
      <c r="C83" s="59" t="s">
        <v>194</v>
      </c>
      <c r="D83" s="19">
        <v>514.5</v>
      </c>
      <c r="E83" s="19">
        <v>0</v>
      </c>
      <c r="F83" s="19">
        <v>514.5</v>
      </c>
      <c r="G83" s="19">
        <v>0</v>
      </c>
      <c r="H83" s="19">
        <v>2400</v>
      </c>
      <c r="I83" s="19">
        <v>0</v>
      </c>
      <c r="J83" s="19">
        <v>2400</v>
      </c>
      <c r="K83" s="19">
        <v>0</v>
      </c>
      <c r="L83" s="19">
        <v>2400</v>
      </c>
      <c r="M83" s="19">
        <v>0</v>
      </c>
      <c r="N83" s="19">
        <v>2400</v>
      </c>
      <c r="O83" s="19">
        <v>0</v>
      </c>
      <c r="P83" s="19">
        <v>2400</v>
      </c>
      <c r="Q83" s="19">
        <v>0</v>
      </c>
      <c r="R83" s="19">
        <v>2400</v>
      </c>
    </row>
    <row r="84" spans="1:18" ht="37.5" x14ac:dyDescent="0.25">
      <c r="A84" s="16" t="s">
        <v>195</v>
      </c>
      <c r="B84" s="55" t="s">
        <v>196</v>
      </c>
      <c r="C84" s="59" t="s">
        <v>197</v>
      </c>
      <c r="D84" s="19">
        <v>949094.9</v>
      </c>
      <c r="E84" s="19">
        <f t="shared" si="21"/>
        <v>20000</v>
      </c>
      <c r="F84" s="19">
        <v>969094.9</v>
      </c>
      <c r="G84" s="19">
        <f t="shared" ref="G84:G118" si="28">H84-F84</f>
        <v>170569.99999999988</v>
      </c>
      <c r="H84" s="19">
        <v>1139664.8999999999</v>
      </c>
      <c r="I84" s="19">
        <f t="shared" ref="I84:I123" si="29">J84-H84</f>
        <v>0</v>
      </c>
      <c r="J84" s="19">
        <v>1139664.8999999999</v>
      </c>
      <c r="K84" s="19">
        <f t="shared" ref="K84:K123" si="30">L84-J84</f>
        <v>0</v>
      </c>
      <c r="L84" s="19">
        <v>1139664.8999999999</v>
      </c>
      <c r="M84" s="19">
        <f t="shared" ref="M84:M123" si="31">N84-L84</f>
        <v>0</v>
      </c>
      <c r="N84" s="19">
        <v>1139664.8999999999</v>
      </c>
      <c r="O84" s="19">
        <f t="shared" ref="O84:O123" si="32">P84-N84</f>
        <v>16851.40000000014</v>
      </c>
      <c r="P84" s="19">
        <v>1156516.3</v>
      </c>
      <c r="Q84" s="19">
        <f t="shared" ref="Q84:Q123" si="33">R84-P84</f>
        <v>7614.0999999998603</v>
      </c>
      <c r="R84" s="19">
        <v>1164130.3999999999</v>
      </c>
    </row>
    <row r="85" spans="1:18" ht="18.75" x14ac:dyDescent="0.25">
      <c r="A85" s="20" t="s">
        <v>198</v>
      </c>
      <c r="B85" s="65" t="s">
        <v>199</v>
      </c>
      <c r="C85" s="57" t="s">
        <v>200</v>
      </c>
      <c r="D85" s="23">
        <f>D86+D87+D88+D89+D90+D92+D93+D91</f>
        <v>32717788.800000001</v>
      </c>
      <c r="E85" s="23">
        <f t="shared" si="21"/>
        <v>0</v>
      </c>
      <c r="F85" s="23">
        <f>F86+F87+F88+F89+F90+F92+F93+F91</f>
        <v>32717788.800000001</v>
      </c>
      <c r="G85" s="23">
        <f t="shared" si="28"/>
        <v>216680.49999999627</v>
      </c>
      <c r="H85" s="23">
        <f>H86+H87+H88+H89+H90+H92+H93+H91</f>
        <v>32934469.299999997</v>
      </c>
      <c r="I85" s="23">
        <f t="shared" si="29"/>
        <v>0</v>
      </c>
      <c r="J85" s="23">
        <f>J86+J87+J88+J89+J90+J92+J93+J91</f>
        <v>32934469.299999997</v>
      </c>
      <c r="K85" s="23">
        <f t="shared" si="30"/>
        <v>2602284.6000000015</v>
      </c>
      <c r="L85" s="23">
        <f>L86+L87+L88+L89+L90+L92+L93+L91</f>
        <v>35536753.899999999</v>
      </c>
      <c r="M85" s="23">
        <f t="shared" si="31"/>
        <v>0</v>
      </c>
      <c r="N85" s="23">
        <f>N86+N87+N88+N89+N90+N92+N93+N91</f>
        <v>35536753.899999999</v>
      </c>
      <c r="O85" s="23">
        <f t="shared" si="32"/>
        <v>65033.30000000447</v>
      </c>
      <c r="P85" s="23">
        <f>P86+P87+P88+P89+P90+P92+P93+P91</f>
        <v>35601787.200000003</v>
      </c>
      <c r="Q85" s="23">
        <f t="shared" si="33"/>
        <v>2545351.700000003</v>
      </c>
      <c r="R85" s="23">
        <f>R86+R87+R88+R89+R90+R92+R93+R91</f>
        <v>38147138.900000006</v>
      </c>
    </row>
    <row r="86" spans="1:18" ht="18.75" x14ac:dyDescent="0.25">
      <c r="A86" s="16" t="s">
        <v>201</v>
      </c>
      <c r="B86" s="55" t="s">
        <v>202</v>
      </c>
      <c r="C86" s="59" t="s">
        <v>203</v>
      </c>
      <c r="D86" s="19">
        <v>6088950.9000000004</v>
      </c>
      <c r="E86" s="19">
        <f t="shared" si="21"/>
        <v>0</v>
      </c>
      <c r="F86" s="19">
        <v>6088950.9000000004</v>
      </c>
      <c r="G86" s="19">
        <f t="shared" si="28"/>
        <v>256050.5</v>
      </c>
      <c r="H86" s="19">
        <v>6345001.4000000004</v>
      </c>
      <c r="I86" s="19">
        <f t="shared" si="29"/>
        <v>0</v>
      </c>
      <c r="J86" s="19">
        <v>6345001.4000000004</v>
      </c>
      <c r="K86" s="19">
        <f t="shared" si="30"/>
        <v>806699.69999999925</v>
      </c>
      <c r="L86" s="19">
        <v>7151701.0999999996</v>
      </c>
      <c r="M86" s="19">
        <f t="shared" si="31"/>
        <v>0</v>
      </c>
      <c r="N86" s="19">
        <v>7151701.0999999996</v>
      </c>
      <c r="O86" s="19">
        <f t="shared" si="32"/>
        <v>56635.900000000373</v>
      </c>
      <c r="P86" s="19">
        <v>7208337</v>
      </c>
      <c r="Q86" s="19">
        <f t="shared" si="33"/>
        <v>145155.79999999981</v>
      </c>
      <c r="R86" s="19">
        <v>7353492.7999999998</v>
      </c>
    </row>
    <row r="87" spans="1:18" ht="18.75" x14ac:dyDescent="0.25">
      <c r="A87" s="16" t="s">
        <v>204</v>
      </c>
      <c r="B87" s="55" t="s">
        <v>205</v>
      </c>
      <c r="C87" s="59" t="s">
        <v>206</v>
      </c>
      <c r="D87" s="19">
        <v>21758917.399999999</v>
      </c>
      <c r="E87" s="19">
        <f t="shared" si="21"/>
        <v>0</v>
      </c>
      <c r="F87" s="19">
        <v>21758917.399999999</v>
      </c>
      <c r="G87" s="19">
        <f t="shared" si="28"/>
        <v>38159</v>
      </c>
      <c r="H87" s="19">
        <v>21797076.399999999</v>
      </c>
      <c r="I87" s="19">
        <f t="shared" si="29"/>
        <v>0</v>
      </c>
      <c r="J87" s="19">
        <v>21797076.399999999</v>
      </c>
      <c r="K87" s="19">
        <f t="shared" si="30"/>
        <v>1749879.9000000022</v>
      </c>
      <c r="L87" s="19">
        <v>23546956.300000001</v>
      </c>
      <c r="M87" s="19">
        <f t="shared" si="31"/>
        <v>0</v>
      </c>
      <c r="N87" s="19">
        <v>23546956.300000001</v>
      </c>
      <c r="O87" s="19">
        <f t="shared" si="32"/>
        <v>-119735.5</v>
      </c>
      <c r="P87" s="19">
        <v>23427220.800000001</v>
      </c>
      <c r="Q87" s="19">
        <f t="shared" si="33"/>
        <v>1919411.8999999985</v>
      </c>
      <c r="R87" s="19">
        <v>25346632.699999999</v>
      </c>
    </row>
    <row r="88" spans="1:18" ht="18.75" x14ac:dyDescent="0.25">
      <c r="A88" s="16" t="s">
        <v>207</v>
      </c>
      <c r="B88" s="55" t="s">
        <v>208</v>
      </c>
      <c r="C88" s="59" t="s">
        <v>209</v>
      </c>
      <c r="D88" s="19">
        <v>359172.5</v>
      </c>
      <c r="E88" s="19">
        <f t="shared" si="21"/>
        <v>0</v>
      </c>
      <c r="F88" s="19">
        <v>359172.5</v>
      </c>
      <c r="G88" s="19">
        <f t="shared" si="28"/>
        <v>3142</v>
      </c>
      <c r="H88" s="19">
        <v>362314.5</v>
      </c>
      <c r="I88" s="19">
        <f t="shared" si="29"/>
        <v>0</v>
      </c>
      <c r="J88" s="19">
        <v>362314.5</v>
      </c>
      <c r="K88" s="19">
        <f t="shared" si="30"/>
        <v>14492</v>
      </c>
      <c r="L88" s="19">
        <v>376806.5</v>
      </c>
      <c r="M88" s="19">
        <f t="shared" si="31"/>
        <v>0</v>
      </c>
      <c r="N88" s="19">
        <v>376806.5</v>
      </c>
      <c r="O88" s="19">
        <f t="shared" si="32"/>
        <v>-285.40000000002328</v>
      </c>
      <c r="P88" s="19">
        <v>376521.1</v>
      </c>
      <c r="Q88" s="19">
        <f t="shared" si="33"/>
        <v>19406.600000000035</v>
      </c>
      <c r="R88" s="19">
        <v>395927.7</v>
      </c>
    </row>
    <row r="89" spans="1:18" ht="37.5" x14ac:dyDescent="0.25">
      <c r="A89" s="16" t="s">
        <v>210</v>
      </c>
      <c r="B89" s="55" t="s">
        <v>211</v>
      </c>
      <c r="C89" s="59" t="s">
        <v>212</v>
      </c>
      <c r="D89" s="19">
        <v>3116532.5</v>
      </c>
      <c r="E89" s="19">
        <f t="shared" si="21"/>
        <v>0</v>
      </c>
      <c r="F89" s="19">
        <v>3116532.5</v>
      </c>
      <c r="G89" s="19">
        <f t="shared" si="28"/>
        <v>-104192.70000000019</v>
      </c>
      <c r="H89" s="19">
        <v>3012339.8</v>
      </c>
      <c r="I89" s="19">
        <f t="shared" si="29"/>
        <v>0</v>
      </c>
      <c r="J89" s="19">
        <v>3012339.8</v>
      </c>
      <c r="K89" s="19">
        <f t="shared" si="30"/>
        <v>11799.900000000373</v>
      </c>
      <c r="L89" s="19">
        <v>3024139.7</v>
      </c>
      <c r="M89" s="19">
        <f t="shared" si="31"/>
        <v>0</v>
      </c>
      <c r="N89" s="19">
        <v>3024139.7</v>
      </c>
      <c r="O89" s="19">
        <f t="shared" si="32"/>
        <v>46385.799999999814</v>
      </c>
      <c r="P89" s="19">
        <v>3070525.5</v>
      </c>
      <c r="Q89" s="19">
        <f t="shared" si="33"/>
        <v>384584.39999999991</v>
      </c>
      <c r="R89" s="19">
        <v>3455109.9</v>
      </c>
    </row>
    <row r="90" spans="1:18" ht="56.25" x14ac:dyDescent="0.25">
      <c r="A90" s="16" t="s">
        <v>213</v>
      </c>
      <c r="B90" s="55" t="s">
        <v>214</v>
      </c>
      <c r="C90" s="59" t="s">
        <v>215</v>
      </c>
      <c r="D90" s="19">
        <v>106751.1</v>
      </c>
      <c r="E90" s="19">
        <f t="shared" si="21"/>
        <v>0</v>
      </c>
      <c r="F90" s="19">
        <v>106751.1</v>
      </c>
      <c r="G90" s="19">
        <f t="shared" si="28"/>
        <v>26131.799999999988</v>
      </c>
      <c r="H90" s="19">
        <v>132882.9</v>
      </c>
      <c r="I90" s="19">
        <f t="shared" si="29"/>
        <v>0</v>
      </c>
      <c r="J90" s="19">
        <v>132882.9</v>
      </c>
      <c r="K90" s="19">
        <f t="shared" si="30"/>
        <v>0</v>
      </c>
      <c r="L90" s="19">
        <v>132882.9</v>
      </c>
      <c r="M90" s="19">
        <f t="shared" si="31"/>
        <v>0</v>
      </c>
      <c r="N90" s="19">
        <v>132882.9</v>
      </c>
      <c r="O90" s="19">
        <f t="shared" si="32"/>
        <v>-8300.3999999999942</v>
      </c>
      <c r="P90" s="19">
        <v>124582.5</v>
      </c>
      <c r="Q90" s="19">
        <f t="shared" si="33"/>
        <v>7171.1000000000058</v>
      </c>
      <c r="R90" s="19">
        <v>131753.60000000001</v>
      </c>
    </row>
    <row r="91" spans="1:18" ht="18.75" x14ac:dyDescent="0.25">
      <c r="A91" s="16" t="s">
        <v>216</v>
      </c>
      <c r="B91" s="55" t="s">
        <v>217</v>
      </c>
      <c r="C91" s="59" t="s">
        <v>218</v>
      </c>
      <c r="D91" s="19">
        <v>50000</v>
      </c>
      <c r="E91" s="19">
        <f t="shared" si="21"/>
        <v>0</v>
      </c>
      <c r="F91" s="19">
        <v>50000</v>
      </c>
      <c r="G91" s="19">
        <f t="shared" si="28"/>
        <v>0</v>
      </c>
      <c r="H91" s="19">
        <v>50000</v>
      </c>
      <c r="I91" s="19">
        <f t="shared" si="29"/>
        <v>0</v>
      </c>
      <c r="J91" s="19">
        <v>50000</v>
      </c>
      <c r="K91" s="19">
        <f t="shared" si="30"/>
        <v>0</v>
      </c>
      <c r="L91" s="19">
        <v>50000</v>
      </c>
      <c r="M91" s="19">
        <f t="shared" si="31"/>
        <v>0</v>
      </c>
      <c r="N91" s="19">
        <v>50000</v>
      </c>
      <c r="O91" s="19">
        <f t="shared" si="32"/>
        <v>0</v>
      </c>
      <c r="P91" s="19">
        <v>50000</v>
      </c>
      <c r="Q91" s="19">
        <f t="shared" si="33"/>
        <v>9918.6999999999971</v>
      </c>
      <c r="R91" s="19">
        <v>59918.7</v>
      </c>
    </row>
    <row r="92" spans="1:18" ht="37.5" x14ac:dyDescent="0.25">
      <c r="A92" s="16" t="s">
        <v>219</v>
      </c>
      <c r="B92" s="55" t="s">
        <v>220</v>
      </c>
      <c r="C92" s="59" t="s">
        <v>221</v>
      </c>
      <c r="D92" s="19">
        <v>89281.3</v>
      </c>
      <c r="E92" s="19">
        <f t="shared" si="21"/>
        <v>0</v>
      </c>
      <c r="F92" s="19">
        <v>89281.3</v>
      </c>
      <c r="G92" s="19">
        <f t="shared" si="28"/>
        <v>1840</v>
      </c>
      <c r="H92" s="19">
        <v>91121.3</v>
      </c>
      <c r="I92" s="19">
        <f t="shared" si="29"/>
        <v>0</v>
      </c>
      <c r="J92" s="19">
        <v>91121.3</v>
      </c>
      <c r="K92" s="19">
        <f t="shared" si="30"/>
        <v>6070.0999999999913</v>
      </c>
      <c r="L92" s="19">
        <v>97191.4</v>
      </c>
      <c r="M92" s="19">
        <f t="shared" si="31"/>
        <v>0</v>
      </c>
      <c r="N92" s="19">
        <v>97191.4</v>
      </c>
      <c r="O92" s="19">
        <f t="shared" si="32"/>
        <v>0</v>
      </c>
      <c r="P92" s="19">
        <v>97191.4</v>
      </c>
      <c r="Q92" s="19">
        <f t="shared" si="33"/>
        <v>15600.100000000006</v>
      </c>
      <c r="R92" s="19">
        <v>112791.5</v>
      </c>
    </row>
    <row r="93" spans="1:18" ht="37.5" x14ac:dyDescent="0.25">
      <c r="A93" s="16" t="s">
        <v>222</v>
      </c>
      <c r="B93" s="55" t="s">
        <v>223</v>
      </c>
      <c r="C93" s="59" t="s">
        <v>224</v>
      </c>
      <c r="D93" s="19">
        <v>1148183.1000000001</v>
      </c>
      <c r="E93" s="19">
        <f t="shared" si="21"/>
        <v>0</v>
      </c>
      <c r="F93" s="19">
        <v>1148183.1000000001</v>
      </c>
      <c r="G93" s="19">
        <f t="shared" si="28"/>
        <v>-4450.1000000000931</v>
      </c>
      <c r="H93" s="19">
        <v>1143733</v>
      </c>
      <c r="I93" s="19">
        <f t="shared" si="29"/>
        <v>0</v>
      </c>
      <c r="J93" s="19">
        <v>1143733</v>
      </c>
      <c r="K93" s="19">
        <f t="shared" si="30"/>
        <v>13343</v>
      </c>
      <c r="L93" s="19">
        <v>1157076</v>
      </c>
      <c r="M93" s="19">
        <f t="shared" si="31"/>
        <v>0</v>
      </c>
      <c r="N93" s="19">
        <v>1157076</v>
      </c>
      <c r="O93" s="19">
        <f t="shared" si="32"/>
        <v>90332.899999999907</v>
      </c>
      <c r="P93" s="19">
        <v>1247408.8999999999</v>
      </c>
      <c r="Q93" s="19">
        <f t="shared" si="33"/>
        <v>44103.100000000093</v>
      </c>
      <c r="R93" s="19">
        <v>1291512</v>
      </c>
    </row>
    <row r="94" spans="1:18" ht="18.75" x14ac:dyDescent="0.25">
      <c r="A94" s="20" t="s">
        <v>225</v>
      </c>
      <c r="B94" s="65" t="s">
        <v>226</v>
      </c>
      <c r="C94" s="57" t="s">
        <v>227</v>
      </c>
      <c r="D94" s="23">
        <f>D95+D96+D97</f>
        <v>2162672.1</v>
      </c>
      <c r="E94" s="23">
        <f t="shared" si="21"/>
        <v>10500</v>
      </c>
      <c r="F94" s="23">
        <f>F95+F96+F97</f>
        <v>2173172.1</v>
      </c>
      <c r="G94" s="23">
        <f t="shared" si="28"/>
        <v>7133</v>
      </c>
      <c r="H94" s="23">
        <f>H95+H96+H97</f>
        <v>2180305.1</v>
      </c>
      <c r="I94" s="23">
        <f t="shared" si="29"/>
        <v>0</v>
      </c>
      <c r="J94" s="23">
        <f>J95+J96+J97</f>
        <v>2180305.1</v>
      </c>
      <c r="K94" s="23">
        <f t="shared" si="30"/>
        <v>254221.60000000009</v>
      </c>
      <c r="L94" s="23">
        <f>L95+L96+L97</f>
        <v>2434526.7000000002</v>
      </c>
      <c r="M94" s="23">
        <f t="shared" si="31"/>
        <v>498.89999999944121</v>
      </c>
      <c r="N94" s="23">
        <f>N95+N96+N97</f>
        <v>2435025.5999999996</v>
      </c>
      <c r="O94" s="23">
        <f t="shared" si="32"/>
        <v>-9898.7999999998137</v>
      </c>
      <c r="P94" s="23">
        <f>P95+P96+P97</f>
        <v>2425126.7999999998</v>
      </c>
      <c r="Q94" s="23">
        <f t="shared" si="33"/>
        <v>118622.30000000028</v>
      </c>
      <c r="R94" s="23">
        <f>R95+R96+R97</f>
        <v>2543749.1</v>
      </c>
    </row>
    <row r="95" spans="1:18" ht="18.75" x14ac:dyDescent="0.25">
      <c r="A95" s="16" t="s">
        <v>228</v>
      </c>
      <c r="B95" s="55" t="s">
        <v>229</v>
      </c>
      <c r="C95" s="59" t="s">
        <v>230</v>
      </c>
      <c r="D95" s="19">
        <v>1502900.1</v>
      </c>
      <c r="E95" s="19">
        <f t="shared" si="21"/>
        <v>10500</v>
      </c>
      <c r="F95" s="19">
        <v>1513400.1</v>
      </c>
      <c r="G95" s="19">
        <f t="shared" si="28"/>
        <v>21057.5</v>
      </c>
      <c r="H95" s="19">
        <v>1534457.6</v>
      </c>
      <c r="I95" s="19">
        <f t="shared" si="29"/>
        <v>0</v>
      </c>
      <c r="J95" s="19">
        <v>1534457.6</v>
      </c>
      <c r="K95" s="19">
        <f t="shared" si="30"/>
        <v>205120.69999999995</v>
      </c>
      <c r="L95" s="19">
        <v>1739578.3</v>
      </c>
      <c r="M95" s="19">
        <f t="shared" si="31"/>
        <v>498.89999999990687</v>
      </c>
      <c r="N95" s="19">
        <v>1740077.2</v>
      </c>
      <c r="O95" s="19">
        <f t="shared" si="32"/>
        <v>4182.1000000000931</v>
      </c>
      <c r="P95" s="19">
        <v>1744259.3</v>
      </c>
      <c r="Q95" s="19">
        <f t="shared" si="33"/>
        <v>102600.80000000005</v>
      </c>
      <c r="R95" s="19">
        <v>1846860.1</v>
      </c>
    </row>
    <row r="96" spans="1:18" ht="18.75" x14ac:dyDescent="0.25">
      <c r="A96" s="16" t="s">
        <v>231</v>
      </c>
      <c r="B96" s="55" t="s">
        <v>232</v>
      </c>
      <c r="C96" s="59" t="s">
        <v>233</v>
      </c>
      <c r="D96" s="19">
        <v>108150.3</v>
      </c>
      <c r="E96" s="19">
        <f t="shared" si="21"/>
        <v>0</v>
      </c>
      <c r="F96" s="19">
        <v>108150.3</v>
      </c>
      <c r="G96" s="19">
        <f t="shared" si="28"/>
        <v>-13924.5</v>
      </c>
      <c r="H96" s="19">
        <v>94225.8</v>
      </c>
      <c r="I96" s="19">
        <f t="shared" si="29"/>
        <v>0</v>
      </c>
      <c r="J96" s="19">
        <v>94225.8</v>
      </c>
      <c r="K96" s="19">
        <f t="shared" si="30"/>
        <v>24238.399999999994</v>
      </c>
      <c r="L96" s="19">
        <v>118464.2</v>
      </c>
      <c r="M96" s="19">
        <f t="shared" si="31"/>
        <v>0</v>
      </c>
      <c r="N96" s="19">
        <v>118464.2</v>
      </c>
      <c r="O96" s="19">
        <f t="shared" si="32"/>
        <v>-4528.3000000000029</v>
      </c>
      <c r="P96" s="19">
        <v>113935.9</v>
      </c>
      <c r="Q96" s="19">
        <f t="shared" si="33"/>
        <v>4070.6000000000058</v>
      </c>
      <c r="R96" s="19">
        <v>118006.5</v>
      </c>
    </row>
    <row r="97" spans="1:18" ht="37.5" x14ac:dyDescent="0.25">
      <c r="A97" s="16" t="s">
        <v>234</v>
      </c>
      <c r="B97" s="55" t="s">
        <v>235</v>
      </c>
      <c r="C97" s="59" t="s">
        <v>236</v>
      </c>
      <c r="D97" s="19">
        <v>551621.69999999995</v>
      </c>
      <c r="E97" s="19">
        <f t="shared" si="21"/>
        <v>0</v>
      </c>
      <c r="F97" s="19">
        <v>551621.69999999995</v>
      </c>
      <c r="G97" s="19">
        <f t="shared" si="28"/>
        <v>0</v>
      </c>
      <c r="H97" s="19">
        <v>551621.69999999995</v>
      </c>
      <c r="I97" s="19">
        <f t="shared" si="29"/>
        <v>0</v>
      </c>
      <c r="J97" s="19">
        <v>551621.69999999995</v>
      </c>
      <c r="K97" s="19">
        <f t="shared" si="30"/>
        <v>24862.5</v>
      </c>
      <c r="L97" s="19">
        <v>576484.19999999995</v>
      </c>
      <c r="M97" s="19">
        <f t="shared" si="31"/>
        <v>0</v>
      </c>
      <c r="N97" s="19">
        <v>576484.19999999995</v>
      </c>
      <c r="O97" s="19">
        <f t="shared" si="32"/>
        <v>-9552.5999999999767</v>
      </c>
      <c r="P97" s="19">
        <v>566931.6</v>
      </c>
      <c r="Q97" s="19">
        <f t="shared" si="33"/>
        <v>11950.900000000023</v>
      </c>
      <c r="R97" s="19">
        <v>578882.5</v>
      </c>
    </row>
    <row r="98" spans="1:18" ht="18.75" x14ac:dyDescent="0.25">
      <c r="A98" s="20" t="s">
        <v>237</v>
      </c>
      <c r="B98" s="65" t="s">
        <v>238</v>
      </c>
      <c r="C98" s="57" t="s">
        <v>239</v>
      </c>
      <c r="D98" s="23">
        <f>D99+D100+D101+D102+D103+D104</f>
        <v>6880778</v>
      </c>
      <c r="E98" s="23">
        <f t="shared" si="21"/>
        <v>0</v>
      </c>
      <c r="F98" s="23">
        <f>F99+F100+F101+F102+F103+F104</f>
        <v>6880778</v>
      </c>
      <c r="G98" s="23">
        <f t="shared" si="28"/>
        <v>-223884.89999999944</v>
      </c>
      <c r="H98" s="23">
        <f>H99+H100+H101+H102+H103+H104</f>
        <v>6656893.1000000006</v>
      </c>
      <c r="I98" s="23">
        <f t="shared" si="29"/>
        <v>0</v>
      </c>
      <c r="J98" s="23">
        <f>J99+J100+J101+J102+J103+J104</f>
        <v>6656893.1000000006</v>
      </c>
      <c r="K98" s="23">
        <f t="shared" si="30"/>
        <v>458330.89999999851</v>
      </c>
      <c r="L98" s="23">
        <f>L99+L100+L101+L102+L103+L104</f>
        <v>7115223.9999999991</v>
      </c>
      <c r="M98" s="23">
        <f t="shared" si="31"/>
        <v>158174.69999999925</v>
      </c>
      <c r="N98" s="23">
        <f>N99+N100+N101+N102+N103+N104</f>
        <v>7273398.6999999983</v>
      </c>
      <c r="O98" s="23">
        <f t="shared" si="32"/>
        <v>88524.200000002049</v>
      </c>
      <c r="P98" s="23">
        <f>P99+P100+P101+P102+P103+P104</f>
        <v>7361922.9000000004</v>
      </c>
      <c r="Q98" s="23">
        <f t="shared" si="33"/>
        <v>751432.29999999981</v>
      </c>
      <c r="R98" s="23">
        <f>R99+R100+R101+R102+R103+R104</f>
        <v>8113355.2000000002</v>
      </c>
    </row>
    <row r="99" spans="1:18" ht="18.75" x14ac:dyDescent="0.25">
      <c r="A99" s="16" t="s">
        <v>240</v>
      </c>
      <c r="B99" s="55" t="s">
        <v>241</v>
      </c>
      <c r="C99" s="59" t="s">
        <v>242</v>
      </c>
      <c r="D99" s="19">
        <v>3708800.7</v>
      </c>
      <c r="E99" s="19">
        <f t="shared" si="21"/>
        <v>0</v>
      </c>
      <c r="F99" s="19">
        <v>3708800.7</v>
      </c>
      <c r="G99" s="19">
        <f t="shared" si="28"/>
        <v>-156178.10000000009</v>
      </c>
      <c r="H99" s="19">
        <v>3552622.6</v>
      </c>
      <c r="I99" s="19">
        <f t="shared" si="29"/>
        <v>0</v>
      </c>
      <c r="J99" s="19">
        <v>3552622.6</v>
      </c>
      <c r="K99" s="19">
        <f t="shared" si="30"/>
        <v>372980</v>
      </c>
      <c r="L99" s="19">
        <v>3925602.6</v>
      </c>
      <c r="M99" s="19">
        <f t="shared" si="31"/>
        <v>103389.29999999981</v>
      </c>
      <c r="N99" s="19">
        <v>4028991.9</v>
      </c>
      <c r="O99" s="19">
        <f t="shared" si="32"/>
        <v>-70960.100000000093</v>
      </c>
      <c r="P99" s="19">
        <v>3958031.8</v>
      </c>
      <c r="Q99" s="19">
        <f t="shared" si="33"/>
        <v>399421.29999999981</v>
      </c>
      <c r="R99" s="19">
        <v>4357453.0999999996</v>
      </c>
    </row>
    <row r="100" spans="1:18" ht="18.75" x14ac:dyDescent="0.25">
      <c r="A100" s="16" t="s">
        <v>243</v>
      </c>
      <c r="B100" s="55" t="s">
        <v>244</v>
      </c>
      <c r="C100" s="59" t="s">
        <v>245</v>
      </c>
      <c r="D100" s="19">
        <v>1713979.7</v>
      </c>
      <c r="E100" s="19">
        <f t="shared" si="21"/>
        <v>0</v>
      </c>
      <c r="F100" s="19">
        <v>1713979.7</v>
      </c>
      <c r="G100" s="19">
        <f t="shared" si="28"/>
        <v>-291.30000000004657</v>
      </c>
      <c r="H100" s="19">
        <v>1713688.4</v>
      </c>
      <c r="I100" s="19">
        <f t="shared" si="29"/>
        <v>0</v>
      </c>
      <c r="J100" s="19">
        <v>1713688.4</v>
      </c>
      <c r="K100" s="19">
        <f t="shared" si="30"/>
        <v>24623.300000000047</v>
      </c>
      <c r="L100" s="19">
        <v>1738311.7</v>
      </c>
      <c r="M100" s="19">
        <f t="shared" si="31"/>
        <v>0</v>
      </c>
      <c r="N100" s="19">
        <v>1738311.7</v>
      </c>
      <c r="O100" s="19">
        <f t="shared" si="32"/>
        <v>114045.40000000014</v>
      </c>
      <c r="P100" s="19">
        <v>1852357.1</v>
      </c>
      <c r="Q100" s="19">
        <f t="shared" si="33"/>
        <v>41424.59999999986</v>
      </c>
      <c r="R100" s="19">
        <v>1893781.7</v>
      </c>
    </row>
    <row r="101" spans="1:18" ht="18.75" x14ac:dyDescent="0.25">
      <c r="A101" s="16" t="s">
        <v>246</v>
      </c>
      <c r="B101" s="55" t="s">
        <v>247</v>
      </c>
      <c r="C101" s="59" t="s">
        <v>248</v>
      </c>
      <c r="D101" s="19">
        <v>532641.9</v>
      </c>
      <c r="E101" s="19">
        <f t="shared" si="21"/>
        <v>0</v>
      </c>
      <c r="F101" s="19">
        <v>532641.9</v>
      </c>
      <c r="G101" s="19">
        <f t="shared" si="28"/>
        <v>33988.599999999977</v>
      </c>
      <c r="H101" s="19">
        <v>566630.5</v>
      </c>
      <c r="I101" s="19">
        <f t="shared" si="29"/>
        <v>0</v>
      </c>
      <c r="J101" s="19">
        <v>566630.5</v>
      </c>
      <c r="K101" s="19">
        <f t="shared" si="30"/>
        <v>8622.1999999999534</v>
      </c>
      <c r="L101" s="19">
        <v>575252.69999999995</v>
      </c>
      <c r="M101" s="19">
        <f t="shared" si="31"/>
        <v>54785.400000000023</v>
      </c>
      <c r="N101" s="19">
        <v>630038.1</v>
      </c>
      <c r="O101" s="19">
        <f t="shared" si="32"/>
        <v>53280.400000000023</v>
      </c>
      <c r="P101" s="19">
        <v>683318.5</v>
      </c>
      <c r="Q101" s="19">
        <f t="shared" si="33"/>
        <v>31956.699999999953</v>
      </c>
      <c r="R101" s="19">
        <v>715275.2</v>
      </c>
    </row>
    <row r="102" spans="1:18" ht="18.75" x14ac:dyDescent="0.25">
      <c r="A102" s="16" t="s">
        <v>249</v>
      </c>
      <c r="B102" s="55" t="s">
        <v>250</v>
      </c>
      <c r="C102" s="59" t="s">
        <v>251</v>
      </c>
      <c r="D102" s="19">
        <v>83097.600000000006</v>
      </c>
      <c r="E102" s="19">
        <f t="shared" si="21"/>
        <v>0</v>
      </c>
      <c r="F102" s="19">
        <v>83097.600000000006</v>
      </c>
      <c r="G102" s="19">
        <f t="shared" si="28"/>
        <v>4163.8999999999942</v>
      </c>
      <c r="H102" s="19">
        <v>87261.5</v>
      </c>
      <c r="I102" s="19">
        <f t="shared" si="29"/>
        <v>0</v>
      </c>
      <c r="J102" s="19">
        <v>87261.5</v>
      </c>
      <c r="K102" s="19">
        <f t="shared" si="30"/>
        <v>3964.3000000000029</v>
      </c>
      <c r="L102" s="19">
        <v>91225.8</v>
      </c>
      <c r="M102" s="19">
        <f t="shared" si="31"/>
        <v>0</v>
      </c>
      <c r="N102" s="19">
        <v>91225.8</v>
      </c>
      <c r="O102" s="19">
        <f t="shared" si="32"/>
        <v>3642.5</v>
      </c>
      <c r="P102" s="19">
        <v>94868.3</v>
      </c>
      <c r="Q102" s="19">
        <f t="shared" si="33"/>
        <v>24070.899999999994</v>
      </c>
      <c r="R102" s="19">
        <v>118939.2</v>
      </c>
    </row>
    <row r="103" spans="1:18" ht="56.25" x14ac:dyDescent="0.25">
      <c r="A103" s="16" t="s">
        <v>252</v>
      </c>
      <c r="B103" s="55" t="s">
        <v>253</v>
      </c>
      <c r="C103" s="59" t="s">
        <v>254</v>
      </c>
      <c r="D103" s="19">
        <v>96227.8</v>
      </c>
      <c r="E103" s="19">
        <f t="shared" si="21"/>
        <v>0</v>
      </c>
      <c r="F103" s="19">
        <v>96227.8</v>
      </c>
      <c r="G103" s="19">
        <f t="shared" si="28"/>
        <v>-9947.6000000000058</v>
      </c>
      <c r="H103" s="19">
        <v>86280.2</v>
      </c>
      <c r="I103" s="19">
        <f t="shared" si="29"/>
        <v>0</v>
      </c>
      <c r="J103" s="19">
        <v>86280.2</v>
      </c>
      <c r="K103" s="19">
        <f t="shared" si="30"/>
        <v>5525.4000000000087</v>
      </c>
      <c r="L103" s="19">
        <v>91805.6</v>
      </c>
      <c r="M103" s="19">
        <f t="shared" si="31"/>
        <v>0</v>
      </c>
      <c r="N103" s="19">
        <v>91805.6</v>
      </c>
      <c r="O103" s="19">
        <f t="shared" si="32"/>
        <v>8906.8999999999942</v>
      </c>
      <c r="P103" s="19">
        <v>100712.5</v>
      </c>
      <c r="Q103" s="19">
        <f t="shared" si="33"/>
        <v>19927.899999999994</v>
      </c>
      <c r="R103" s="19">
        <v>120640.4</v>
      </c>
    </row>
    <row r="104" spans="1:18" ht="37.5" x14ac:dyDescent="0.25">
      <c r="A104" s="16" t="s">
        <v>255</v>
      </c>
      <c r="B104" s="55" t="s">
        <v>256</v>
      </c>
      <c r="C104" s="59" t="s">
        <v>257</v>
      </c>
      <c r="D104" s="19">
        <v>746030.3</v>
      </c>
      <c r="E104" s="19">
        <f t="shared" si="21"/>
        <v>0</v>
      </c>
      <c r="F104" s="19">
        <v>746030.3</v>
      </c>
      <c r="G104" s="19">
        <f t="shared" si="28"/>
        <v>-95620.400000000023</v>
      </c>
      <c r="H104" s="19">
        <v>650409.9</v>
      </c>
      <c r="I104" s="19">
        <f t="shared" si="29"/>
        <v>0</v>
      </c>
      <c r="J104" s="19">
        <v>650409.9</v>
      </c>
      <c r="K104" s="19">
        <f t="shared" si="30"/>
        <v>42615.699999999953</v>
      </c>
      <c r="L104" s="19">
        <v>693025.6</v>
      </c>
      <c r="M104" s="19">
        <f t="shared" si="31"/>
        <v>0</v>
      </c>
      <c r="N104" s="19">
        <v>693025.6</v>
      </c>
      <c r="O104" s="19">
        <f t="shared" si="32"/>
        <v>-20390.900000000023</v>
      </c>
      <c r="P104" s="19">
        <v>672634.7</v>
      </c>
      <c r="Q104" s="19">
        <f t="shared" si="33"/>
        <v>234630.90000000002</v>
      </c>
      <c r="R104" s="19">
        <v>907265.6</v>
      </c>
    </row>
    <row r="105" spans="1:18" ht="18.75" x14ac:dyDescent="0.25">
      <c r="A105" s="20" t="s">
        <v>258</v>
      </c>
      <c r="B105" s="65" t="s">
        <v>259</v>
      </c>
      <c r="C105" s="57" t="s">
        <v>260</v>
      </c>
      <c r="D105" s="23">
        <f>D106+D107+D108+D109+D110</f>
        <v>29591703</v>
      </c>
      <c r="E105" s="23">
        <f t="shared" si="21"/>
        <v>42966</v>
      </c>
      <c r="F105" s="23">
        <f>F106+F107+F108+F109+F110</f>
        <v>29634669</v>
      </c>
      <c r="G105" s="23">
        <f t="shared" si="28"/>
        <v>304372.29999999702</v>
      </c>
      <c r="H105" s="23">
        <f>H106+H107+H108+H109+H110</f>
        <v>29939041.299999997</v>
      </c>
      <c r="I105" s="23">
        <f t="shared" si="29"/>
        <v>0</v>
      </c>
      <c r="J105" s="23">
        <f>J106+J107+J108+J109+J110</f>
        <v>29939041.299999997</v>
      </c>
      <c r="K105" s="23">
        <f t="shared" si="30"/>
        <v>602530</v>
      </c>
      <c r="L105" s="23">
        <f>L106+L107+L108+L109+L110</f>
        <v>30541571.299999997</v>
      </c>
      <c r="M105" s="23">
        <f t="shared" si="31"/>
        <v>220657</v>
      </c>
      <c r="N105" s="23">
        <f>N106+N107+N108+N109+N110</f>
        <v>30762228.299999997</v>
      </c>
      <c r="O105" s="23">
        <f t="shared" si="32"/>
        <v>34300.400000002235</v>
      </c>
      <c r="P105" s="23">
        <f>P106+P107+P108+P109+P110</f>
        <v>30796528.699999999</v>
      </c>
      <c r="Q105" s="23">
        <f t="shared" si="33"/>
        <v>496078</v>
      </c>
      <c r="R105" s="23">
        <f>R106+R107+R108+R109+R110</f>
        <v>31292606.699999999</v>
      </c>
    </row>
    <row r="106" spans="1:18" ht="18.75" x14ac:dyDescent="0.25">
      <c r="A106" s="16" t="s">
        <v>261</v>
      </c>
      <c r="B106" s="55" t="s">
        <v>262</v>
      </c>
      <c r="C106" s="59" t="s">
        <v>263</v>
      </c>
      <c r="D106" s="19">
        <v>4334410.7</v>
      </c>
      <c r="E106" s="19">
        <f t="shared" si="21"/>
        <v>0</v>
      </c>
      <c r="F106" s="19">
        <v>4334410.7</v>
      </c>
      <c r="G106" s="19">
        <f t="shared" si="28"/>
        <v>0</v>
      </c>
      <c r="H106" s="19">
        <v>4334410.7</v>
      </c>
      <c r="I106" s="19">
        <f t="shared" si="29"/>
        <v>0</v>
      </c>
      <c r="J106" s="19">
        <v>4334410.7</v>
      </c>
      <c r="K106" s="19">
        <f t="shared" si="30"/>
        <v>0</v>
      </c>
      <c r="L106" s="19">
        <v>4334410.7</v>
      </c>
      <c r="M106" s="19">
        <f t="shared" si="31"/>
        <v>0</v>
      </c>
      <c r="N106" s="19">
        <v>4334410.7</v>
      </c>
      <c r="O106" s="19">
        <f t="shared" si="32"/>
        <v>1600</v>
      </c>
      <c r="P106" s="19">
        <v>4336010.7</v>
      </c>
      <c r="Q106" s="19">
        <f t="shared" si="33"/>
        <v>-693288.60000000009</v>
      </c>
      <c r="R106" s="19">
        <v>3642722.1</v>
      </c>
    </row>
    <row r="107" spans="1:18" ht="18.75" x14ac:dyDescent="0.25">
      <c r="A107" s="16" t="s">
        <v>264</v>
      </c>
      <c r="B107" s="55" t="s">
        <v>265</v>
      </c>
      <c r="C107" s="59" t="s">
        <v>266</v>
      </c>
      <c r="D107" s="19">
        <v>2955826.4</v>
      </c>
      <c r="E107" s="19">
        <f t="shared" si="21"/>
        <v>0</v>
      </c>
      <c r="F107" s="19">
        <v>2955826.4</v>
      </c>
      <c r="G107" s="19">
        <f t="shared" si="28"/>
        <v>34668.800000000279</v>
      </c>
      <c r="H107" s="19">
        <v>2990495.2</v>
      </c>
      <c r="I107" s="19">
        <f t="shared" si="29"/>
        <v>0</v>
      </c>
      <c r="J107" s="19">
        <v>2990495.2</v>
      </c>
      <c r="K107" s="19">
        <f t="shared" si="30"/>
        <v>166854</v>
      </c>
      <c r="L107" s="19">
        <v>3157349.2</v>
      </c>
      <c r="M107" s="19">
        <f t="shared" si="31"/>
        <v>0</v>
      </c>
      <c r="N107" s="19">
        <v>3157349.2</v>
      </c>
      <c r="O107" s="19">
        <f t="shared" si="32"/>
        <v>-2183.2000000001863</v>
      </c>
      <c r="P107" s="19">
        <v>3155166</v>
      </c>
      <c r="Q107" s="19">
        <f t="shared" si="33"/>
        <v>333444.39999999991</v>
      </c>
      <c r="R107" s="19">
        <v>3488610.4</v>
      </c>
    </row>
    <row r="108" spans="1:18" ht="18.75" x14ac:dyDescent="0.25">
      <c r="A108" s="16" t="s">
        <v>267</v>
      </c>
      <c r="B108" s="55" t="s">
        <v>268</v>
      </c>
      <c r="C108" s="59" t="s">
        <v>269</v>
      </c>
      <c r="D108" s="19">
        <v>15827396</v>
      </c>
      <c r="E108" s="19">
        <f t="shared" si="21"/>
        <v>42966</v>
      </c>
      <c r="F108" s="19">
        <v>15870362</v>
      </c>
      <c r="G108" s="19">
        <f t="shared" si="28"/>
        <v>-1080</v>
      </c>
      <c r="H108" s="19">
        <v>15869282</v>
      </c>
      <c r="I108" s="19">
        <f t="shared" si="29"/>
        <v>0</v>
      </c>
      <c r="J108" s="19">
        <v>15869282</v>
      </c>
      <c r="K108" s="19">
        <f t="shared" si="30"/>
        <v>0</v>
      </c>
      <c r="L108" s="19">
        <v>15869282</v>
      </c>
      <c r="M108" s="19">
        <f t="shared" si="31"/>
        <v>430230.5</v>
      </c>
      <c r="N108" s="19">
        <v>16299512.5</v>
      </c>
      <c r="O108" s="19">
        <f t="shared" si="32"/>
        <v>2519.5999999996275</v>
      </c>
      <c r="P108" s="19">
        <v>16302032.1</v>
      </c>
      <c r="Q108" s="19">
        <f t="shared" si="33"/>
        <v>665501.29999999888</v>
      </c>
      <c r="R108" s="19">
        <v>16967533.399999999</v>
      </c>
    </row>
    <row r="109" spans="1:18" ht="18.75" x14ac:dyDescent="0.25">
      <c r="A109" s="16" t="s">
        <v>270</v>
      </c>
      <c r="B109" s="55" t="s">
        <v>271</v>
      </c>
      <c r="C109" s="59" t="s">
        <v>272</v>
      </c>
      <c r="D109" s="19">
        <v>6193236.2000000002</v>
      </c>
      <c r="E109" s="19">
        <f t="shared" si="21"/>
        <v>0</v>
      </c>
      <c r="F109" s="19">
        <v>6193236.2000000002</v>
      </c>
      <c r="G109" s="19">
        <f t="shared" si="28"/>
        <v>273074.5</v>
      </c>
      <c r="H109" s="19">
        <v>6466310.7000000002</v>
      </c>
      <c r="I109" s="19">
        <f t="shared" si="29"/>
        <v>0</v>
      </c>
      <c r="J109" s="19">
        <v>6466310.7000000002</v>
      </c>
      <c r="K109" s="19">
        <f t="shared" si="30"/>
        <v>388803</v>
      </c>
      <c r="L109" s="19">
        <v>6855113.7000000002</v>
      </c>
      <c r="M109" s="19">
        <f t="shared" si="31"/>
        <v>-209573.5</v>
      </c>
      <c r="N109" s="19">
        <v>6645540.2000000002</v>
      </c>
      <c r="O109" s="19">
        <f t="shared" si="32"/>
        <v>41098.399999999441</v>
      </c>
      <c r="P109" s="19">
        <v>6686638.5999999996</v>
      </c>
      <c r="Q109" s="19">
        <f t="shared" si="33"/>
        <v>176244.70000000019</v>
      </c>
      <c r="R109" s="19">
        <v>6862883.2999999998</v>
      </c>
    </row>
    <row r="110" spans="1:18" ht="37.5" x14ac:dyDescent="0.25">
      <c r="A110" s="16" t="s">
        <v>273</v>
      </c>
      <c r="B110" s="55" t="s">
        <v>274</v>
      </c>
      <c r="C110" s="59" t="s">
        <v>275</v>
      </c>
      <c r="D110" s="19">
        <v>280833.7</v>
      </c>
      <c r="E110" s="19">
        <f t="shared" si="21"/>
        <v>0</v>
      </c>
      <c r="F110" s="19">
        <v>280833.7</v>
      </c>
      <c r="G110" s="19">
        <f t="shared" si="28"/>
        <v>-2291</v>
      </c>
      <c r="H110" s="19">
        <v>278542.7</v>
      </c>
      <c r="I110" s="19">
        <f t="shared" si="29"/>
        <v>0</v>
      </c>
      <c r="J110" s="19">
        <v>278542.7</v>
      </c>
      <c r="K110" s="19">
        <f t="shared" si="30"/>
        <v>46873</v>
      </c>
      <c r="L110" s="19">
        <v>325415.7</v>
      </c>
      <c r="M110" s="19">
        <f t="shared" si="31"/>
        <v>0</v>
      </c>
      <c r="N110" s="19">
        <v>325415.7</v>
      </c>
      <c r="O110" s="19">
        <f t="shared" si="32"/>
        <v>-8734.4000000000233</v>
      </c>
      <c r="P110" s="19">
        <v>316681.3</v>
      </c>
      <c r="Q110" s="19">
        <f t="shared" si="33"/>
        <v>14176.200000000012</v>
      </c>
      <c r="R110" s="19">
        <v>330857.5</v>
      </c>
    </row>
    <row r="111" spans="1:18" ht="18.75" x14ac:dyDescent="0.25">
      <c r="A111" s="20" t="s">
        <v>276</v>
      </c>
      <c r="B111" s="65" t="s">
        <v>277</v>
      </c>
      <c r="C111" s="57" t="s">
        <v>278</v>
      </c>
      <c r="D111" s="23">
        <f>D112+D113+D114</f>
        <v>1757719.9</v>
      </c>
      <c r="E111" s="23">
        <f t="shared" si="21"/>
        <v>36080</v>
      </c>
      <c r="F111" s="23">
        <f>F112+F113+F114</f>
        <v>1793799.9</v>
      </c>
      <c r="G111" s="23">
        <f t="shared" si="28"/>
        <v>134382.5</v>
      </c>
      <c r="H111" s="23">
        <f>H112+H113+H114</f>
        <v>1928182.4</v>
      </c>
      <c r="I111" s="23">
        <f t="shared" si="29"/>
        <v>0</v>
      </c>
      <c r="J111" s="23">
        <f>J112+J113+J114</f>
        <v>1928182.4</v>
      </c>
      <c r="K111" s="23">
        <f t="shared" si="30"/>
        <v>73374.90000000014</v>
      </c>
      <c r="L111" s="23">
        <f>L112+L113+L114</f>
        <v>2001557.3</v>
      </c>
      <c r="M111" s="23">
        <f t="shared" si="31"/>
        <v>0</v>
      </c>
      <c r="N111" s="23">
        <f>N112+N113+N114</f>
        <v>2001557.3</v>
      </c>
      <c r="O111" s="23">
        <f t="shared" si="32"/>
        <v>175717.09999999986</v>
      </c>
      <c r="P111" s="23">
        <f>P112+P113+P114</f>
        <v>2177274.4</v>
      </c>
      <c r="Q111" s="23">
        <f t="shared" si="33"/>
        <v>50925.899999999907</v>
      </c>
      <c r="R111" s="23">
        <f>R112+R113+R114</f>
        <v>2228200.2999999998</v>
      </c>
    </row>
    <row r="112" spans="1:18" ht="18.75" x14ac:dyDescent="0.25">
      <c r="A112" s="16" t="s">
        <v>279</v>
      </c>
      <c r="B112" s="55" t="s">
        <v>280</v>
      </c>
      <c r="C112" s="59" t="s">
        <v>281</v>
      </c>
      <c r="D112" s="19">
        <v>1126477.6000000001</v>
      </c>
      <c r="E112" s="19">
        <f t="shared" si="21"/>
        <v>36080</v>
      </c>
      <c r="F112" s="19">
        <v>1162557.6000000001</v>
      </c>
      <c r="G112" s="19">
        <f t="shared" si="28"/>
        <v>122705.19999999995</v>
      </c>
      <c r="H112" s="19">
        <v>1285262.8</v>
      </c>
      <c r="I112" s="19">
        <f t="shared" si="29"/>
        <v>0</v>
      </c>
      <c r="J112" s="19">
        <v>1285262.8</v>
      </c>
      <c r="K112" s="19">
        <f t="shared" si="30"/>
        <v>17140.800000000047</v>
      </c>
      <c r="L112" s="19">
        <v>1302403.6000000001</v>
      </c>
      <c r="M112" s="19">
        <f t="shared" si="31"/>
        <v>0</v>
      </c>
      <c r="N112" s="19">
        <v>1302403.6000000001</v>
      </c>
      <c r="O112" s="19">
        <f t="shared" si="32"/>
        <v>152349.09999999986</v>
      </c>
      <c r="P112" s="19">
        <v>1454752.7</v>
      </c>
      <c r="Q112" s="19">
        <f t="shared" si="33"/>
        <v>-2967.8000000000466</v>
      </c>
      <c r="R112" s="19">
        <v>1451784.9</v>
      </c>
    </row>
    <row r="113" spans="1:18" ht="18.75" x14ac:dyDescent="0.25">
      <c r="A113" s="16" t="s">
        <v>282</v>
      </c>
      <c r="B113" s="55" t="s">
        <v>283</v>
      </c>
      <c r="C113" s="59" t="s">
        <v>284</v>
      </c>
      <c r="D113" s="19">
        <v>604246.4</v>
      </c>
      <c r="E113" s="19">
        <f t="shared" si="21"/>
        <v>0</v>
      </c>
      <c r="F113" s="19">
        <v>604246.4</v>
      </c>
      <c r="G113" s="19">
        <f t="shared" si="28"/>
        <v>11677.29999999993</v>
      </c>
      <c r="H113" s="19">
        <v>615923.69999999995</v>
      </c>
      <c r="I113" s="19">
        <f t="shared" si="29"/>
        <v>0</v>
      </c>
      <c r="J113" s="19">
        <v>615923.69999999995</v>
      </c>
      <c r="K113" s="19">
        <f t="shared" si="30"/>
        <v>56234.100000000093</v>
      </c>
      <c r="L113" s="19">
        <v>672157.8</v>
      </c>
      <c r="M113" s="19">
        <f t="shared" si="31"/>
        <v>0</v>
      </c>
      <c r="N113" s="19">
        <v>672157.8</v>
      </c>
      <c r="O113" s="19">
        <f t="shared" si="32"/>
        <v>22868</v>
      </c>
      <c r="P113" s="19">
        <v>695025.8</v>
      </c>
      <c r="Q113" s="19">
        <f t="shared" si="33"/>
        <v>49819.29999999993</v>
      </c>
      <c r="R113" s="19">
        <v>744845.1</v>
      </c>
    </row>
    <row r="114" spans="1:18" ht="37.5" x14ac:dyDescent="0.25">
      <c r="A114" s="66" t="s">
        <v>285</v>
      </c>
      <c r="B114" s="55" t="s">
        <v>286</v>
      </c>
      <c r="C114" s="59" t="s">
        <v>287</v>
      </c>
      <c r="D114" s="19">
        <v>26995.9</v>
      </c>
      <c r="E114" s="19">
        <f t="shared" si="21"/>
        <v>0</v>
      </c>
      <c r="F114" s="19">
        <v>26995.9</v>
      </c>
      <c r="G114" s="19">
        <f t="shared" si="28"/>
        <v>0</v>
      </c>
      <c r="H114" s="19">
        <v>26995.9</v>
      </c>
      <c r="I114" s="19">
        <f t="shared" si="29"/>
        <v>0</v>
      </c>
      <c r="J114" s="19">
        <v>26995.9</v>
      </c>
      <c r="K114" s="19">
        <f t="shared" si="30"/>
        <v>0</v>
      </c>
      <c r="L114" s="19">
        <v>26995.9</v>
      </c>
      <c r="M114" s="19">
        <f t="shared" si="31"/>
        <v>0</v>
      </c>
      <c r="N114" s="19">
        <v>26995.9</v>
      </c>
      <c r="O114" s="19">
        <f t="shared" si="32"/>
        <v>500</v>
      </c>
      <c r="P114" s="19">
        <v>27495.9</v>
      </c>
      <c r="Q114" s="19">
        <f t="shared" si="33"/>
        <v>4074.3999999999978</v>
      </c>
      <c r="R114" s="19">
        <v>31570.3</v>
      </c>
    </row>
    <row r="115" spans="1:18" ht="18.75" x14ac:dyDescent="0.25">
      <c r="A115" s="20" t="s">
        <v>288</v>
      </c>
      <c r="B115" s="65" t="s">
        <v>289</v>
      </c>
      <c r="C115" s="57" t="s">
        <v>290</v>
      </c>
      <c r="D115" s="23">
        <f>D117</f>
        <v>34977.199999999997</v>
      </c>
      <c r="E115" s="23">
        <f t="shared" si="21"/>
        <v>0</v>
      </c>
      <c r="F115" s="23">
        <f>F117+F116</f>
        <v>34977.199999999997</v>
      </c>
      <c r="G115" s="23">
        <f>H115-F115</f>
        <v>9124.5</v>
      </c>
      <c r="H115" s="23">
        <f>H117+H116</f>
        <v>44101.7</v>
      </c>
      <c r="I115" s="23">
        <f t="shared" si="29"/>
        <v>0</v>
      </c>
      <c r="J115" s="23">
        <f>J117+J116</f>
        <v>44101.7</v>
      </c>
      <c r="K115" s="23">
        <f t="shared" si="30"/>
        <v>0</v>
      </c>
      <c r="L115" s="23">
        <f>L117+L116</f>
        <v>44101.7</v>
      </c>
      <c r="M115" s="23">
        <f t="shared" si="31"/>
        <v>-498.89999999999418</v>
      </c>
      <c r="N115" s="23">
        <f>N117+N116</f>
        <v>43602.8</v>
      </c>
      <c r="O115" s="23">
        <f t="shared" si="32"/>
        <v>11851.800000000003</v>
      </c>
      <c r="P115" s="23">
        <f>P117+P116</f>
        <v>55454.600000000006</v>
      </c>
      <c r="Q115" s="23">
        <f t="shared" si="33"/>
        <v>11329.299999999988</v>
      </c>
      <c r="R115" s="23">
        <f>R117+R116</f>
        <v>66783.899999999994</v>
      </c>
    </row>
    <row r="116" spans="1:18" ht="18.75" x14ac:dyDescent="0.25">
      <c r="A116" s="16" t="s">
        <v>291</v>
      </c>
      <c r="B116" s="55" t="s">
        <v>292</v>
      </c>
      <c r="C116" s="59" t="s">
        <v>293</v>
      </c>
      <c r="D116" s="23"/>
      <c r="E116" s="23"/>
      <c r="F116" s="19">
        <v>0</v>
      </c>
      <c r="G116" s="19">
        <f>H116-F116</f>
        <v>9124.5</v>
      </c>
      <c r="H116" s="19">
        <v>9124.5</v>
      </c>
      <c r="I116" s="19">
        <f t="shared" si="29"/>
        <v>0</v>
      </c>
      <c r="J116" s="19">
        <v>9124.5</v>
      </c>
      <c r="K116" s="19">
        <f t="shared" si="30"/>
        <v>0</v>
      </c>
      <c r="L116" s="19">
        <v>9124.5</v>
      </c>
      <c r="M116" s="19">
        <f t="shared" si="31"/>
        <v>0</v>
      </c>
      <c r="N116" s="19">
        <v>9124.5</v>
      </c>
      <c r="O116" s="19">
        <f t="shared" si="32"/>
        <v>11851.8</v>
      </c>
      <c r="P116" s="19">
        <v>20976.3</v>
      </c>
      <c r="Q116" s="19">
        <f t="shared" si="33"/>
        <v>9220.7000000000007</v>
      </c>
      <c r="R116" s="19">
        <v>30197</v>
      </c>
    </row>
    <row r="117" spans="1:18" ht="37.5" x14ac:dyDescent="0.25">
      <c r="A117" s="16" t="s">
        <v>294</v>
      </c>
      <c r="B117" s="55" t="s">
        <v>295</v>
      </c>
      <c r="C117" s="59" t="s">
        <v>296</v>
      </c>
      <c r="D117" s="19">
        <v>34977.199999999997</v>
      </c>
      <c r="E117" s="19">
        <f t="shared" ref="E117:E124" si="34">F117-D117</f>
        <v>0</v>
      </c>
      <c r="F117" s="19">
        <v>34977.199999999997</v>
      </c>
      <c r="G117" s="19">
        <f t="shared" si="28"/>
        <v>0</v>
      </c>
      <c r="H117" s="19">
        <v>34977.199999999997</v>
      </c>
      <c r="I117" s="19">
        <f t="shared" si="29"/>
        <v>0</v>
      </c>
      <c r="J117" s="19">
        <v>34977.199999999997</v>
      </c>
      <c r="K117" s="19">
        <f t="shared" si="30"/>
        <v>0</v>
      </c>
      <c r="L117" s="19">
        <v>34977.199999999997</v>
      </c>
      <c r="M117" s="19">
        <f t="shared" si="31"/>
        <v>-498.89999999999418</v>
      </c>
      <c r="N117" s="19">
        <v>34478.300000000003</v>
      </c>
      <c r="O117" s="19">
        <f t="shared" si="32"/>
        <v>0</v>
      </c>
      <c r="P117" s="19">
        <v>34478.300000000003</v>
      </c>
      <c r="Q117" s="19">
        <f t="shared" si="33"/>
        <v>2108.5999999999985</v>
      </c>
      <c r="R117" s="19">
        <v>36586.9</v>
      </c>
    </row>
    <row r="118" spans="1:18" ht="37.5" x14ac:dyDescent="0.25">
      <c r="A118" s="20" t="s">
        <v>297</v>
      </c>
      <c r="B118" s="65" t="s">
        <v>298</v>
      </c>
      <c r="C118" s="57" t="s">
        <v>299</v>
      </c>
      <c r="D118" s="23">
        <f>D119</f>
        <v>1270214.3999999999</v>
      </c>
      <c r="E118" s="23">
        <f t="shared" si="34"/>
        <v>0</v>
      </c>
      <c r="F118" s="23">
        <f>F119</f>
        <v>1270214.3999999999</v>
      </c>
      <c r="G118" s="23">
        <f t="shared" si="28"/>
        <v>-150000</v>
      </c>
      <c r="H118" s="23">
        <f>H119</f>
        <v>1120214.3999999999</v>
      </c>
      <c r="I118" s="23">
        <f t="shared" si="29"/>
        <v>0</v>
      </c>
      <c r="J118" s="23">
        <f>J119</f>
        <v>1120214.3999999999</v>
      </c>
      <c r="K118" s="23">
        <f t="shared" si="30"/>
        <v>0</v>
      </c>
      <c r="L118" s="23">
        <f>L119</f>
        <v>1120214.3999999999</v>
      </c>
      <c r="M118" s="23">
        <f t="shared" si="31"/>
        <v>0</v>
      </c>
      <c r="N118" s="23">
        <f>N119</f>
        <v>1120214.3999999999</v>
      </c>
      <c r="O118" s="23">
        <f t="shared" si="32"/>
        <v>-482204.49999999988</v>
      </c>
      <c r="P118" s="23">
        <f>P119</f>
        <v>638009.9</v>
      </c>
      <c r="Q118" s="23">
        <f t="shared" si="33"/>
        <v>-416801.5</v>
      </c>
      <c r="R118" s="23">
        <f>R119</f>
        <v>221208.4</v>
      </c>
    </row>
    <row r="119" spans="1:18" ht="56.25" x14ac:dyDescent="0.25">
      <c r="A119" s="16" t="s">
        <v>300</v>
      </c>
      <c r="B119" s="55" t="s">
        <v>301</v>
      </c>
      <c r="C119" s="59" t="s">
        <v>302</v>
      </c>
      <c r="D119" s="19">
        <v>1270214.3999999999</v>
      </c>
      <c r="E119" s="19">
        <f>F119-D119</f>
        <v>0</v>
      </c>
      <c r="F119" s="19">
        <v>1270214.3999999999</v>
      </c>
      <c r="G119" s="19">
        <f>H119-F119</f>
        <v>-150000</v>
      </c>
      <c r="H119" s="19">
        <v>1120214.3999999999</v>
      </c>
      <c r="I119" s="19">
        <f t="shared" si="29"/>
        <v>0</v>
      </c>
      <c r="J119" s="19">
        <v>1120214.3999999999</v>
      </c>
      <c r="K119" s="19">
        <f t="shared" si="30"/>
        <v>0</v>
      </c>
      <c r="L119" s="19">
        <v>1120214.3999999999</v>
      </c>
      <c r="M119" s="19">
        <f t="shared" si="31"/>
        <v>0</v>
      </c>
      <c r="N119" s="19">
        <v>1120214.3999999999</v>
      </c>
      <c r="O119" s="19">
        <f t="shared" si="32"/>
        <v>-482204.49999999988</v>
      </c>
      <c r="P119" s="19">
        <v>638009.9</v>
      </c>
      <c r="Q119" s="19">
        <f t="shared" si="33"/>
        <v>-416801.5</v>
      </c>
      <c r="R119" s="19">
        <v>221208.4</v>
      </c>
    </row>
    <row r="120" spans="1:18" ht="75" x14ac:dyDescent="0.25">
      <c r="A120" s="20" t="s">
        <v>303</v>
      </c>
      <c r="B120" s="65" t="s">
        <v>304</v>
      </c>
      <c r="C120" s="57" t="s">
        <v>305</v>
      </c>
      <c r="D120" s="23">
        <f>D121+D122+D123</f>
        <v>8104159.6999999993</v>
      </c>
      <c r="E120" s="23">
        <f>F120-D120</f>
        <v>0</v>
      </c>
      <c r="F120" s="23">
        <f>F121+F122+F123</f>
        <v>8104159.6999999993</v>
      </c>
      <c r="G120" s="23">
        <f>H120-F120</f>
        <v>266880</v>
      </c>
      <c r="H120" s="23">
        <f>H121+H122+H123</f>
        <v>8371039.6999999993</v>
      </c>
      <c r="I120" s="23">
        <f t="shared" si="29"/>
        <v>0</v>
      </c>
      <c r="J120" s="23">
        <f>J121+J122+J123</f>
        <v>8371039.6999999993</v>
      </c>
      <c r="K120" s="23">
        <f t="shared" si="30"/>
        <v>1186916.3000000007</v>
      </c>
      <c r="L120" s="23">
        <f>L121+L122+L123</f>
        <v>9557956</v>
      </c>
      <c r="M120" s="23">
        <f t="shared" si="31"/>
        <v>81809.299999998882</v>
      </c>
      <c r="N120" s="23">
        <f>N121+N122+N123</f>
        <v>9639765.2999999989</v>
      </c>
      <c r="O120" s="23">
        <f t="shared" si="32"/>
        <v>100241.30000000075</v>
      </c>
      <c r="P120" s="23">
        <f>P121+P122+P123</f>
        <v>9740006.5999999996</v>
      </c>
      <c r="Q120" s="23">
        <f t="shared" si="33"/>
        <v>37499.200000001118</v>
      </c>
      <c r="R120" s="23">
        <f>R121+R122+R123</f>
        <v>9777505.8000000007</v>
      </c>
    </row>
    <row r="121" spans="1:18" ht="75" x14ac:dyDescent="0.25">
      <c r="A121" s="16" t="s">
        <v>306</v>
      </c>
      <c r="B121" s="55" t="s">
        <v>307</v>
      </c>
      <c r="C121" s="59" t="s">
        <v>308</v>
      </c>
      <c r="D121" s="19">
        <v>5450322</v>
      </c>
      <c r="E121" s="19">
        <f>F121-D121</f>
        <v>0</v>
      </c>
      <c r="F121" s="19">
        <v>5450322</v>
      </c>
      <c r="G121" s="19">
        <f>H121-F121</f>
        <v>-13372.700000000186</v>
      </c>
      <c r="H121" s="19">
        <v>5436949.2999999998</v>
      </c>
      <c r="I121" s="19">
        <f t="shared" si="29"/>
        <v>0</v>
      </c>
      <c r="J121" s="19">
        <v>5436949.2999999998</v>
      </c>
      <c r="K121" s="19">
        <f t="shared" si="30"/>
        <v>0</v>
      </c>
      <c r="L121" s="19">
        <v>5436949.2999999998</v>
      </c>
      <c r="M121" s="19">
        <f t="shared" si="31"/>
        <v>0</v>
      </c>
      <c r="N121" s="19">
        <v>5436949.2999999998</v>
      </c>
      <c r="O121" s="19">
        <f t="shared" si="32"/>
        <v>0</v>
      </c>
      <c r="P121" s="19">
        <v>5436949.2999999998</v>
      </c>
      <c r="Q121" s="19">
        <f t="shared" si="33"/>
        <v>0</v>
      </c>
      <c r="R121" s="19">
        <v>5436949.2999999998</v>
      </c>
    </row>
    <row r="122" spans="1:18" ht="18.75" x14ac:dyDescent="0.25">
      <c r="A122" s="16" t="s">
        <v>309</v>
      </c>
      <c r="B122" s="55" t="s">
        <v>310</v>
      </c>
      <c r="C122" s="59" t="s">
        <v>311</v>
      </c>
      <c r="D122" s="19">
        <v>2122187.6</v>
      </c>
      <c r="E122" s="19">
        <f>F122-D122</f>
        <v>0</v>
      </c>
      <c r="F122" s="19">
        <v>2122187.6</v>
      </c>
      <c r="G122" s="19">
        <f>H122-F122</f>
        <v>130252.69999999972</v>
      </c>
      <c r="H122" s="19">
        <v>2252440.2999999998</v>
      </c>
      <c r="I122" s="19">
        <f t="shared" si="29"/>
        <v>0</v>
      </c>
      <c r="J122" s="19">
        <v>2252440.2999999998</v>
      </c>
      <c r="K122" s="19">
        <f t="shared" si="30"/>
        <v>1186916.3000000003</v>
      </c>
      <c r="L122" s="19">
        <v>3439356.6</v>
      </c>
      <c r="M122" s="19">
        <f t="shared" si="31"/>
        <v>81809.299999999814</v>
      </c>
      <c r="N122" s="19">
        <v>3521165.9</v>
      </c>
      <c r="O122" s="19">
        <f t="shared" si="32"/>
        <v>93473.5</v>
      </c>
      <c r="P122" s="19">
        <v>3614639.4</v>
      </c>
      <c r="Q122" s="19">
        <f t="shared" si="33"/>
        <v>32375.600000000093</v>
      </c>
      <c r="R122" s="19">
        <v>3647015</v>
      </c>
    </row>
    <row r="123" spans="1:18" ht="37.5" x14ac:dyDescent="0.25">
      <c r="A123" s="16" t="s">
        <v>312</v>
      </c>
      <c r="B123" s="55" t="s">
        <v>313</v>
      </c>
      <c r="C123" s="59" t="s">
        <v>314</v>
      </c>
      <c r="D123" s="19">
        <v>531650.1</v>
      </c>
      <c r="E123" s="19">
        <f>F123-D123</f>
        <v>0</v>
      </c>
      <c r="F123" s="19">
        <v>531650.1</v>
      </c>
      <c r="G123" s="19">
        <f>H123-F123</f>
        <v>150000</v>
      </c>
      <c r="H123" s="19">
        <v>681650.1</v>
      </c>
      <c r="I123" s="19">
        <f t="shared" si="29"/>
        <v>0</v>
      </c>
      <c r="J123" s="19">
        <v>681650.1</v>
      </c>
      <c r="K123" s="19">
        <f t="shared" si="30"/>
        <v>0</v>
      </c>
      <c r="L123" s="19">
        <v>681650.1</v>
      </c>
      <c r="M123" s="19">
        <f t="shared" si="31"/>
        <v>0</v>
      </c>
      <c r="N123" s="19">
        <v>681650.1</v>
      </c>
      <c r="O123" s="19">
        <f t="shared" si="32"/>
        <v>6767.8000000000466</v>
      </c>
      <c r="P123" s="19">
        <v>688417.9</v>
      </c>
      <c r="Q123" s="19">
        <f t="shared" si="33"/>
        <v>5123.5999999999767</v>
      </c>
      <c r="R123" s="19">
        <v>693541.5</v>
      </c>
    </row>
    <row r="124" spans="1:18" ht="19.5" x14ac:dyDescent="0.25">
      <c r="A124" s="12" t="s">
        <v>315</v>
      </c>
      <c r="B124" s="13" t="s">
        <v>316</v>
      </c>
      <c r="C124" s="14"/>
      <c r="D124" s="15">
        <f t="shared" ref="D124:R124" si="35">D5-D50</f>
        <v>-3732991.7000000179</v>
      </c>
      <c r="E124" s="15">
        <f t="shared" si="35"/>
        <v>-1064026.3</v>
      </c>
      <c r="F124" s="15">
        <f t="shared" si="35"/>
        <v>-4797018</v>
      </c>
      <c r="G124" s="15">
        <f t="shared" si="35"/>
        <v>1.280568540096283E-8</v>
      </c>
      <c r="H124" s="15">
        <f t="shared" si="35"/>
        <v>-4797017.9999999851</v>
      </c>
      <c r="I124" s="15">
        <f t="shared" si="35"/>
        <v>0</v>
      </c>
      <c r="J124" s="15">
        <f t="shared" si="35"/>
        <v>-4797017.9999999851</v>
      </c>
      <c r="K124" s="15">
        <f t="shared" si="35"/>
        <v>-1.4901161193847656E-8</v>
      </c>
      <c r="L124" s="15">
        <f t="shared" si="35"/>
        <v>-4797018</v>
      </c>
      <c r="M124" s="15">
        <f t="shared" si="35"/>
        <v>-2022788.4999999858</v>
      </c>
      <c r="N124" s="15">
        <f t="shared" si="35"/>
        <v>-6819806.5</v>
      </c>
      <c r="O124" s="15">
        <f t="shared" si="35"/>
        <v>-3.0035153031349182E-8</v>
      </c>
      <c r="P124" s="15">
        <f t="shared" si="35"/>
        <v>-6819806.5000000298</v>
      </c>
      <c r="Q124" s="15">
        <f t="shared" si="35"/>
        <v>2138796.9999999795</v>
      </c>
      <c r="R124" s="15">
        <f t="shared" si="35"/>
        <v>-4681009.5000000298</v>
      </c>
    </row>
  </sheetData>
  <mergeCells count="4">
    <mergeCell ref="A1:F1"/>
    <mergeCell ref="A2:F2"/>
    <mergeCell ref="Q3:R3"/>
    <mergeCell ref="A4:B4"/>
  </mergeCells>
  <pageMargins left="0.7" right="0.7" top="0.75" bottom="0.75" header="0.3" footer="0.3"/>
  <pageSetup paperSize="8" scale="50" fitToHeight="0" orientation="landscape" r:id="rId1"/>
  <colBreaks count="1" manualBreakCount="1">
    <brk id="8" max="1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Веретельникова Анна Александровна</dc:creator>
  <cp:lastModifiedBy>Веретельникова Анна Александровна</cp:lastModifiedBy>
  <cp:lastPrinted>2025-04-08T09:08:36Z</cp:lastPrinted>
  <dcterms:created xsi:type="dcterms:W3CDTF">2025-04-08T09:02:37Z</dcterms:created>
  <dcterms:modified xsi:type="dcterms:W3CDTF">2025-04-08T09:08:39Z</dcterms:modified>
</cp:coreProperties>
</file>