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C478AB85-6FA2-4CD3-ACFD-4AB3133445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бюджет'!$3:$4</definedName>
    <definedName name="_xlnm.Print_Area" localSheetId="0">'Доходы консолидированный бюджет'!$A$1:$L$45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4" i="1" l="1"/>
  <c r="K44" i="1"/>
  <c r="H44" i="1"/>
  <c r="G44" i="1"/>
  <c r="H43" i="1"/>
  <c r="G43" i="1"/>
  <c r="K42" i="1"/>
  <c r="H42" i="1"/>
  <c r="G42" i="1"/>
  <c r="L41" i="1"/>
  <c r="K41" i="1"/>
  <c r="H41" i="1"/>
  <c r="G41" i="1"/>
  <c r="L40" i="1"/>
  <c r="K40" i="1"/>
  <c r="K39" i="1"/>
  <c r="G39" i="1"/>
  <c r="L38" i="1"/>
  <c r="K38" i="1"/>
  <c r="H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J34" i="1"/>
  <c r="F34" i="1"/>
  <c r="F33" i="1" s="1"/>
  <c r="L33" i="1" s="1"/>
  <c r="E34" i="1"/>
  <c r="K34" i="1" s="1"/>
  <c r="D34" i="1"/>
  <c r="H34" i="1" s="1"/>
  <c r="C34" i="1"/>
  <c r="C33" i="1" s="1"/>
  <c r="J33" i="1"/>
  <c r="E33" i="1"/>
  <c r="G33" i="1" s="1"/>
  <c r="D33" i="1" l="1"/>
  <c r="H33" i="1" s="1"/>
  <c r="G34" i="1"/>
  <c r="K33" i="1"/>
  <c r="C11" i="1"/>
  <c r="I11" i="1" l="1"/>
  <c r="I10" i="1" s="1"/>
  <c r="D16" i="1" l="1"/>
  <c r="K31" i="1" l="1"/>
  <c r="C16" i="1"/>
  <c r="E11" i="1" l="1"/>
  <c r="E10" i="1" s="1"/>
  <c r="J28" i="1"/>
  <c r="I28" i="1"/>
  <c r="D28" i="1"/>
  <c r="E28" i="1"/>
  <c r="F28" i="1"/>
  <c r="C28" i="1"/>
  <c r="G29" i="1"/>
  <c r="J22" i="1"/>
  <c r="I22" i="1"/>
  <c r="D22" i="1"/>
  <c r="E22" i="1"/>
  <c r="F22" i="1"/>
  <c r="C22" i="1"/>
  <c r="E16" i="1"/>
  <c r="G16" i="1" s="1"/>
  <c r="F16" i="1"/>
  <c r="I7" i="1"/>
  <c r="J7" i="1"/>
  <c r="D7" i="1"/>
  <c r="E7" i="1"/>
  <c r="F7" i="1"/>
  <c r="C7" i="1"/>
  <c r="J11" i="1"/>
  <c r="J10" i="1" s="1"/>
  <c r="D11" i="1"/>
  <c r="D10" i="1" s="1"/>
  <c r="F11" i="1"/>
  <c r="F10" i="1" s="1"/>
  <c r="C10" i="1"/>
  <c r="L9" i="1"/>
  <c r="L12" i="1"/>
  <c r="L13" i="1"/>
  <c r="L14" i="1"/>
  <c r="L15" i="1"/>
  <c r="L17" i="1"/>
  <c r="L19" i="1"/>
  <c r="L20" i="1"/>
  <c r="L21" i="1"/>
  <c r="L23" i="1"/>
  <c r="L24" i="1"/>
  <c r="L25" i="1"/>
  <c r="L26" i="1"/>
  <c r="L27" i="1"/>
  <c r="L29" i="1"/>
  <c r="L30" i="1"/>
  <c r="L31" i="1"/>
  <c r="L32" i="1"/>
  <c r="K9" i="1"/>
  <c r="K12" i="1"/>
  <c r="K13" i="1"/>
  <c r="K14" i="1"/>
  <c r="K15" i="1"/>
  <c r="K17" i="1"/>
  <c r="K19" i="1"/>
  <c r="K20" i="1"/>
  <c r="K21" i="1"/>
  <c r="K23" i="1"/>
  <c r="K24" i="1"/>
  <c r="K25" i="1"/>
  <c r="K26" i="1"/>
  <c r="K27" i="1"/>
  <c r="K29" i="1"/>
  <c r="K30" i="1"/>
  <c r="K32" i="1"/>
  <c r="H9" i="1"/>
  <c r="H12" i="1"/>
  <c r="H13" i="1"/>
  <c r="H14" i="1"/>
  <c r="H15" i="1"/>
  <c r="H17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G9" i="1"/>
  <c r="G12" i="1"/>
  <c r="G13" i="1"/>
  <c r="G14" i="1"/>
  <c r="G15" i="1"/>
  <c r="G17" i="1"/>
  <c r="G18" i="1"/>
  <c r="G19" i="1"/>
  <c r="G20" i="1"/>
  <c r="G21" i="1"/>
  <c r="G23" i="1"/>
  <c r="G24" i="1"/>
  <c r="G25" i="1"/>
  <c r="G26" i="1"/>
  <c r="G27" i="1"/>
  <c r="G30" i="1"/>
  <c r="G31" i="1"/>
  <c r="G32" i="1"/>
  <c r="L8" i="1"/>
  <c r="K8" i="1"/>
  <c r="H8" i="1"/>
  <c r="G8" i="1"/>
  <c r="C6" i="1" l="1"/>
  <c r="C5" i="1" s="1"/>
  <c r="C45" i="1" s="1"/>
  <c r="D6" i="1"/>
  <c r="D5" i="1" s="1"/>
  <c r="D45" i="1" s="1"/>
  <c r="L16" i="1"/>
  <c r="H28" i="1"/>
  <c r="L28" i="1"/>
  <c r="L22" i="1"/>
  <c r="H16" i="1"/>
  <c r="H22" i="1"/>
  <c r="J6" i="1"/>
  <c r="J5" i="1" s="1"/>
  <c r="J45" i="1" s="1"/>
  <c r="I6" i="1"/>
  <c r="I5" i="1" s="1"/>
  <c r="I45" i="1" s="1"/>
  <c r="E6" i="1"/>
  <c r="E5" i="1" s="1"/>
  <c r="E45" i="1" s="1"/>
  <c r="H10" i="1"/>
  <c r="K10" i="1"/>
  <c r="L7" i="1"/>
  <c r="G7" i="1"/>
  <c r="F6" i="1"/>
  <c r="H7" i="1"/>
  <c r="K7" i="1"/>
  <c r="K28" i="1"/>
  <c r="G28" i="1"/>
  <c r="K22" i="1"/>
  <c r="G22" i="1"/>
  <c r="K16" i="1"/>
  <c r="L10" i="1"/>
  <c r="L11" i="1"/>
  <c r="K11" i="1"/>
  <c r="H11" i="1"/>
  <c r="G11" i="1"/>
  <c r="G10" i="1" s="1"/>
  <c r="G45" i="1" l="1"/>
  <c r="K45" i="1"/>
  <c r="G5" i="1"/>
  <c r="K5" i="1"/>
  <c r="K6" i="1"/>
  <c r="G6" i="1"/>
  <c r="H6" i="1"/>
  <c r="F5" i="1"/>
  <c r="F45" i="1" s="1"/>
  <c r="L6" i="1"/>
  <c r="H45" i="1" l="1"/>
  <c r="L45" i="1"/>
  <c r="H5" i="1"/>
  <c r="L5" i="1"/>
</calcChain>
</file>

<file path=xl/sharedStrings.xml><?xml version="1.0" encoding="utf-8"?>
<sst xmlns="http://schemas.openxmlformats.org/spreadsheetml/2006/main" count="94" uniqueCount="91">
  <si>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</si>
  <si>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</si>
  <si>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</si>
  <si>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</si>
  <si>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</si>
  <si>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</si>
  <si>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</si>
  <si>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</si>
  <si>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</si>
  <si>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</si>
  <si>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</si>
  <si>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</si>
  <si>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</si>
  <si>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</si>
  <si>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</si>
  <si>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</si>
  <si>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</si>
  <si>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</si>
  <si>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</si>
  <si>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</si>
  <si>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</si>
  <si>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</si>
  <si>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</si>
  <si>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</si>
  <si>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</si>
  <si>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</si>
  <si>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</si>
  <si>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</si>
  <si>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</si>
  <si>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</si>
  <si>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</si>
  <si>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</si>
  <si>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</si>
  <si>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</si>
  <si>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</si>
  <si>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</si>
  <si>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</si>
  <si>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</si>
  <si>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</si>
  <si>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</si>
  <si>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</si>
  <si>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</si>
  <si>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</si>
  <si>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</si>
  <si>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</si>
  <si>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</si>
  <si>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</si>
  <si>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</si>
  <si>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</si>
  <si>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</si>
  <si>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</si>
  <si>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</si>
  <si>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</si>
  <si>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Код бюджетной классификации 
(без указания кода главного администратора доходов бюджета)</t>
  </si>
  <si>
    <t>Утвержденные бюджетные назначения консолидированный бюджет субъекта и ТГВФ
(годовой план), 
тыс. руб.</t>
  </si>
  <si>
    <t>Утвержденные бюджетные назначения консолидированный бюджет субъекта
(годовой план), 
тыс. руб.</t>
  </si>
  <si>
    <t>Х</t>
  </si>
  <si>
    <t>Сведения об исполнении доходов консолидированного бюджета Забайкальского края по состоянию на 01.10.2024 года 
(в сравнении с запланированными значениями на 2024 год и исполнением на 01.10.2023 года)</t>
  </si>
  <si>
    <t>Фактически исполнено консолидированный бюджет субъекта и ТГВФ по состоянию на 01.10.2024 г., 
тыс. руб.</t>
  </si>
  <si>
    <t>Фактически исполнено консолидированный бюджет субъекта по состоянию на 01.10.2024 г., 
тыс. руб.</t>
  </si>
  <si>
    <t>% исполнения утвержденных бюджетных назначений консолидированного бюджета субъекта и ТГВФ по состоянию на 01.10.2024 г.</t>
  </si>
  <si>
    <t>% исполнения утвержденных бюджетных назначений консолидированного бюджета субъекта по состоянию на 01.10.2024 г.</t>
  </si>
  <si>
    <t>Фактически исполнено консолидированный бюджет субъекта и ТГВФ по состоянию на 01.10.2023 г., тыс. руб.</t>
  </si>
  <si>
    <t>Фактически исполнено консолидированный бюджет субъекта по состоянию на 01.10.2023 г., 
тыс. руб.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</si>
  <si>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</si>
  <si>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</si>
  <si>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</si>
  <si>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</si>
  <si>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</si>
  <si>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</si>
  <si>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</si>
  <si>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</si>
  <si>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</si>
  <si>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</si>
  <si>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</si>
  <si>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</si>
  <si>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</si>
  <si>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</si>
  <si>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</si>
  <si>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</si>
  <si>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</si>
  <si>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</si>
  <si>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</si>
  <si>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</si>
  <si>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</si>
  <si>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</si>
  <si>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 73 раза</t>
  </si>
  <si>
    <t>в 85 раз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</si>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</sst>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#,##0.0"/>
    <numFmt numFmtId="166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</font>
    <font>
      <b/>
      <sz val="10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</cellStyleXfs>
  <cellXfs count="54">
    <xf numFmtId="0" fontId="0" fillId="0" borderId="0" xfId="0"/>
    <xf numFmtId="0" fontId="0" fillId="0" borderId="0" xfId="0" applyFill="1"/>
    <xf numFmtId="0" fontId="0" fillId="3" borderId="0" xfId="0" applyFill="1"/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165" fontId="11" fillId="2" borderId="1" xfId="0" applyNumberFormat="1" applyFont="1" applyFill="1" applyBorder="1" applyAlignment="1">
      <alignment horizontal="center" vertical="top"/>
    </xf>
    <xf numFmtId="166" fontId="0" fillId="0" borderId="0" xfId="0" applyNumberFormat="1" applyFill="1"/>
    <xf numFmtId="166" fontId="0" fillId="0" borderId="0" xfId="0" applyNumberFormat="1" applyFill="1" applyAlignment="1"/>
    <xf numFmtId="0" fontId="12" fillId="0" borderId="0" xfId="0" applyFont="1" applyFill="1"/>
    <xf numFmtId="165" fontId="9" fillId="0" borderId="1" xfId="0" applyNumberFormat="1" applyFont="1" applyFill="1" applyBorder="1" applyAlignment="1">
      <alignment horizontal="center" vertical="top"/>
    </xf>
    <xf numFmtId="165" fontId="11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right"/>
    </xf>
    <xf numFmtId="0" fontId="0" fillId="0" borderId="0" xfId="0" applyFill="1" applyBorder="1"/>
    <xf numFmtId="166" fontId="0" fillId="0" borderId="0" xfId="0" applyNumberFormat="1" applyFill="1" applyBorder="1"/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vertical="top" wrapText="1"/>
    </xf>
    <xf numFmtId="165" fontId="14" fillId="4" borderId="1" xfId="0" applyNumberFormat="1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165" fontId="16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vertical="top" wrapText="1"/>
    </xf>
    <xf numFmtId="165" fontId="13" fillId="4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3">
    <cellStyle name="xl49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5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5" sqref="M5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29" customWidth="1"/>
    <col min="8" max="8" width="18" style="29" customWidth="1"/>
    <col min="9" max="9" width="17.85546875" style="1" customWidth="1"/>
    <col min="10" max="10" width="18" style="1" customWidth="1"/>
    <col min="11" max="11" width="18.42578125" style="29" customWidth="1"/>
    <col min="12" max="12" width="19.85546875" style="29" customWidth="1"/>
    <col min="13" max="13" width="9.140625" style="1" customWidth="1"/>
    <col min="14" max="16384" width="9.140625" style="1"/>
  </cols>
  <sheetData>
    <row r="1" spans="1:71" ht="41.25" customHeight="1" x14ac:dyDescent="0.25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71" x14ac:dyDescent="0.25">
      <c r="L2" s="34" t="s">
        <v>49</v>
      </c>
    </row>
    <row r="3" spans="1:71" ht="147.75" customHeight="1" x14ac:dyDescent="0.25">
      <c r="A3" s="37" t="s">
        <v>53</v>
      </c>
      <c r="B3" s="37" t="s">
        <v>0</v>
      </c>
      <c r="C3" s="38" t="s">
        <v>54</v>
      </c>
      <c r="D3" s="38" t="s">
        <v>55</v>
      </c>
      <c r="E3" s="38" t="s">
        <v>58</v>
      </c>
      <c r="F3" s="38" t="s">
        <v>59</v>
      </c>
      <c r="G3" s="38" t="s">
        <v>60</v>
      </c>
      <c r="H3" s="38" t="s">
        <v>61</v>
      </c>
      <c r="I3" s="38" t="s">
        <v>62</v>
      </c>
      <c r="J3" s="38" t="s">
        <v>63</v>
      </c>
      <c r="K3" s="38" t="s">
        <v>45</v>
      </c>
      <c r="L3" s="37" t="s">
        <v>46</v>
      </c>
    </row>
    <row r="4" spans="1:71" ht="12.75" customHeight="1" x14ac:dyDescent="0.25">
      <c r="A4" s="37">
        <v>1</v>
      </c>
      <c r="B4" s="37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7">
        <v>12</v>
      </c>
    </row>
    <row r="5" spans="1:71" ht="25.5" x14ac:dyDescent="0.25">
      <c r="A5" s="4" t="s">
        <v>1</v>
      </c>
      <c r="B5" s="5" t="s">
        <v>2</v>
      </c>
      <c r="C5" s="6">
        <f>C6+C32</f>
        <v>95171766.700000003</v>
      </c>
      <c r="D5" s="6">
        <f>D6+D32</f>
        <v>95099936.700000003</v>
      </c>
      <c r="E5" s="6">
        <f>E6+E32</f>
        <v>68350417.099999994</v>
      </c>
      <c r="F5" s="6">
        <f>F6+F32</f>
        <v>68297028</v>
      </c>
      <c r="G5" s="30">
        <f t="shared" ref="G5:H8" si="0">E5/C5*100</f>
        <v>71.8</v>
      </c>
      <c r="H5" s="30">
        <f t="shared" si="0"/>
        <v>71.8</v>
      </c>
      <c r="I5" s="6">
        <f>I6+I32</f>
        <v>60984159.299999997</v>
      </c>
      <c r="J5" s="6">
        <f>J6+J32</f>
        <v>60927248.600000001</v>
      </c>
      <c r="K5" s="32">
        <f t="shared" ref="K5:L8" si="1">E5/I5*100</f>
        <v>112.1</v>
      </c>
      <c r="L5" s="32">
        <f t="shared" si="1"/>
        <v>112.1</v>
      </c>
      <c r="M5" s="28"/>
    </row>
    <row r="6" spans="1:71" x14ac:dyDescent="0.25">
      <c r="A6" s="9"/>
      <c r="B6" s="10" t="s">
        <v>3</v>
      </c>
      <c r="C6" s="7">
        <f>C7+C10+C16+C22+C28+C31</f>
        <v>91367050.900000006</v>
      </c>
      <c r="D6" s="7">
        <f>D7+D10+D16+D22+D28+D31</f>
        <v>91367050.900000006</v>
      </c>
      <c r="E6" s="7">
        <f>E7+E10+E16+E22+E28+E31</f>
        <v>64623983.200000003</v>
      </c>
      <c r="F6" s="7">
        <f>F7+F10+F16+F22+F28+F31</f>
        <v>64623983.200000003</v>
      </c>
      <c r="G6" s="30">
        <f t="shared" si="0"/>
        <v>70.7</v>
      </c>
      <c r="H6" s="30">
        <f t="shared" si="0"/>
        <v>70.7</v>
      </c>
      <c r="I6" s="7">
        <f>I7+I10+I16+I22+I28+I31</f>
        <v>58457934.700000003</v>
      </c>
      <c r="J6" s="7">
        <f>J7+J10+J16+J22+J28+J31</f>
        <v>58457934.700000003</v>
      </c>
      <c r="K6" s="32">
        <f t="shared" si="1"/>
        <v>110.5</v>
      </c>
      <c r="L6" s="32">
        <f t="shared" si="1"/>
        <v>110.5</v>
      </c>
      <c r="M6" s="28"/>
    </row>
    <row r="7" spans="1:71" x14ac:dyDescent="0.25">
      <c r="A7" s="4" t="s">
        <v>4</v>
      </c>
      <c r="B7" s="5" t="s">
        <v>5</v>
      </c>
      <c r="C7" s="7">
        <f>C8+C9</f>
        <v>62299124</v>
      </c>
      <c r="D7" s="7">
        <f t="shared" ref="D7:F7" si="2">D8+D9</f>
        <v>62299124</v>
      </c>
      <c r="E7" s="7">
        <f t="shared" si="2"/>
        <v>43476830.100000001</v>
      </c>
      <c r="F7" s="7">
        <f t="shared" si="2"/>
        <v>43476830.100000001</v>
      </c>
      <c r="G7" s="30">
        <f t="shared" si="0"/>
        <v>69.8</v>
      </c>
      <c r="H7" s="30">
        <f t="shared" si="0"/>
        <v>69.8</v>
      </c>
      <c r="I7" s="7">
        <f>I8+I9</f>
        <v>40572345.100000001</v>
      </c>
      <c r="J7" s="7">
        <f>J8+J9</f>
        <v>40572345.100000001</v>
      </c>
      <c r="K7" s="32">
        <f t="shared" si="1"/>
        <v>107.2</v>
      </c>
      <c r="L7" s="32">
        <f t="shared" si="1"/>
        <v>107.2</v>
      </c>
      <c r="M7" s="28"/>
    </row>
    <row r="8" spans="1:71" x14ac:dyDescent="0.25">
      <c r="A8" s="11" t="s">
        <v>6</v>
      </c>
      <c r="B8" s="12" t="s">
        <v>7</v>
      </c>
      <c r="C8" s="13">
        <v>22158281</v>
      </c>
      <c r="D8" s="13">
        <v>22158281</v>
      </c>
      <c r="E8" s="13">
        <v>15706141</v>
      </c>
      <c r="F8" s="13">
        <v>15706141</v>
      </c>
      <c r="G8" s="31">
        <f t="shared" si="0"/>
        <v>70.900000000000006</v>
      </c>
      <c r="H8" s="31">
        <f t="shared" si="0"/>
        <v>70.900000000000006</v>
      </c>
      <c r="I8" s="13">
        <v>17282728.199999999</v>
      </c>
      <c r="J8" s="13">
        <v>17282728.199999999</v>
      </c>
      <c r="K8" s="33">
        <f t="shared" si="1"/>
        <v>90.9</v>
      </c>
      <c r="L8" s="33">
        <f t="shared" si="1"/>
        <v>90.9</v>
      </c>
      <c r="M8" s="28"/>
    </row>
    <row r="9" spans="1:71" x14ac:dyDescent="0.25">
      <c r="A9" s="14" t="s">
        <v>8</v>
      </c>
      <c r="B9" s="12" t="s">
        <v>9</v>
      </c>
      <c r="C9" s="13">
        <v>40140843</v>
      </c>
      <c r="D9" s="13">
        <v>40140843</v>
      </c>
      <c r="E9" s="13">
        <v>27770689.100000001</v>
      </c>
      <c r="F9" s="13">
        <v>27770689.100000001</v>
      </c>
      <c r="G9" s="31">
        <f t="shared" ref="G9:G35" si="3">E9/C9*100</f>
        <v>69.2</v>
      </c>
      <c r="H9" s="31">
        <f t="shared" ref="G9:H36" si="4">F9/D9*100</f>
        <v>69.2</v>
      </c>
      <c r="I9" s="13">
        <v>23289616.899999999</v>
      </c>
      <c r="J9" s="13">
        <v>23289616.899999999</v>
      </c>
      <c r="K9" s="33">
        <f t="shared" ref="K9:K32" si="5">E9/I9*100</f>
        <v>119.2</v>
      </c>
      <c r="L9" s="33">
        <f t="shared" ref="K9:L34" si="6">F9/J9*100</f>
        <v>119.2</v>
      </c>
      <c r="M9" s="28"/>
    </row>
    <row r="10" spans="1:71" ht="51" x14ac:dyDescent="0.25">
      <c r="A10" s="4" t="s">
        <v>10</v>
      </c>
      <c r="B10" s="5" t="s">
        <v>11</v>
      </c>
      <c r="C10" s="7">
        <f>C11</f>
        <v>9848926.6999999993</v>
      </c>
      <c r="D10" s="7">
        <f t="shared" ref="D10:G10" si="7">D11</f>
        <v>9848926.6999999993</v>
      </c>
      <c r="E10" s="7">
        <f t="shared" si="7"/>
        <v>6730568.5999999996</v>
      </c>
      <c r="F10" s="7">
        <f t="shared" si="7"/>
        <v>6730568.5999999996</v>
      </c>
      <c r="G10" s="30">
        <f t="shared" si="7"/>
        <v>68.3</v>
      </c>
      <c r="H10" s="30">
        <f t="shared" si="4"/>
        <v>68.3</v>
      </c>
      <c r="I10" s="7">
        <f>I11</f>
        <v>6778398.2999999998</v>
      </c>
      <c r="J10" s="7">
        <f>J11</f>
        <v>6778398.2999999998</v>
      </c>
      <c r="K10" s="32">
        <f t="shared" si="5"/>
        <v>99.3</v>
      </c>
      <c r="L10" s="32">
        <f t="shared" si="6"/>
        <v>99.3</v>
      </c>
      <c r="M10" s="28"/>
    </row>
    <row r="11" spans="1:71" ht="38.25" x14ac:dyDescent="0.25">
      <c r="A11" s="14" t="s">
        <v>12</v>
      </c>
      <c r="B11" s="12" t="s">
        <v>13</v>
      </c>
      <c r="C11" s="15">
        <f>C12+C13+C14+C15</f>
        <v>9848926.6999999993</v>
      </c>
      <c r="D11" s="15">
        <f t="shared" ref="D11:F11" si="8">D12+D13+D14+D15</f>
        <v>9848926.6999999993</v>
      </c>
      <c r="E11" s="15">
        <f>E12+E13+E14+E15</f>
        <v>6730568.5999999996</v>
      </c>
      <c r="F11" s="15">
        <f t="shared" si="8"/>
        <v>6730568.5999999996</v>
      </c>
      <c r="G11" s="31">
        <f t="shared" si="3"/>
        <v>68.3</v>
      </c>
      <c r="H11" s="31">
        <f t="shared" si="4"/>
        <v>68.3</v>
      </c>
      <c r="I11" s="15">
        <f>I12+I13+I14+I15</f>
        <v>6778398.2999999998</v>
      </c>
      <c r="J11" s="15">
        <f>J12+J13+J14+J15</f>
        <v>6778398.2999999998</v>
      </c>
      <c r="K11" s="33">
        <f t="shared" si="5"/>
        <v>99.3</v>
      </c>
      <c r="L11" s="33">
        <f t="shared" si="6"/>
        <v>99.3</v>
      </c>
      <c r="M11" s="28"/>
    </row>
    <row r="12" spans="1:71" x14ac:dyDescent="0.25">
      <c r="A12" s="14"/>
      <c r="B12" s="16" t="s">
        <v>47</v>
      </c>
      <c r="C12" s="13">
        <v>31784</v>
      </c>
      <c r="D12" s="13">
        <v>31784</v>
      </c>
      <c r="E12" s="13">
        <v>35586.199999999997</v>
      </c>
      <c r="F12" s="13">
        <v>35586.199999999997</v>
      </c>
      <c r="G12" s="31">
        <f t="shared" si="3"/>
        <v>112</v>
      </c>
      <c r="H12" s="31">
        <f t="shared" si="4"/>
        <v>112</v>
      </c>
      <c r="I12" s="13">
        <v>22580.5</v>
      </c>
      <c r="J12" s="13">
        <v>22580.5</v>
      </c>
      <c r="K12" s="33">
        <f t="shared" si="5"/>
        <v>157.6</v>
      </c>
      <c r="L12" s="33">
        <f t="shared" si="6"/>
        <v>157.6</v>
      </c>
      <c r="M12" s="28"/>
    </row>
    <row r="13" spans="1:71" x14ac:dyDescent="0.25">
      <c r="A13" s="14"/>
      <c r="B13" s="17" t="s">
        <v>48</v>
      </c>
      <c r="C13" s="13">
        <v>1577673.4</v>
      </c>
      <c r="D13" s="13">
        <v>1577673.4</v>
      </c>
      <c r="E13" s="13">
        <v>1074466.3</v>
      </c>
      <c r="F13" s="13">
        <v>1074466.3</v>
      </c>
      <c r="G13" s="31">
        <f t="shared" si="3"/>
        <v>68.099999999999994</v>
      </c>
      <c r="H13" s="31">
        <f t="shared" si="4"/>
        <v>68.099999999999994</v>
      </c>
      <c r="I13" s="13">
        <v>1073382.7</v>
      </c>
      <c r="J13" s="13">
        <v>1073382.7</v>
      </c>
      <c r="K13" s="33">
        <f t="shared" si="5"/>
        <v>100.1</v>
      </c>
      <c r="L13" s="33">
        <f t="shared" si="6"/>
        <v>100.1</v>
      </c>
      <c r="M13" s="28"/>
    </row>
    <row r="14" spans="1:71" x14ac:dyDescent="0.25">
      <c r="A14" s="14"/>
      <c r="B14" s="17" t="s">
        <v>50</v>
      </c>
      <c r="C14" s="13">
        <v>4054.6</v>
      </c>
      <c r="D14" s="13">
        <v>4054.6</v>
      </c>
      <c r="E14" s="13">
        <v>3327.8</v>
      </c>
      <c r="F14" s="13">
        <v>3327.8</v>
      </c>
      <c r="G14" s="31">
        <f t="shared" si="3"/>
        <v>82.1</v>
      </c>
      <c r="H14" s="31">
        <f t="shared" si="4"/>
        <v>82.1</v>
      </c>
      <c r="I14" s="13">
        <v>2889.6</v>
      </c>
      <c r="J14" s="13">
        <v>2889.6</v>
      </c>
      <c r="K14" s="33">
        <f t="shared" si="5"/>
        <v>115.2</v>
      </c>
      <c r="L14" s="33">
        <f t="shared" si="6"/>
        <v>115.2</v>
      </c>
      <c r="M14" s="28"/>
    </row>
    <row r="15" spans="1:71" x14ac:dyDescent="0.25">
      <c r="A15" s="14"/>
      <c r="B15" s="17" t="s">
        <v>14</v>
      </c>
      <c r="C15" s="13">
        <v>8235414.7000000002</v>
      </c>
      <c r="D15" s="13">
        <v>8235414.7000000002</v>
      </c>
      <c r="E15" s="13">
        <v>5617188.2999999998</v>
      </c>
      <c r="F15" s="13">
        <v>5617188.2999999998</v>
      </c>
      <c r="G15" s="31">
        <f t="shared" si="3"/>
        <v>68.2</v>
      </c>
      <c r="H15" s="31">
        <f t="shared" si="4"/>
        <v>68.2</v>
      </c>
      <c r="I15" s="13">
        <v>5679545.5</v>
      </c>
      <c r="J15" s="13">
        <v>5679545.5</v>
      </c>
      <c r="K15" s="33">
        <f t="shared" si="5"/>
        <v>98.9</v>
      </c>
      <c r="L15" s="33">
        <f t="shared" si="6"/>
        <v>98.9</v>
      </c>
      <c r="M15" s="28"/>
    </row>
    <row r="16" spans="1:71" s="2" customFormat="1" ht="13.5" customHeight="1" x14ac:dyDescent="0.25">
      <c r="A16" s="18" t="s">
        <v>15</v>
      </c>
      <c r="B16" s="19" t="s">
        <v>16</v>
      </c>
      <c r="C16" s="6">
        <f>C17+C18+C19+C20+C21</f>
        <v>5486345.2999999998</v>
      </c>
      <c r="D16" s="6">
        <f>D17+D18+D19+D20+D21</f>
        <v>5486345.2999999998</v>
      </c>
      <c r="E16" s="6">
        <f>E17+E18+E19+E20+E21</f>
        <v>4204537.4000000004</v>
      </c>
      <c r="F16" s="6">
        <f>F17+F18+F19+F20+F21</f>
        <v>4204537.4000000004</v>
      </c>
      <c r="G16" s="30">
        <f t="shared" si="3"/>
        <v>76.599999999999994</v>
      </c>
      <c r="H16" s="30">
        <f t="shared" si="4"/>
        <v>76.599999999999994</v>
      </c>
      <c r="I16" s="6">
        <v>2891330.9</v>
      </c>
      <c r="J16" s="6">
        <v>2891330.9</v>
      </c>
      <c r="K16" s="32">
        <f t="shared" si="5"/>
        <v>145.4</v>
      </c>
      <c r="L16" s="32">
        <f t="shared" si="6"/>
        <v>145.4</v>
      </c>
      <c r="M16" s="28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13" ht="38.25" x14ac:dyDescent="0.25">
      <c r="A17" s="14" t="s">
        <v>17</v>
      </c>
      <c r="B17" s="12" t="s">
        <v>18</v>
      </c>
      <c r="C17" s="20">
        <v>5099408.0999999996</v>
      </c>
      <c r="D17" s="20">
        <v>5099408.0999999996</v>
      </c>
      <c r="E17" s="20">
        <v>3848211.7</v>
      </c>
      <c r="F17" s="20">
        <v>3848211.7</v>
      </c>
      <c r="G17" s="31">
        <f t="shared" si="3"/>
        <v>75.5</v>
      </c>
      <c r="H17" s="31">
        <f t="shared" si="4"/>
        <v>75.5</v>
      </c>
      <c r="I17" s="20">
        <v>2737333.3</v>
      </c>
      <c r="J17" s="20">
        <v>2737333.3</v>
      </c>
      <c r="K17" s="33">
        <f t="shared" si="5"/>
        <v>140.6</v>
      </c>
      <c r="L17" s="33">
        <f t="shared" si="6"/>
        <v>140.6</v>
      </c>
      <c r="M17" s="28"/>
    </row>
    <row r="18" spans="1:13" ht="25.5" x14ac:dyDescent="0.25">
      <c r="A18" s="11" t="s">
        <v>19</v>
      </c>
      <c r="B18" s="12" t="s">
        <v>20</v>
      </c>
      <c r="C18" s="20">
        <v>225.6</v>
      </c>
      <c r="D18" s="20">
        <v>225.6</v>
      </c>
      <c r="E18" s="26">
        <v>1573.4</v>
      </c>
      <c r="F18" s="26">
        <v>1573.4</v>
      </c>
      <c r="G18" s="31">
        <f t="shared" si="3"/>
        <v>697.4</v>
      </c>
      <c r="H18" s="31">
        <f t="shared" si="4"/>
        <v>697.4</v>
      </c>
      <c r="I18" s="20">
        <v>-4349.5</v>
      </c>
      <c r="J18" s="20">
        <v>-4349.5</v>
      </c>
      <c r="K18" s="33" t="s">
        <v>56</v>
      </c>
      <c r="L18" s="33" t="s">
        <v>56</v>
      </c>
      <c r="M18" s="28"/>
    </row>
    <row r="19" spans="1:13" x14ac:dyDescent="0.25">
      <c r="A19" s="14" t="s">
        <v>21</v>
      </c>
      <c r="B19" s="12" t="s">
        <v>22</v>
      </c>
      <c r="C19" s="20">
        <v>12202.6</v>
      </c>
      <c r="D19" s="20">
        <v>12202.6</v>
      </c>
      <c r="E19" s="20">
        <v>13781.5</v>
      </c>
      <c r="F19" s="20">
        <v>13781.5</v>
      </c>
      <c r="G19" s="31">
        <f t="shared" si="3"/>
        <v>112.9</v>
      </c>
      <c r="H19" s="31">
        <f t="shared" si="4"/>
        <v>112.9</v>
      </c>
      <c r="I19" s="20">
        <v>9048.6</v>
      </c>
      <c r="J19" s="20">
        <v>9048.6</v>
      </c>
      <c r="K19" s="33">
        <f t="shared" si="5"/>
        <v>152.30000000000001</v>
      </c>
      <c r="L19" s="33">
        <f t="shared" si="6"/>
        <v>152.30000000000001</v>
      </c>
      <c r="M19" s="28"/>
    </row>
    <row r="20" spans="1:13" ht="38.25" x14ac:dyDescent="0.25">
      <c r="A20" s="14" t="s">
        <v>23</v>
      </c>
      <c r="B20" s="12" t="s">
        <v>24</v>
      </c>
      <c r="C20" s="20">
        <v>218815</v>
      </c>
      <c r="D20" s="20">
        <v>218815</v>
      </c>
      <c r="E20" s="20">
        <v>236281.3</v>
      </c>
      <c r="F20" s="20">
        <v>236281.3</v>
      </c>
      <c r="G20" s="31">
        <f t="shared" si="3"/>
        <v>108</v>
      </c>
      <c r="H20" s="31">
        <f t="shared" si="4"/>
        <v>108</v>
      </c>
      <c r="I20" s="20">
        <v>86336.5</v>
      </c>
      <c r="J20" s="20">
        <v>86336.5</v>
      </c>
      <c r="K20" s="33">
        <f t="shared" si="5"/>
        <v>273.7</v>
      </c>
      <c r="L20" s="33">
        <f t="shared" si="6"/>
        <v>273.7</v>
      </c>
      <c r="M20" s="28"/>
    </row>
    <row r="21" spans="1:13" x14ac:dyDescent="0.25">
      <c r="A21" s="21" t="s">
        <v>51</v>
      </c>
      <c r="B21" s="22" t="s">
        <v>52</v>
      </c>
      <c r="C21" s="20">
        <v>155694</v>
      </c>
      <c r="D21" s="20">
        <v>155694</v>
      </c>
      <c r="E21" s="20">
        <v>104689.5</v>
      </c>
      <c r="F21" s="20">
        <v>104689.5</v>
      </c>
      <c r="G21" s="31">
        <f t="shared" si="3"/>
        <v>67.2</v>
      </c>
      <c r="H21" s="31">
        <f t="shared" si="4"/>
        <v>67.2</v>
      </c>
      <c r="I21" s="20">
        <v>62962.1</v>
      </c>
      <c r="J21" s="20">
        <v>62962.1</v>
      </c>
      <c r="K21" s="33">
        <f t="shared" si="5"/>
        <v>166.3</v>
      </c>
      <c r="L21" s="33">
        <f t="shared" si="6"/>
        <v>166.3</v>
      </c>
      <c r="M21" s="28"/>
    </row>
    <row r="22" spans="1:13" x14ac:dyDescent="0.25">
      <c r="A22" s="4" t="s">
        <v>25</v>
      </c>
      <c r="B22" s="5" t="s">
        <v>26</v>
      </c>
      <c r="C22" s="7">
        <f>C23+C24+C25+C26+C27</f>
        <v>8000004.2000000002</v>
      </c>
      <c r="D22" s="7">
        <f t="shared" ref="D22:F22" si="9">D23+D24+D25+D26+D27</f>
        <v>8000004.2000000002</v>
      </c>
      <c r="E22" s="7">
        <f t="shared" si="9"/>
        <v>5552203.2999999998</v>
      </c>
      <c r="F22" s="7">
        <f t="shared" si="9"/>
        <v>5552203.2999999998</v>
      </c>
      <c r="G22" s="30">
        <f t="shared" si="3"/>
        <v>69.400000000000006</v>
      </c>
      <c r="H22" s="30">
        <f t="shared" si="4"/>
        <v>69.400000000000006</v>
      </c>
      <c r="I22" s="7">
        <f>I23+I24+I25+I26+I27</f>
        <v>4930788.4000000004</v>
      </c>
      <c r="J22" s="7">
        <f>J23+J24+J25+J26+J27</f>
        <v>4930788.4000000004</v>
      </c>
      <c r="K22" s="32">
        <f t="shared" si="5"/>
        <v>112.6</v>
      </c>
      <c r="L22" s="32">
        <f t="shared" si="6"/>
        <v>112.6</v>
      </c>
      <c r="M22" s="28"/>
    </row>
    <row r="23" spans="1:13" x14ac:dyDescent="0.25">
      <c r="A23" s="14" t="s">
        <v>27</v>
      </c>
      <c r="B23" s="12" t="s">
        <v>28</v>
      </c>
      <c r="C23" s="20">
        <v>413520.2</v>
      </c>
      <c r="D23" s="20">
        <v>413520.2</v>
      </c>
      <c r="E23" s="20">
        <v>180966</v>
      </c>
      <c r="F23" s="20">
        <v>180966</v>
      </c>
      <c r="G23" s="31">
        <f t="shared" si="3"/>
        <v>43.8</v>
      </c>
      <c r="H23" s="31">
        <f t="shared" si="4"/>
        <v>43.8</v>
      </c>
      <c r="I23" s="13">
        <v>65334.5</v>
      </c>
      <c r="J23" s="13">
        <v>65334.5</v>
      </c>
      <c r="K23" s="33">
        <f t="shared" si="5"/>
        <v>277</v>
      </c>
      <c r="L23" s="33">
        <f t="shared" si="6"/>
        <v>277</v>
      </c>
      <c r="M23" s="28"/>
    </row>
    <row r="24" spans="1:13" x14ac:dyDescent="0.25">
      <c r="A24" s="14" t="s">
        <v>29</v>
      </c>
      <c r="B24" s="12" t="s">
        <v>30</v>
      </c>
      <c r="C24" s="20">
        <v>6356617</v>
      </c>
      <c r="D24" s="20">
        <v>6356617</v>
      </c>
      <c r="E24" s="20">
        <v>4796867.2</v>
      </c>
      <c r="F24" s="20">
        <v>4796867.2</v>
      </c>
      <c r="G24" s="31">
        <f t="shared" si="3"/>
        <v>75.5</v>
      </c>
      <c r="H24" s="31">
        <f t="shared" si="4"/>
        <v>75.5</v>
      </c>
      <c r="I24" s="13">
        <v>4377790.5999999996</v>
      </c>
      <c r="J24" s="13">
        <v>4377790.5999999996</v>
      </c>
      <c r="K24" s="33">
        <f t="shared" si="5"/>
        <v>109.6</v>
      </c>
      <c r="L24" s="33">
        <f t="shared" si="6"/>
        <v>109.6</v>
      </c>
      <c r="M24" s="28"/>
    </row>
    <row r="25" spans="1:13" x14ac:dyDescent="0.25">
      <c r="A25" s="14" t="s">
        <v>31</v>
      </c>
      <c r="B25" s="12" t="s">
        <v>32</v>
      </c>
      <c r="C25" s="20">
        <v>801748.8</v>
      </c>
      <c r="D25" s="20">
        <v>801748.8</v>
      </c>
      <c r="E25" s="20">
        <v>408742.6</v>
      </c>
      <c r="F25" s="20">
        <v>408742.6</v>
      </c>
      <c r="G25" s="31">
        <f t="shared" si="3"/>
        <v>51</v>
      </c>
      <c r="H25" s="31">
        <f t="shared" si="4"/>
        <v>51</v>
      </c>
      <c r="I25" s="20">
        <v>260407.8</v>
      </c>
      <c r="J25" s="20">
        <v>260407.8</v>
      </c>
      <c r="K25" s="33">
        <f t="shared" si="5"/>
        <v>157</v>
      </c>
      <c r="L25" s="33">
        <f t="shared" si="6"/>
        <v>157</v>
      </c>
      <c r="M25" s="28"/>
    </row>
    <row r="26" spans="1:13" x14ac:dyDescent="0.25">
      <c r="A26" s="14" t="s">
        <v>33</v>
      </c>
      <c r="B26" s="23" t="s">
        <v>34</v>
      </c>
      <c r="C26" s="20">
        <v>1680</v>
      </c>
      <c r="D26" s="20">
        <v>1680</v>
      </c>
      <c r="E26" s="20">
        <v>854</v>
      </c>
      <c r="F26" s="20">
        <v>854</v>
      </c>
      <c r="G26" s="31">
        <f t="shared" si="3"/>
        <v>50.8</v>
      </c>
      <c r="H26" s="31">
        <f t="shared" si="4"/>
        <v>50.8</v>
      </c>
      <c r="I26" s="13">
        <v>1162.3</v>
      </c>
      <c r="J26" s="13">
        <v>1162.3</v>
      </c>
      <c r="K26" s="33">
        <f t="shared" si="5"/>
        <v>73.5</v>
      </c>
      <c r="L26" s="33">
        <f t="shared" si="6"/>
        <v>73.5</v>
      </c>
      <c r="M26" s="28"/>
    </row>
    <row r="27" spans="1:13" x14ac:dyDescent="0.25">
      <c r="A27" s="14" t="s">
        <v>35</v>
      </c>
      <c r="B27" s="12" t="s">
        <v>36</v>
      </c>
      <c r="C27" s="20">
        <v>426438.2</v>
      </c>
      <c r="D27" s="20">
        <v>426438.2</v>
      </c>
      <c r="E27" s="20">
        <v>164773.5</v>
      </c>
      <c r="F27" s="20">
        <v>164773.5</v>
      </c>
      <c r="G27" s="31">
        <f t="shared" si="3"/>
        <v>38.6</v>
      </c>
      <c r="H27" s="31">
        <f t="shared" si="4"/>
        <v>38.6</v>
      </c>
      <c r="I27" s="20">
        <v>226093.2</v>
      </c>
      <c r="J27" s="20">
        <v>226093.2</v>
      </c>
      <c r="K27" s="33">
        <f t="shared" si="5"/>
        <v>72.900000000000006</v>
      </c>
      <c r="L27" s="33">
        <f t="shared" si="6"/>
        <v>72.900000000000006</v>
      </c>
      <c r="M27" s="28"/>
    </row>
    <row r="28" spans="1:13" ht="25.5" x14ac:dyDescent="0.25">
      <c r="A28" s="14" t="s">
        <v>37</v>
      </c>
      <c r="B28" s="5" t="s">
        <v>38</v>
      </c>
      <c r="C28" s="7">
        <f>C29+C30</f>
        <v>5452117.5</v>
      </c>
      <c r="D28" s="7">
        <f t="shared" ref="D28:F28" si="10">D29+D30</f>
        <v>5452117.5</v>
      </c>
      <c r="E28" s="7">
        <f t="shared" si="10"/>
        <v>4390058.5</v>
      </c>
      <c r="F28" s="7">
        <f t="shared" si="10"/>
        <v>4390058.5</v>
      </c>
      <c r="G28" s="30">
        <f t="shared" si="3"/>
        <v>80.5</v>
      </c>
      <c r="H28" s="30">
        <f t="shared" si="4"/>
        <v>80.5</v>
      </c>
      <c r="I28" s="7">
        <f>I29+I30</f>
        <v>3051020</v>
      </c>
      <c r="J28" s="7">
        <f>J29+J30</f>
        <v>3051020</v>
      </c>
      <c r="K28" s="32">
        <f t="shared" si="5"/>
        <v>143.9</v>
      </c>
      <c r="L28" s="32">
        <f t="shared" si="6"/>
        <v>143.9</v>
      </c>
      <c r="M28" s="28"/>
    </row>
    <row r="29" spans="1:13" x14ac:dyDescent="0.25">
      <c r="A29" s="14" t="s">
        <v>39</v>
      </c>
      <c r="B29" s="12" t="s">
        <v>40</v>
      </c>
      <c r="C29" s="20">
        <v>5439047.5</v>
      </c>
      <c r="D29" s="20">
        <v>5439047.5</v>
      </c>
      <c r="E29" s="20">
        <v>4379026.7</v>
      </c>
      <c r="F29" s="20">
        <v>4379026.7</v>
      </c>
      <c r="G29" s="31">
        <f t="shared" si="3"/>
        <v>80.5</v>
      </c>
      <c r="H29" s="31">
        <f t="shared" si="4"/>
        <v>80.5</v>
      </c>
      <c r="I29" s="13">
        <v>3040481.7</v>
      </c>
      <c r="J29" s="13">
        <v>3040481.7</v>
      </c>
      <c r="K29" s="33">
        <f t="shared" si="5"/>
        <v>144</v>
      </c>
      <c r="L29" s="33">
        <f t="shared" si="6"/>
        <v>144</v>
      </c>
      <c r="M29" s="28"/>
    </row>
    <row r="30" spans="1:13" ht="25.5" customHeight="1" x14ac:dyDescent="0.25">
      <c r="A30" s="14" t="s">
        <v>41</v>
      </c>
      <c r="B30" s="12" t="s">
        <v>42</v>
      </c>
      <c r="C30" s="20">
        <v>13070</v>
      </c>
      <c r="D30" s="20">
        <v>13070</v>
      </c>
      <c r="E30" s="20">
        <v>11031.8</v>
      </c>
      <c r="F30" s="20">
        <v>11031.8</v>
      </c>
      <c r="G30" s="31">
        <f t="shared" si="3"/>
        <v>84.4</v>
      </c>
      <c r="H30" s="31">
        <f t="shared" si="4"/>
        <v>84.4</v>
      </c>
      <c r="I30" s="13">
        <v>10538.3</v>
      </c>
      <c r="J30" s="13">
        <v>10538.3</v>
      </c>
      <c r="K30" s="33">
        <f t="shared" si="5"/>
        <v>104.7</v>
      </c>
      <c r="L30" s="33">
        <f t="shared" si="6"/>
        <v>104.7</v>
      </c>
      <c r="M30" s="28"/>
    </row>
    <row r="31" spans="1:13" s="25" customFormat="1" x14ac:dyDescent="0.25">
      <c r="A31" s="18"/>
      <c r="B31" s="19" t="s">
        <v>43</v>
      </c>
      <c r="C31" s="8">
        <v>280533.2</v>
      </c>
      <c r="D31" s="8">
        <v>280533.2</v>
      </c>
      <c r="E31" s="8">
        <v>269785.3</v>
      </c>
      <c r="F31" s="8">
        <v>269785.3</v>
      </c>
      <c r="G31" s="30">
        <f t="shared" si="3"/>
        <v>96.2</v>
      </c>
      <c r="H31" s="30">
        <f t="shared" si="4"/>
        <v>96.2</v>
      </c>
      <c r="I31" s="8">
        <v>234052</v>
      </c>
      <c r="J31" s="8">
        <v>234052</v>
      </c>
      <c r="K31" s="33">
        <f t="shared" si="5"/>
        <v>115.3</v>
      </c>
      <c r="L31" s="32">
        <f t="shared" si="6"/>
        <v>115.3</v>
      </c>
      <c r="M31" s="28"/>
    </row>
    <row r="32" spans="1:13" s="25" customFormat="1" x14ac:dyDescent="0.25">
      <c r="A32" s="18"/>
      <c r="B32" s="19" t="s">
        <v>44</v>
      </c>
      <c r="C32" s="24">
        <v>3804715.8</v>
      </c>
      <c r="D32" s="24">
        <v>3732885.8</v>
      </c>
      <c r="E32" s="24">
        <v>3726433.9</v>
      </c>
      <c r="F32" s="24">
        <v>3673044.8</v>
      </c>
      <c r="G32" s="31">
        <f t="shared" si="3"/>
        <v>97.9</v>
      </c>
      <c r="H32" s="31">
        <f t="shared" si="4"/>
        <v>98.4</v>
      </c>
      <c r="I32" s="24">
        <v>2526224.6</v>
      </c>
      <c r="J32" s="24">
        <v>2469313.9</v>
      </c>
      <c r="K32" s="33">
        <f t="shared" si="5"/>
        <v>147.5</v>
      </c>
      <c r="L32" s="33">
        <f t="shared" si="6"/>
        <v>148.69999999999999</v>
      </c>
      <c r="M32" s="28"/>
    </row>
    <row r="33" spans="1:13" x14ac:dyDescent="0.25">
      <c r="A33" s="39" t="s">
        <v>64</v>
      </c>
      <c r="B33" s="40" t="s">
        <v>65</v>
      </c>
      <c r="C33" s="41">
        <f>C34+C40+C42+C43+C41+C44</f>
        <v>83593124.099999994</v>
      </c>
      <c r="D33" s="41">
        <f>D34+D40+D42+D43+D41+D44</f>
        <v>57522901.299999997</v>
      </c>
      <c r="E33" s="41">
        <f>E34+E40+E41+E42+E43+E44</f>
        <v>60763036.899999999</v>
      </c>
      <c r="F33" s="41">
        <f>F34+F40+F42+F43+F41+F44</f>
        <v>41123776</v>
      </c>
      <c r="G33" s="41">
        <f t="shared" si="3"/>
        <v>72.7</v>
      </c>
      <c r="H33" s="41">
        <f t="shared" si="4"/>
        <v>71.5</v>
      </c>
      <c r="I33" s="41">
        <v>54892259.399999999</v>
      </c>
      <c r="J33" s="41">
        <f>J34+J39+J40+J42+J43+J41+J44</f>
        <v>38054005.700000003</v>
      </c>
      <c r="K33" s="42">
        <f>E33/I33*100</f>
        <v>110.7</v>
      </c>
      <c r="L33" s="42">
        <f t="shared" si="6"/>
        <v>108.1</v>
      </c>
      <c r="M33" s="27"/>
    </row>
    <row r="34" spans="1:13" ht="51" x14ac:dyDescent="0.25">
      <c r="A34" s="39" t="s">
        <v>66</v>
      </c>
      <c r="B34" s="40" t="s">
        <v>67</v>
      </c>
      <c r="C34" s="41">
        <f t="shared" ref="C34:D34" si="11">SUM(C35:C39)</f>
        <v>81748825</v>
      </c>
      <c r="D34" s="41">
        <f t="shared" si="11"/>
        <v>55653802.200000003</v>
      </c>
      <c r="E34" s="41">
        <f>SUM(E35:E39)</f>
        <v>59002139.899999999</v>
      </c>
      <c r="F34" s="41">
        <f>SUM(F35:F39)</f>
        <v>39341190.399999999</v>
      </c>
      <c r="G34" s="41">
        <f t="shared" si="3"/>
        <v>72.2</v>
      </c>
      <c r="H34" s="41">
        <f t="shared" si="4"/>
        <v>70.7</v>
      </c>
      <c r="I34" s="41">
        <v>53866169.799999997</v>
      </c>
      <c r="J34" s="41">
        <f>SUM(J35:J39)</f>
        <v>36878100</v>
      </c>
      <c r="K34" s="42">
        <f t="shared" si="6"/>
        <v>109.5</v>
      </c>
      <c r="L34" s="42">
        <f t="shared" si="6"/>
        <v>106.7</v>
      </c>
      <c r="M34" s="27"/>
    </row>
    <row r="35" spans="1:13" s="35" customFormat="1" ht="25.5" x14ac:dyDescent="0.25">
      <c r="A35" s="43" t="s">
        <v>68</v>
      </c>
      <c r="B35" s="44" t="s">
        <v>69</v>
      </c>
      <c r="C35" s="45">
        <v>18975345.600000001</v>
      </c>
      <c r="D35" s="45">
        <v>18975345.600000001</v>
      </c>
      <c r="E35" s="45">
        <v>14354177.9</v>
      </c>
      <c r="F35" s="45">
        <v>14354177.9</v>
      </c>
      <c r="G35" s="45">
        <f t="shared" si="3"/>
        <v>75.599999999999994</v>
      </c>
      <c r="H35" s="45">
        <f t="shared" si="4"/>
        <v>75.599999999999994</v>
      </c>
      <c r="I35" s="45">
        <v>11603537.5</v>
      </c>
      <c r="J35" s="45">
        <v>11603537.5</v>
      </c>
      <c r="K35" s="46">
        <f t="shared" ref="K35:L45" si="12">E35/I35*100</f>
        <v>123.7</v>
      </c>
      <c r="L35" s="46">
        <f t="shared" si="12"/>
        <v>123.7</v>
      </c>
      <c r="M35" s="36"/>
    </row>
    <row r="36" spans="1:13" ht="38.25" x14ac:dyDescent="0.25">
      <c r="A36" s="47" t="s">
        <v>70</v>
      </c>
      <c r="B36" s="48" t="s">
        <v>71</v>
      </c>
      <c r="C36" s="45">
        <v>30256268.199999999</v>
      </c>
      <c r="D36" s="45">
        <v>30256268.199999999</v>
      </c>
      <c r="E36" s="45">
        <v>19768424.600000001</v>
      </c>
      <c r="F36" s="45">
        <v>19768424.600000001</v>
      </c>
      <c r="G36" s="45">
        <f t="shared" si="4"/>
        <v>65.3</v>
      </c>
      <c r="H36" s="45">
        <f t="shared" si="4"/>
        <v>65.3</v>
      </c>
      <c r="I36" s="45">
        <v>15037030.5</v>
      </c>
      <c r="J36" s="45">
        <v>15037030.5</v>
      </c>
      <c r="K36" s="46">
        <f t="shared" si="12"/>
        <v>131.5</v>
      </c>
      <c r="L36" s="46">
        <f t="shared" si="12"/>
        <v>131.5</v>
      </c>
      <c r="M36" s="27"/>
    </row>
    <row r="37" spans="1:13" ht="25.5" x14ac:dyDescent="0.25">
      <c r="A37" s="43" t="s">
        <v>72</v>
      </c>
      <c r="B37" s="44" t="s">
        <v>73</v>
      </c>
      <c r="C37" s="45">
        <v>4563097</v>
      </c>
      <c r="D37" s="45">
        <v>4563097</v>
      </c>
      <c r="E37" s="45">
        <v>3636344.4</v>
      </c>
      <c r="F37" s="45">
        <v>3636344.4</v>
      </c>
      <c r="G37" s="45">
        <f t="shared" ref="G37:H45" si="13">E37/C37*100</f>
        <v>79.7</v>
      </c>
      <c r="H37" s="45">
        <f t="shared" si="13"/>
        <v>79.7</v>
      </c>
      <c r="I37" s="45">
        <v>2865499.3</v>
      </c>
      <c r="J37" s="45">
        <v>2865499.3</v>
      </c>
      <c r="K37" s="46">
        <f t="shared" si="12"/>
        <v>126.9</v>
      </c>
      <c r="L37" s="46">
        <f t="shared" si="12"/>
        <v>126.9</v>
      </c>
      <c r="M37" s="27"/>
    </row>
    <row r="38" spans="1:13" x14ac:dyDescent="0.25">
      <c r="A38" s="43" t="s">
        <v>74</v>
      </c>
      <c r="B38" s="44" t="s">
        <v>75</v>
      </c>
      <c r="C38" s="45">
        <v>1859091.4</v>
      </c>
      <c r="D38" s="45">
        <v>1859091.4</v>
      </c>
      <c r="E38" s="45">
        <v>1582243.5</v>
      </c>
      <c r="F38" s="45">
        <v>1582243.5</v>
      </c>
      <c r="G38" s="45">
        <f t="shared" si="13"/>
        <v>85.1</v>
      </c>
      <c r="H38" s="45">
        <f t="shared" si="13"/>
        <v>85.1</v>
      </c>
      <c r="I38" s="45">
        <v>7372032.7000000002</v>
      </c>
      <c r="J38" s="45">
        <v>7372032.7000000002</v>
      </c>
      <c r="K38" s="46">
        <f t="shared" si="12"/>
        <v>21.5</v>
      </c>
      <c r="L38" s="46">
        <f t="shared" si="12"/>
        <v>21.5</v>
      </c>
      <c r="M38" s="27"/>
    </row>
    <row r="39" spans="1:13" ht="51" x14ac:dyDescent="0.25">
      <c r="A39" s="43" t="s">
        <v>76</v>
      </c>
      <c r="B39" s="44" t="s">
        <v>77</v>
      </c>
      <c r="C39" s="45">
        <v>26095022.800000001</v>
      </c>
      <c r="D39" s="45">
        <v>0</v>
      </c>
      <c r="E39" s="45">
        <v>19660949.5</v>
      </c>
      <c r="F39" s="45">
        <v>0</v>
      </c>
      <c r="G39" s="45">
        <f t="shared" si="13"/>
        <v>75.3</v>
      </c>
      <c r="H39" s="45" t="s">
        <v>56</v>
      </c>
      <c r="I39" s="45">
        <v>16988069.800000001</v>
      </c>
      <c r="J39" s="45">
        <v>0</v>
      </c>
      <c r="K39" s="46">
        <f t="shared" si="12"/>
        <v>115.7</v>
      </c>
      <c r="L39" s="46" t="s">
        <v>56</v>
      </c>
      <c r="M39" s="27"/>
    </row>
    <row r="40" spans="1:13" ht="38.25" x14ac:dyDescent="0.25">
      <c r="A40" s="39" t="s">
        <v>78</v>
      </c>
      <c r="B40" s="40" t="s">
        <v>79</v>
      </c>
      <c r="C40" s="41">
        <v>53062</v>
      </c>
      <c r="D40" s="41">
        <v>53062</v>
      </c>
      <c r="E40" s="41">
        <v>34983.5</v>
      </c>
      <c r="F40" s="41">
        <v>34983.5</v>
      </c>
      <c r="G40" s="42">
        <v>65.900000000000006</v>
      </c>
      <c r="H40" s="42">
        <v>65.900000000000006</v>
      </c>
      <c r="I40" s="41">
        <v>1192255.7</v>
      </c>
      <c r="J40" s="41">
        <v>1192255.7</v>
      </c>
      <c r="K40" s="42">
        <f t="shared" si="12"/>
        <v>2.9</v>
      </c>
      <c r="L40" s="42">
        <f t="shared" si="12"/>
        <v>2.9</v>
      </c>
      <c r="M40" s="27"/>
    </row>
    <row r="41" spans="1:13" ht="25.5" x14ac:dyDescent="0.25">
      <c r="A41" s="39" t="s">
        <v>80</v>
      </c>
      <c r="B41" s="40" t="s">
        <v>81</v>
      </c>
      <c r="C41" s="41">
        <v>28965.599999999999</v>
      </c>
      <c r="D41" s="41">
        <v>28965.599999999999</v>
      </c>
      <c r="E41" s="41">
        <v>27720.1</v>
      </c>
      <c r="F41" s="41">
        <v>27720.1</v>
      </c>
      <c r="G41" s="41">
        <f t="shared" si="13"/>
        <v>95.7</v>
      </c>
      <c r="H41" s="41">
        <f t="shared" si="13"/>
        <v>95.7</v>
      </c>
      <c r="I41" s="41">
        <v>92671.8</v>
      </c>
      <c r="J41" s="41">
        <v>92671.8</v>
      </c>
      <c r="K41" s="42">
        <f t="shared" si="12"/>
        <v>29.9</v>
      </c>
      <c r="L41" s="42">
        <f t="shared" si="12"/>
        <v>29.9</v>
      </c>
      <c r="M41" s="27"/>
    </row>
    <row r="42" spans="1:13" x14ac:dyDescent="0.25">
      <c r="A42" s="39" t="s">
        <v>82</v>
      </c>
      <c r="B42" s="40" t="s">
        <v>83</v>
      </c>
      <c r="C42" s="41">
        <v>24949.4</v>
      </c>
      <c r="D42" s="41">
        <v>24949.4</v>
      </c>
      <c r="E42" s="41">
        <v>27449.4</v>
      </c>
      <c r="F42" s="41">
        <v>27449.4</v>
      </c>
      <c r="G42" s="41">
        <f>E42/C42*100</f>
        <v>110</v>
      </c>
      <c r="H42" s="41">
        <f t="shared" si="13"/>
        <v>110</v>
      </c>
      <c r="I42" s="41">
        <v>28429</v>
      </c>
      <c r="J42" s="41">
        <v>28429</v>
      </c>
      <c r="K42" s="42">
        <f t="shared" si="12"/>
        <v>96.6</v>
      </c>
      <c r="L42" s="42">
        <v>96.6</v>
      </c>
      <c r="M42" s="27"/>
    </row>
    <row r="43" spans="1:13" ht="102" x14ac:dyDescent="0.25">
      <c r="A43" s="39" t="s">
        <v>84</v>
      </c>
      <c r="B43" s="40" t="s">
        <v>85</v>
      </c>
      <c r="C43" s="41">
        <v>1834336.2</v>
      </c>
      <c r="D43" s="41">
        <v>1834336.2</v>
      </c>
      <c r="E43" s="41">
        <v>1844698.8</v>
      </c>
      <c r="F43" s="41">
        <v>1844499.8</v>
      </c>
      <c r="G43" s="41">
        <f t="shared" si="13"/>
        <v>100.6</v>
      </c>
      <c r="H43" s="49">
        <f t="shared" si="13"/>
        <v>100.6</v>
      </c>
      <c r="I43" s="41">
        <v>25200</v>
      </c>
      <c r="J43" s="41">
        <v>24685.3</v>
      </c>
      <c r="K43" s="42" t="s">
        <v>86</v>
      </c>
      <c r="L43" s="42" t="s">
        <v>87</v>
      </c>
    </row>
    <row r="44" spans="1:13" ht="51" x14ac:dyDescent="0.25">
      <c r="A44" s="39" t="s">
        <v>88</v>
      </c>
      <c r="B44" s="40" t="s">
        <v>89</v>
      </c>
      <c r="C44" s="41">
        <v>-97014.1</v>
      </c>
      <c r="D44" s="41">
        <v>-72214.100000000006</v>
      </c>
      <c r="E44" s="41">
        <v>-173954.8</v>
      </c>
      <c r="F44" s="41">
        <v>-152067.20000000001</v>
      </c>
      <c r="G44" s="41">
        <f t="shared" si="13"/>
        <v>179.3</v>
      </c>
      <c r="H44" s="49">
        <f t="shared" si="13"/>
        <v>210.6</v>
      </c>
      <c r="I44" s="41">
        <v>-312466.90000000002</v>
      </c>
      <c r="J44" s="41">
        <v>-162136.1</v>
      </c>
      <c r="K44" s="42">
        <f t="shared" si="12"/>
        <v>55.7</v>
      </c>
      <c r="L44" s="42">
        <f t="shared" si="12"/>
        <v>93.8</v>
      </c>
    </row>
    <row r="45" spans="1:13" s="50" customFormat="1" ht="12.75" x14ac:dyDescent="0.2">
      <c r="A45" s="51" t="s">
        <v>90</v>
      </c>
      <c r="B45" s="51"/>
      <c r="C45" s="52">
        <f>C5+C33</f>
        <v>178764890.80000001</v>
      </c>
      <c r="D45" s="52">
        <f>D5+D33</f>
        <v>152622838</v>
      </c>
      <c r="E45" s="52">
        <f>E5+E33</f>
        <v>129113454</v>
      </c>
      <c r="F45" s="52">
        <f>F5+F33</f>
        <v>109420804</v>
      </c>
      <c r="G45" s="41">
        <f t="shared" si="13"/>
        <v>72.2</v>
      </c>
      <c r="H45" s="49">
        <f t="shared" si="13"/>
        <v>71.7</v>
      </c>
      <c r="I45" s="52">
        <f>I5+I33</f>
        <v>115876418.7</v>
      </c>
      <c r="J45" s="52">
        <f>J5+J33</f>
        <v>98981254.299999997</v>
      </c>
      <c r="K45" s="42">
        <f t="shared" si="12"/>
        <v>111.4</v>
      </c>
      <c r="L45" s="42">
        <f t="shared" si="12"/>
        <v>110.5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Веретельникова Анна Александровна</cp:lastModifiedBy>
  <cp:lastPrinted>2024-11-27T03:52:06Z</cp:lastPrinted>
  <dcterms:created xsi:type="dcterms:W3CDTF">2018-08-06T04:38:07Z</dcterms:created>
  <dcterms:modified xsi:type="dcterms:W3CDTF">2024-11-27T03:52:07Z</dcterms:modified>
</cp:coreProperties>
</file>