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4 год\Информация по разделам\3. Промежуточная отчетность\1 полугодие 2024\на сайт\"/>
    </mc:Choice>
  </mc:AlternateContent>
  <xr:revisionPtr revIDLastSave="0" documentId="13_ncr:1_{3459969D-31A1-4A1E-9EE7-EDAF75602F21}" xr6:coauthVersionLast="45" xr6:coauthVersionMax="45" xr10:uidLastSave="{00000000-0000-0000-0000-000000000000}"/>
  <bookViews>
    <workbookView xWindow="-120" yWindow="-120" windowWidth="29040" windowHeight="15840" xr2:uid="{45B27E9C-E647-4DD1-8B18-2401D5B026DA}"/>
  </bookViews>
  <sheets>
    <sheet name="Лист1" sheetId="1" r:id="rId1"/>
  </sheets>
  <definedNames>
    <definedName name="_xlnm._FilterDatabase" localSheetId="0" hidden="1">Лист1!$A$5:$H$79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6" i="1" l="1"/>
  <c r="H9" i="1" l="1"/>
  <c r="H10" i="1"/>
  <c r="H12" i="1"/>
  <c r="H15" i="1"/>
  <c r="H17" i="1"/>
  <c r="H19" i="1"/>
  <c r="H20" i="1"/>
  <c r="H21" i="1"/>
  <c r="H23" i="1"/>
  <c r="H24" i="1"/>
  <c r="H28" i="1"/>
  <c r="H30" i="1"/>
  <c r="H32" i="1"/>
  <c r="H33" i="1"/>
  <c r="H35" i="1"/>
  <c r="H37" i="1"/>
  <c r="H41" i="1"/>
  <c r="H42" i="1"/>
  <c r="H43" i="1"/>
  <c r="H44" i="1"/>
  <c r="H45" i="1"/>
  <c r="H47" i="1"/>
  <c r="H51" i="1"/>
  <c r="H52" i="1"/>
  <c r="H54" i="1"/>
  <c r="H56" i="1"/>
  <c r="H57" i="1"/>
  <c r="H58" i="1"/>
  <c r="H59" i="1"/>
  <c r="H61" i="1"/>
  <c r="H62" i="1"/>
  <c r="H63" i="1"/>
  <c r="H64" i="1"/>
  <c r="H65" i="1"/>
  <c r="H67" i="1"/>
  <c r="H68" i="1"/>
  <c r="H69" i="1"/>
  <c r="H72" i="1"/>
  <c r="H78" i="1"/>
  <c r="G9" i="1"/>
  <c r="G10" i="1"/>
  <c r="G11" i="1"/>
  <c r="G12" i="1"/>
  <c r="G13" i="1"/>
  <c r="G15" i="1"/>
  <c r="G17" i="1"/>
  <c r="G19" i="1"/>
  <c r="G20" i="1"/>
  <c r="G21" i="1"/>
  <c r="G23" i="1"/>
  <c r="G24" i="1"/>
  <c r="G25" i="1"/>
  <c r="G26" i="1"/>
  <c r="G27" i="1"/>
  <c r="G28" i="1"/>
  <c r="G29" i="1"/>
  <c r="G30" i="1"/>
  <c r="G32" i="1"/>
  <c r="G33" i="1"/>
  <c r="G34" i="1"/>
  <c r="G35" i="1"/>
  <c r="G37" i="1"/>
  <c r="G39" i="1"/>
  <c r="G41" i="1"/>
  <c r="G42" i="1"/>
  <c r="G43" i="1"/>
  <c r="G44" i="1"/>
  <c r="G45" i="1"/>
  <c r="G46" i="1"/>
  <c r="G47" i="1"/>
  <c r="G48" i="1"/>
  <c r="G50" i="1"/>
  <c r="G51" i="1"/>
  <c r="G52" i="1"/>
  <c r="G54" i="1"/>
  <c r="G55" i="1"/>
  <c r="G56" i="1"/>
  <c r="G57" i="1"/>
  <c r="G58" i="1"/>
  <c r="G59" i="1"/>
  <c r="G61" i="1"/>
  <c r="G62" i="1"/>
  <c r="G63" i="1"/>
  <c r="G64" i="1"/>
  <c r="G65" i="1"/>
  <c r="G67" i="1"/>
  <c r="G68" i="1"/>
  <c r="G69" i="1"/>
  <c r="G71" i="1"/>
  <c r="G72" i="1"/>
  <c r="G76" i="1"/>
  <c r="G77" i="1"/>
  <c r="G78" i="1"/>
  <c r="D70" i="1" l="1"/>
  <c r="E70" i="1"/>
  <c r="G70" i="1" s="1"/>
  <c r="F70" i="1"/>
  <c r="H70" i="1" s="1"/>
  <c r="F75" i="1"/>
  <c r="H75" i="1" s="1"/>
  <c r="E75" i="1"/>
  <c r="G75" i="1" s="1"/>
  <c r="D75" i="1"/>
  <c r="F73" i="1"/>
  <c r="E73" i="1"/>
  <c r="D73" i="1"/>
  <c r="F66" i="1"/>
  <c r="H66" i="1" s="1"/>
  <c r="E66" i="1"/>
  <c r="D66" i="1"/>
  <c r="F60" i="1"/>
  <c r="H60" i="1" s="1"/>
  <c r="E60" i="1"/>
  <c r="G60" i="1" s="1"/>
  <c r="D60" i="1"/>
  <c r="F53" i="1"/>
  <c r="E53" i="1"/>
  <c r="D53" i="1"/>
  <c r="F49" i="1"/>
  <c r="H49" i="1" s="1"/>
  <c r="E49" i="1"/>
  <c r="G49" i="1" s="1"/>
  <c r="D49" i="1"/>
  <c r="F40" i="1"/>
  <c r="H40" i="1" s="1"/>
  <c r="E40" i="1"/>
  <c r="D40" i="1"/>
  <c r="F36" i="1"/>
  <c r="E36" i="1"/>
  <c r="G36" i="1" s="1"/>
  <c r="D36" i="1"/>
  <c r="F31" i="1"/>
  <c r="H31" i="1" s="1"/>
  <c r="E31" i="1"/>
  <c r="D31" i="1"/>
  <c r="F22" i="1"/>
  <c r="E22" i="1"/>
  <c r="D22" i="1"/>
  <c r="F18" i="1"/>
  <c r="E18" i="1"/>
  <c r="D18" i="1"/>
  <c r="F16" i="1"/>
  <c r="E16" i="1"/>
  <c r="D16" i="1"/>
  <c r="H8" i="1"/>
  <c r="G8" i="1"/>
  <c r="F7" i="1"/>
  <c r="E7" i="1"/>
  <c r="E79" i="1" s="1"/>
  <c r="D7" i="1"/>
  <c r="G66" i="1" l="1"/>
  <c r="G31" i="1"/>
  <c r="G22" i="1"/>
  <c r="G53" i="1"/>
  <c r="G40" i="1"/>
  <c r="G18" i="1"/>
  <c r="H18" i="1"/>
  <c r="G16" i="1"/>
  <c r="H16" i="1"/>
  <c r="D79" i="1"/>
  <c r="F79" i="1"/>
  <c r="H79" i="1" s="1"/>
  <c r="G7" i="1"/>
  <c r="H7" i="1"/>
  <c r="G79" i="1" l="1"/>
</calcChain>
</file>

<file path=xl/sharedStrings.xml><?xml version="1.0" encoding="utf-8"?>
<sst xmlns="http://schemas.openxmlformats.org/spreadsheetml/2006/main" count="230" uniqueCount="99">
  <si>
    <t>Сведения об исполнении расходов бюджета Забайкальского края по разделам и подразделам классификации расходов бюджетов по состоянию на 01.07.2024 года (в сравнении с запланированными значениями на 2024 год и исполнением на 01.07.2023 года)</t>
  </si>
  <si>
    <t>Наименование показателя</t>
  </si>
  <si>
    <t xml:space="preserve">Коды </t>
  </si>
  <si>
    <t>Фактически исполнено по состоянию на 01.07.2023 г.,                         тыс. руб.</t>
  </si>
  <si>
    <t>Фактически исполнено по состоянию на 01.07.2024 г.,                         тыс. руб.</t>
  </si>
  <si>
    <t>% исполнения утвержденных бюджетных ассигнований по состоянию на 01.07.2024 г. (гр.6/гр.5)</t>
  </si>
  <si>
    <t>Темп роста к полугодию  
2023 г., %
(гр.6/гр.4)</t>
  </si>
  <si>
    <t>РЗ</t>
  </si>
  <si>
    <t>ПР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</si>
  <si>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</si>
  <si>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</si>
  <si>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</si>
  <si>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</si>
  <si>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</si>
  <si>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</si>
  <si>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</si>
  <si>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</si>
  <si>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</si>
  <si>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</si>
  <si>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</si>
  <si>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</si>
  <si>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</si>
  <si>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</si>
  <si>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</si>
  <si>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</si>
  <si>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</si>
  <si>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</si>
  <si>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</si>
  <si>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/>
  </si>
  <si>
    <t>Мобилизационная и вневойсковая подготовка</t>
  </si>
  <si>
    <t>Национальная безопасность и правоохранительная деятельность</t>
  </si>
  <si>
    <t>Гражданская оборона</t>
  </si>
  <si>
    <t>09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</si>
  <si>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</si>
  <si>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</si>
  <si>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Миграционная политика</t>
  </si>
  <si>
    <t>Национальная экономика</t>
  </si>
  <si>
    <t>Общеэкономические вопросы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</si>
  <si>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</si>
  <si>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</si>
  <si>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</si>
  <si>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</si>
  <si>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</si>
  <si>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</si>
  <si>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</si>
  <si>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</si>
  <si>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</si>
  <si>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</si>
  <si>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</si>
  <si>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</si>
  <si>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</si>
  <si>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</si>
  <si>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</si>
  <si>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</si>
  <si>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</si>
  <si>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</si>
  <si>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</si>
  <si>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</si>
  <si>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</si>
  <si>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</si>
  <si>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</si>
  <si>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</si>
  <si>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Высшее образование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</si>
  <si>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</si>
  <si>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</si>
  <si>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</si>
  <si>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</si>
  <si>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</si>
  <si>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</si>
  <si>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</si>
  <si>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</si>
  <si>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</si>
  <si>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</si>
  <si>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</si>
  <si>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</si>
  <si>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</si>
  <si>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</si>
  <si>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</si>
  <si>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</si>
  <si>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</si>
  <si>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</si>
  <si>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</si>
  <si>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</si>
  <si>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</si>
  <si>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</si>
  <si>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</si>
  <si>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</si>
  <si>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</si>
  <si>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</si>
  <si>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</si>
  <si>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</si>
  <si>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Межбюджетные трансферты общего характера бюджетам бюджетной системы Российской Федерации</t>
  </si>
  <si>
    <t>14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</si>
  <si>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</si>
  <si>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</si>
  <si>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</si>
  <si>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Итого расходов</t>
  </si>
  <si>
    <t>Утвержденные бюджетные ассигнования (сводная бюджетная роспись) на 01.07.2024 г.,                     тыс. руб.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</si>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</sst>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&quot;р.&quot;_-;\-* #,##0.00&quot;р.&quot;_-;_-* &quot;-&quot;??&quot;р.&quot;_-;_-@_-"/>
    <numFmt numFmtId="165" formatCode="_-* #,##0.0\ _₽_-;\-* #,##0.0\ _₽_-;_-* &quot;-&quot;?\ _₽_-;_-@_-"/>
    <numFmt numFmtId="166" formatCode="#,##0.0"/>
    <numFmt numFmtId="167" formatCode="0.0"/>
    <numFmt numFmtId="168" formatCode="#,##0.0_ ;\-#,##0.0\ "/>
    <numFmt numFmtId="169" formatCode="#,##0.0\ _₽;\-#,##0.0\ _₽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rgb="FF000000"/>
      <name val="Arial Cyr"/>
    </font>
    <font>
      <sz val="10"/>
      <name val="Times New Roman"/>
      <family val="1"/>
      <charset val="204"/>
    </font>
    <font>
      <b/>
      <sz val="12"/>
      <color rgb="FF000000"/>
      <name val="Arial Cyr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164" fontId="1" fillId="0" borderId="0">
      <alignment vertical="top" wrapText="1"/>
    </xf>
    <xf numFmtId="0" fontId="4" fillId="0" borderId="0"/>
    <xf numFmtId="0" fontId="7" fillId="0" borderId="2">
      <alignment horizontal="center" vertical="center" wrapText="1"/>
    </xf>
    <xf numFmtId="0" fontId="8" fillId="0" borderId="0"/>
    <xf numFmtId="4" fontId="10" fillId="0" borderId="3">
      <alignment horizontal="right" vertical="top" shrinkToFit="1"/>
    </xf>
    <xf numFmtId="0" fontId="12" fillId="0" borderId="0">
      <alignment horizontal="left" wrapText="1"/>
    </xf>
    <xf numFmtId="0" fontId="14" fillId="0" borderId="0">
      <alignment horizontal="center"/>
    </xf>
  </cellStyleXfs>
  <cellXfs count="39">
    <xf numFmtId="0" fontId="0" fillId="0" borderId="0" xfId="0"/>
    <xf numFmtId="0" fontId="3" fillId="2" borderId="0" xfId="1" applyNumberFormat="1" applyFont="1" applyFill="1" applyAlignment="1">
      <alignment horizontal="center" vertical="center" wrapText="1"/>
    </xf>
    <xf numFmtId="0" fontId="5" fillId="2" borderId="0" xfId="2" applyFont="1" applyFill="1" applyAlignment="1">
      <alignment horizontal="right" vertical="center"/>
    </xf>
    <xf numFmtId="0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vertical="center" wrapText="1"/>
    </xf>
    <xf numFmtId="0" fontId="1" fillId="2" borderId="1" xfId="1" applyNumberFormat="1" applyFill="1" applyBorder="1" applyAlignment="1">
      <alignment horizontal="center" vertical="center" wrapText="1"/>
    </xf>
    <xf numFmtId="165" fontId="6" fillId="0" borderId="1" xfId="5" applyNumberFormat="1" applyFont="1" applyBorder="1" applyAlignment="1">
      <alignment horizontal="right" vertical="center" wrapText="1" shrinkToFit="1"/>
    </xf>
    <xf numFmtId="166" fontId="11" fillId="2" borderId="1" xfId="0" applyNumberFormat="1" applyFont="1" applyFill="1" applyBorder="1" applyAlignment="1">
      <alignment horizontal="right" vertical="center" wrapText="1"/>
    </xf>
    <xf numFmtId="0" fontId="1" fillId="2" borderId="1" xfId="1" applyNumberFormat="1" applyFill="1" applyBorder="1" applyAlignment="1">
      <alignment vertical="center" wrapText="1"/>
    </xf>
    <xf numFmtId="165" fontId="1" fillId="0" borderId="1" xfId="5" applyNumberFormat="1" applyFont="1" applyBorder="1" applyAlignment="1">
      <alignment horizontal="right" vertical="center" wrapText="1" shrinkToFit="1"/>
    </xf>
    <xf numFmtId="49" fontId="1" fillId="0" borderId="1" xfId="6" applyNumberFormat="1" applyFont="1" applyBorder="1" applyAlignment="1">
      <alignment horizontal="center" vertical="top" shrinkToFit="1"/>
    </xf>
    <xf numFmtId="165" fontId="13" fillId="0" borderId="1" xfId="5" applyNumberFormat="1" applyFont="1" applyBorder="1" applyAlignment="1">
      <alignment horizontal="right" vertical="center" wrapText="1" shrinkToFit="1"/>
    </xf>
    <xf numFmtId="165" fontId="11" fillId="0" borderId="1" xfId="5" applyNumberFormat="1" applyFont="1" applyBorder="1" applyAlignment="1">
      <alignment horizontal="right" vertical="center" wrapText="1" shrinkToFit="1"/>
    </xf>
    <xf numFmtId="0" fontId="1" fillId="0" borderId="1" xfId="1" applyNumberFormat="1" applyBorder="1" applyAlignment="1">
      <alignment vertical="center" wrapText="1"/>
    </xf>
    <xf numFmtId="49" fontId="1" fillId="2" borderId="1" xfId="1" applyNumberFormat="1" applyFill="1" applyBorder="1" applyAlignment="1">
      <alignment horizontal="center" vertical="center" wrapText="1"/>
    </xf>
    <xf numFmtId="0" fontId="1" fillId="0" borderId="1" xfId="7" quotePrefix="1" applyFont="1" applyBorder="1" applyAlignment="1">
      <alignment horizontal="left" vertical="top" wrapText="1"/>
    </xf>
    <xf numFmtId="0" fontId="6" fillId="0" borderId="1" xfId="7" quotePrefix="1" applyFont="1" applyBorder="1" applyAlignment="1">
      <alignment horizontal="left" vertical="top" wrapText="1"/>
    </xf>
    <xf numFmtId="0" fontId="6" fillId="3" borderId="1" xfId="1" applyNumberFormat="1" applyFont="1" applyFill="1" applyBorder="1" applyAlignment="1">
      <alignment horizontal="left" vertical="top" wrapText="1"/>
    </xf>
    <xf numFmtId="167" fontId="1" fillId="0" borderId="1" xfId="5" applyNumberFormat="1" applyFont="1" applyBorder="1" applyAlignment="1">
      <alignment horizontal="right" vertical="center" wrapText="1" shrinkToFit="1"/>
    </xf>
    <xf numFmtId="168" fontId="1" fillId="0" borderId="1" xfId="5" applyNumberFormat="1" applyFont="1" applyBorder="1" applyAlignment="1">
      <alignment horizontal="right" vertical="center" wrapText="1" shrinkToFit="1"/>
    </xf>
    <xf numFmtId="168" fontId="13" fillId="0" borderId="1" xfId="5" applyNumberFormat="1" applyFont="1" applyBorder="1" applyAlignment="1">
      <alignment horizontal="right" vertical="center" wrapText="1" shrinkToFit="1"/>
    </xf>
    <xf numFmtId="168" fontId="6" fillId="0" borderId="1" xfId="5" applyNumberFormat="1" applyFont="1" applyBorder="1" applyAlignment="1">
      <alignment horizontal="right" vertical="center" wrapText="1" shrinkToFit="1"/>
    </xf>
    <xf numFmtId="167" fontId="0" fillId="0" borderId="0" xfId="0" applyNumberFormat="1"/>
    <xf numFmtId="0" fontId="5" fillId="0" borderId="0" xfId="2" applyFont="1" applyFill="1" applyAlignment="1">
      <alignment horizontal="right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right" vertical="center" wrapText="1"/>
    </xf>
    <xf numFmtId="165" fontId="1" fillId="0" borderId="1" xfId="5" applyNumberFormat="1" applyFont="1" applyFill="1" applyBorder="1" applyAlignment="1">
      <alignment horizontal="right" vertical="center" wrapText="1" shrinkToFit="1"/>
    </xf>
    <xf numFmtId="168" fontId="1" fillId="0" borderId="1" xfId="5" applyNumberFormat="1" applyFont="1" applyFill="1" applyBorder="1" applyAlignment="1">
      <alignment horizontal="right" vertical="center" wrapText="1" shrinkToFit="1"/>
    </xf>
    <xf numFmtId="165" fontId="6" fillId="0" borderId="1" xfId="5" applyNumberFormat="1" applyFont="1" applyFill="1" applyBorder="1" applyAlignment="1">
      <alignment horizontal="right" vertical="center" wrapText="1" shrinkToFit="1"/>
    </xf>
    <xf numFmtId="168" fontId="13" fillId="0" borderId="1" xfId="5" applyNumberFormat="1" applyFont="1" applyFill="1" applyBorder="1" applyAlignment="1">
      <alignment horizontal="right" vertical="center" wrapText="1" shrinkToFit="1"/>
    </xf>
    <xf numFmtId="0" fontId="0" fillId="0" borderId="0" xfId="0" applyFill="1"/>
    <xf numFmtId="169" fontId="13" fillId="0" borderId="1" xfId="5" applyNumberFormat="1" applyFont="1" applyBorder="1" applyAlignment="1">
      <alignment horizontal="right" vertical="center" wrapText="1" shrinkToFit="1"/>
    </xf>
    <xf numFmtId="165" fontId="13" fillId="0" borderId="0" xfId="5" applyNumberFormat="1" applyFont="1" applyFill="1" applyBorder="1" applyAlignment="1">
      <alignment horizontal="right" vertical="center" wrapText="1" shrinkToFit="1"/>
    </xf>
    <xf numFmtId="0" fontId="6" fillId="0" borderId="1" xfId="3" applyFont="1" applyFill="1" applyBorder="1">
      <alignment horizontal="center" vertical="center" wrapText="1"/>
    </xf>
    <xf numFmtId="0" fontId="9" fillId="0" borderId="1" xfId="4" applyFont="1" applyFill="1" applyBorder="1" applyAlignment="1">
      <alignment horizontal="center" vertical="center" wrapText="1"/>
    </xf>
    <xf numFmtId="0" fontId="6" fillId="2" borderId="1" xfId="3" applyFont="1" applyFill="1" applyBorder="1">
      <alignment horizontal="center" vertical="center" wrapText="1"/>
    </xf>
    <xf numFmtId="0" fontId="2" fillId="2" borderId="0" xfId="1" applyNumberFormat="1" applyFont="1" applyFill="1" applyAlignment="1">
      <alignment horizontal="center" vertical="top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6" fillId="0" borderId="1" xfId="3" applyFont="1" applyBorder="1">
      <alignment horizontal="center" vertical="center" wrapText="1"/>
    </xf>
  </cellXfs>
  <cellStyles count="8">
    <cellStyle name="st32" xfId="3" xr:uid="{913C3057-0F16-41A6-9EE1-700974B0164A}"/>
    <cellStyle name="xl25" xfId="7" xr:uid="{E0C92097-B860-4992-9141-A60F6336815C}"/>
    <cellStyle name="xl37" xfId="6" xr:uid="{20D55ADD-8F18-4D32-B372-07D0B8002D1D}"/>
    <cellStyle name="xl52" xfId="5" xr:uid="{2560831B-915C-4067-B63E-5385E16BC5A2}"/>
    <cellStyle name="Обычный" xfId="0" builtinId="0"/>
    <cellStyle name="Обычный 2" xfId="1" xr:uid="{BACD8448-99FE-4BA0-AFBF-6C23A4C1217A}"/>
    <cellStyle name="Обычный 3" xfId="4" xr:uid="{E1A6D369-D420-4C4A-8800-AC02E320D6EC}"/>
    <cellStyle name="Обычный_Приложения 8, 9, 10 (1)" xfId="2" xr:uid="{15FE4186-959D-435E-8BB5-3AFB31541F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677C3-F954-471B-AD42-077878C4B3F5}">
  <sheetPr>
    <pageSetUpPr fitToPage="1"/>
  </sheetPr>
  <dimension ref="A1:I81"/>
  <sheetViews>
    <sheetView tabSelected="1" zoomScale="115" zoomScaleNormal="115" zoomScaleSheetLayoutView="100" workbookViewId="0">
      <selection activeCell="F73" sqref="F73"/>
    </sheetView>
  </sheetViews>
  <sheetFormatPr defaultRowHeight="15" x14ac:dyDescent="0.25"/>
  <cols>
    <col min="1" max="1" width="41.85546875" customWidth="1"/>
    <col min="2" max="3" width="6.85546875" customWidth="1"/>
    <col min="4" max="4" width="14.5703125" customWidth="1"/>
    <col min="5" max="5" width="14.85546875" customWidth="1"/>
    <col min="6" max="6" width="14.140625" customWidth="1"/>
    <col min="7" max="7" width="15.5703125" style="30" customWidth="1"/>
    <col min="8" max="8" width="12.5703125" customWidth="1"/>
  </cols>
  <sheetData>
    <row r="1" spans="1:9" ht="32.25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</row>
    <row r="2" spans="1:9" ht="20.25" customHeight="1" x14ac:dyDescent="0.25">
      <c r="A2" s="36"/>
      <c r="B2" s="36"/>
      <c r="C2" s="36"/>
      <c r="D2" s="36"/>
      <c r="E2" s="36"/>
      <c r="F2" s="36"/>
      <c r="G2" s="36"/>
      <c r="H2" s="36"/>
    </row>
    <row r="3" spans="1:9" ht="16.5" x14ac:dyDescent="0.25">
      <c r="A3" s="1"/>
      <c r="B3" s="1"/>
      <c r="C3" s="1"/>
      <c r="D3" s="1"/>
      <c r="E3" s="1"/>
      <c r="F3" s="2"/>
      <c r="G3" s="23"/>
      <c r="H3" s="2"/>
    </row>
    <row r="4" spans="1:9" ht="47.25" customHeight="1" x14ac:dyDescent="0.25">
      <c r="A4" s="37" t="s">
        <v>1</v>
      </c>
      <c r="B4" s="37" t="s">
        <v>2</v>
      </c>
      <c r="C4" s="37"/>
      <c r="D4" s="38" t="s">
        <v>3</v>
      </c>
      <c r="E4" s="38" t="s">
        <v>97</v>
      </c>
      <c r="F4" s="38" t="s">
        <v>4</v>
      </c>
      <c r="G4" s="33" t="s">
        <v>5</v>
      </c>
      <c r="H4" s="35" t="s">
        <v>6</v>
      </c>
    </row>
    <row r="5" spans="1:9" ht="62.25" customHeight="1" x14ac:dyDescent="0.25">
      <c r="A5" s="37"/>
      <c r="B5" s="3" t="s">
        <v>7</v>
      </c>
      <c r="C5" s="3" t="s">
        <v>8</v>
      </c>
      <c r="D5" s="38"/>
      <c r="E5" s="38"/>
      <c r="F5" s="38"/>
      <c r="G5" s="34"/>
      <c r="H5" s="35"/>
    </row>
    <row r="6" spans="1:9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24">
        <v>7</v>
      </c>
      <c r="H6" s="3">
        <v>8</v>
      </c>
    </row>
    <row r="7" spans="1:9" x14ac:dyDescent="0.25">
      <c r="A7" s="4" t="s">
        <v>9</v>
      </c>
      <c r="B7" s="3" t="s">
        <v>10</v>
      </c>
      <c r="C7" s="5"/>
      <c r="D7" s="6">
        <f>SUM(D8:D15)</f>
        <v>1672486.4000000001</v>
      </c>
      <c r="E7" s="6">
        <f>SUM(E8:E15)</f>
        <v>8060491.9000000004</v>
      </c>
      <c r="F7" s="6">
        <f>SUM(F8:F15)</f>
        <v>1594770.1163600001</v>
      </c>
      <c r="G7" s="25">
        <f>F7/E7*100</f>
        <v>19.785022256023854</v>
      </c>
      <c r="H7" s="7">
        <f>F7/D7*100</f>
        <v>95.353248693681465</v>
      </c>
      <c r="I7" s="22"/>
    </row>
    <row r="8" spans="1:9" ht="38.25" x14ac:dyDescent="0.25">
      <c r="A8" s="8" t="s">
        <v>11</v>
      </c>
      <c r="B8" s="5" t="s">
        <v>10</v>
      </c>
      <c r="C8" s="5" t="s">
        <v>12</v>
      </c>
      <c r="D8" s="9">
        <v>3044.1</v>
      </c>
      <c r="E8" s="9">
        <v>6764.7</v>
      </c>
      <c r="F8" s="9">
        <v>4735.2</v>
      </c>
      <c r="G8" s="26">
        <f t="shared" ref="G8:G72" si="0">F8/E8*100</f>
        <v>69.998669564060492</v>
      </c>
      <c r="H8" s="9">
        <f t="shared" ref="H8:H72" si="1">F8/D8*100</f>
        <v>155.55336552675666</v>
      </c>
      <c r="I8" s="22"/>
    </row>
    <row r="9" spans="1:9" ht="51" x14ac:dyDescent="0.25">
      <c r="A9" s="8" t="s">
        <v>13</v>
      </c>
      <c r="B9" s="5" t="s">
        <v>10</v>
      </c>
      <c r="C9" s="5" t="s">
        <v>14</v>
      </c>
      <c r="D9" s="9">
        <v>68810.100000000006</v>
      </c>
      <c r="E9" s="9">
        <v>199465.60000000001</v>
      </c>
      <c r="F9" s="9">
        <v>89943.3</v>
      </c>
      <c r="G9" s="26">
        <f t="shared" si="0"/>
        <v>45.092136187894056</v>
      </c>
      <c r="H9" s="9">
        <f t="shared" si="1"/>
        <v>130.71235182044495</v>
      </c>
      <c r="I9" s="22"/>
    </row>
    <row r="10" spans="1:9" ht="51" x14ac:dyDescent="0.25">
      <c r="A10" s="8" t="s">
        <v>15</v>
      </c>
      <c r="B10" s="5" t="s">
        <v>10</v>
      </c>
      <c r="C10" s="5" t="s">
        <v>16</v>
      </c>
      <c r="D10" s="9">
        <v>38386</v>
      </c>
      <c r="E10" s="9">
        <v>83977.5</v>
      </c>
      <c r="F10" s="9">
        <v>45900.2</v>
      </c>
      <c r="G10" s="26">
        <f t="shared" si="0"/>
        <v>54.657735703015689</v>
      </c>
      <c r="H10" s="9">
        <f t="shared" si="1"/>
        <v>119.57536601886103</v>
      </c>
      <c r="I10" s="22"/>
    </row>
    <row r="11" spans="1:9" x14ac:dyDescent="0.25">
      <c r="A11" s="8" t="s">
        <v>17</v>
      </c>
      <c r="B11" s="5" t="s">
        <v>10</v>
      </c>
      <c r="C11" s="5" t="s">
        <v>18</v>
      </c>
      <c r="D11" s="9">
        <v>2</v>
      </c>
      <c r="E11" s="9">
        <v>675.7</v>
      </c>
      <c r="F11" s="9">
        <v>22.4</v>
      </c>
      <c r="G11" s="26">
        <f t="shared" si="0"/>
        <v>3.315080657096344</v>
      </c>
      <c r="H11" s="9">
        <v>1118.5</v>
      </c>
      <c r="I11" s="22"/>
    </row>
    <row r="12" spans="1:9" ht="38.25" x14ac:dyDescent="0.25">
      <c r="A12" s="8" t="s">
        <v>19</v>
      </c>
      <c r="B12" s="5" t="s">
        <v>10</v>
      </c>
      <c r="C12" s="5" t="s">
        <v>20</v>
      </c>
      <c r="D12" s="9">
        <v>98310.1</v>
      </c>
      <c r="E12" s="9">
        <v>216719.6</v>
      </c>
      <c r="F12" s="9">
        <v>122549.9</v>
      </c>
      <c r="G12" s="26">
        <f t="shared" si="0"/>
        <v>56.547677275151855</v>
      </c>
      <c r="H12" s="9">
        <f t="shared" si="1"/>
        <v>124.65646968114159</v>
      </c>
      <c r="I12" s="22"/>
    </row>
    <row r="13" spans="1:9" ht="25.5" x14ac:dyDescent="0.25">
      <c r="A13" s="8" t="s">
        <v>21</v>
      </c>
      <c r="B13" s="5" t="s">
        <v>10</v>
      </c>
      <c r="C13" s="5" t="s">
        <v>22</v>
      </c>
      <c r="D13" s="9">
        <v>19865</v>
      </c>
      <c r="E13" s="9">
        <v>288965.59999999998</v>
      </c>
      <c r="F13" s="9">
        <v>98420.3</v>
      </c>
      <c r="G13" s="26">
        <f t="shared" si="0"/>
        <v>34.059521271736152</v>
      </c>
      <c r="H13" s="9">
        <v>495.4</v>
      </c>
      <c r="I13" s="22"/>
    </row>
    <row r="14" spans="1:9" x14ac:dyDescent="0.25">
      <c r="A14" s="8" t="s">
        <v>23</v>
      </c>
      <c r="B14" s="5" t="s">
        <v>10</v>
      </c>
      <c r="C14" s="5" t="s">
        <v>24</v>
      </c>
      <c r="D14" s="18">
        <v>0</v>
      </c>
      <c r="E14" s="9">
        <v>63522</v>
      </c>
      <c r="F14" s="19">
        <v>0</v>
      </c>
      <c r="G14" s="27">
        <v>0</v>
      </c>
      <c r="H14" s="19" t="s">
        <v>98</v>
      </c>
      <c r="I14" s="22"/>
    </row>
    <row r="15" spans="1:9" x14ac:dyDescent="0.25">
      <c r="A15" s="8" t="s">
        <v>25</v>
      </c>
      <c r="B15" s="5" t="s">
        <v>10</v>
      </c>
      <c r="C15" s="5" t="s">
        <v>26</v>
      </c>
      <c r="D15" s="9">
        <v>1444069.1</v>
      </c>
      <c r="E15" s="9">
        <v>7200401.2000000002</v>
      </c>
      <c r="F15" s="9">
        <v>1233198.8163600001</v>
      </c>
      <c r="G15" s="26">
        <f t="shared" si="0"/>
        <v>17.126806994588023</v>
      </c>
      <c r="H15" s="9">
        <f t="shared" si="1"/>
        <v>85.397493538224722</v>
      </c>
      <c r="I15" s="22"/>
    </row>
    <row r="16" spans="1:9" x14ac:dyDescent="0.25">
      <c r="A16" s="4" t="s">
        <v>27</v>
      </c>
      <c r="B16" s="3" t="s">
        <v>12</v>
      </c>
      <c r="C16" s="5" t="s">
        <v>28</v>
      </c>
      <c r="D16" s="6">
        <f>SUM(D17)</f>
        <v>34428.400000000001</v>
      </c>
      <c r="E16" s="6">
        <f>SUM(E17)</f>
        <v>94823.3</v>
      </c>
      <c r="F16" s="6">
        <f>SUM(F17)</f>
        <v>41936.699999999997</v>
      </c>
      <c r="G16" s="28">
        <f t="shared" si="0"/>
        <v>44.226155385859798</v>
      </c>
      <c r="H16" s="7">
        <f t="shared" si="1"/>
        <v>121.8084488387494</v>
      </c>
      <c r="I16" s="22"/>
    </row>
    <row r="17" spans="1:9" x14ac:dyDescent="0.25">
      <c r="A17" s="8" t="s">
        <v>29</v>
      </c>
      <c r="B17" s="5" t="s">
        <v>12</v>
      </c>
      <c r="C17" s="5" t="s">
        <v>14</v>
      </c>
      <c r="D17" s="9">
        <v>34428.400000000001</v>
      </c>
      <c r="E17" s="9">
        <v>94823.3</v>
      </c>
      <c r="F17" s="9">
        <v>41936.699999999997</v>
      </c>
      <c r="G17" s="26">
        <f t="shared" si="0"/>
        <v>44.226155385859798</v>
      </c>
      <c r="H17" s="9">
        <f t="shared" si="1"/>
        <v>121.8084488387494</v>
      </c>
      <c r="I17" s="22"/>
    </row>
    <row r="18" spans="1:9" ht="25.5" x14ac:dyDescent="0.25">
      <c r="A18" s="4" t="s">
        <v>30</v>
      </c>
      <c r="B18" s="3" t="s">
        <v>14</v>
      </c>
      <c r="C18" s="5" t="s">
        <v>28</v>
      </c>
      <c r="D18" s="6">
        <f>SUM(D19:D21)</f>
        <v>785361.9</v>
      </c>
      <c r="E18" s="6">
        <f>SUM(E19:E21)</f>
        <v>1996949.8</v>
      </c>
      <c r="F18" s="6">
        <f>SUM(F19:F21)</f>
        <v>867992.6</v>
      </c>
      <c r="G18" s="28">
        <f t="shared" si="0"/>
        <v>43.465919874400441</v>
      </c>
      <c r="H18" s="7">
        <f t="shared" si="1"/>
        <v>110.5213532767505</v>
      </c>
      <c r="I18" s="22"/>
    </row>
    <row r="19" spans="1:9" x14ac:dyDescent="0.25">
      <c r="A19" s="8" t="s">
        <v>31</v>
      </c>
      <c r="B19" s="10" t="s">
        <v>14</v>
      </c>
      <c r="C19" s="10" t="s">
        <v>32</v>
      </c>
      <c r="D19" s="9">
        <v>18077.900000000001</v>
      </c>
      <c r="E19" s="9">
        <v>69640.100000000006</v>
      </c>
      <c r="F19" s="9">
        <v>21880.2</v>
      </c>
      <c r="G19" s="26">
        <f t="shared" si="0"/>
        <v>31.418966945768311</v>
      </c>
      <c r="H19" s="9">
        <f t="shared" si="1"/>
        <v>121.03286333036469</v>
      </c>
      <c r="I19" s="22"/>
    </row>
    <row r="20" spans="1:9" ht="38.25" x14ac:dyDescent="0.25">
      <c r="A20" s="8" t="s">
        <v>33</v>
      </c>
      <c r="B20" s="10" t="s">
        <v>14</v>
      </c>
      <c r="C20" s="10" t="s">
        <v>34</v>
      </c>
      <c r="D20" s="9">
        <v>767188.4</v>
      </c>
      <c r="E20" s="9">
        <v>1926829.7</v>
      </c>
      <c r="F20" s="9">
        <v>846010.4</v>
      </c>
      <c r="G20" s="26">
        <f t="shared" si="0"/>
        <v>43.906859023399939</v>
      </c>
      <c r="H20" s="9">
        <f t="shared" si="1"/>
        <v>110.27413866007359</v>
      </c>
      <c r="I20" s="22"/>
    </row>
    <row r="21" spans="1:9" x14ac:dyDescent="0.25">
      <c r="A21" s="8" t="s">
        <v>35</v>
      </c>
      <c r="B21" s="10" t="s">
        <v>14</v>
      </c>
      <c r="C21" s="10" t="s">
        <v>24</v>
      </c>
      <c r="D21" s="9">
        <v>95.6</v>
      </c>
      <c r="E21" s="9">
        <v>480</v>
      </c>
      <c r="F21" s="9">
        <v>102</v>
      </c>
      <c r="G21" s="26">
        <f t="shared" si="0"/>
        <v>21.25</v>
      </c>
      <c r="H21" s="9">
        <f t="shared" si="1"/>
        <v>106.69456066945607</v>
      </c>
      <c r="I21" s="22"/>
    </row>
    <row r="22" spans="1:9" x14ac:dyDescent="0.25">
      <c r="A22" s="4" t="s">
        <v>36</v>
      </c>
      <c r="B22" s="3" t="s">
        <v>16</v>
      </c>
      <c r="C22" s="5" t="s">
        <v>28</v>
      </c>
      <c r="D22" s="6">
        <f>SUM(D23:D30)</f>
        <v>6829910.1999999993</v>
      </c>
      <c r="E22" s="6">
        <f>SUM(E23:E30)</f>
        <v>27209156.5</v>
      </c>
      <c r="F22" s="6">
        <f>SUM(F23:F30)</f>
        <v>8779295.4000000004</v>
      </c>
      <c r="G22" s="28">
        <f t="shared" si="0"/>
        <v>32.26595943905869</v>
      </c>
      <c r="H22" s="7">
        <v>128.5</v>
      </c>
      <c r="I22" s="22"/>
    </row>
    <row r="23" spans="1:9" x14ac:dyDescent="0.25">
      <c r="A23" s="8" t="s">
        <v>37</v>
      </c>
      <c r="B23" s="5" t="s">
        <v>16</v>
      </c>
      <c r="C23" s="5" t="s">
        <v>10</v>
      </c>
      <c r="D23" s="11">
        <v>96734.1</v>
      </c>
      <c r="E23" s="9">
        <v>284134.7</v>
      </c>
      <c r="F23" s="11">
        <v>102105.60000000001</v>
      </c>
      <c r="G23" s="26">
        <f t="shared" si="0"/>
        <v>35.935631937950561</v>
      </c>
      <c r="H23" s="11">
        <f t="shared" si="1"/>
        <v>105.5528505459812</v>
      </c>
      <c r="I23" s="22"/>
    </row>
    <row r="24" spans="1:9" x14ac:dyDescent="0.25">
      <c r="A24" s="8" t="s">
        <v>38</v>
      </c>
      <c r="B24" s="5" t="s">
        <v>16</v>
      </c>
      <c r="C24" s="5" t="s">
        <v>18</v>
      </c>
      <c r="D24" s="11">
        <v>1223342.3999999999</v>
      </c>
      <c r="E24" s="9">
        <v>2510406.7000000002</v>
      </c>
      <c r="F24" s="11">
        <v>1175873.1000000001</v>
      </c>
      <c r="G24" s="26">
        <f t="shared" si="0"/>
        <v>46.839944300658537</v>
      </c>
      <c r="H24" s="11">
        <f t="shared" si="1"/>
        <v>96.119704507912104</v>
      </c>
      <c r="I24" s="22"/>
    </row>
    <row r="25" spans="1:9" x14ac:dyDescent="0.25">
      <c r="A25" s="8" t="s">
        <v>39</v>
      </c>
      <c r="B25" s="5" t="s">
        <v>16</v>
      </c>
      <c r="C25" s="5" t="s">
        <v>20</v>
      </c>
      <c r="D25" s="11">
        <v>261006.7</v>
      </c>
      <c r="E25" s="9">
        <v>861795</v>
      </c>
      <c r="F25" s="11">
        <v>523467.6</v>
      </c>
      <c r="G25" s="26">
        <f t="shared" si="0"/>
        <v>60.741545263084603</v>
      </c>
      <c r="H25" s="11">
        <v>200.6</v>
      </c>
      <c r="I25" s="22"/>
    </row>
    <row r="26" spans="1:9" x14ac:dyDescent="0.25">
      <c r="A26" s="8" t="s">
        <v>40</v>
      </c>
      <c r="B26" s="5" t="s">
        <v>16</v>
      </c>
      <c r="C26" s="5" t="s">
        <v>22</v>
      </c>
      <c r="D26" s="11">
        <v>1073005.3999999999</v>
      </c>
      <c r="E26" s="9">
        <v>2481265.4</v>
      </c>
      <c r="F26" s="11">
        <v>1213033.7</v>
      </c>
      <c r="G26" s="26">
        <f t="shared" si="0"/>
        <v>48.887704636513291</v>
      </c>
      <c r="H26" s="11">
        <f t="shared" si="1"/>
        <v>113.05010207777147</v>
      </c>
      <c r="I26" s="22"/>
    </row>
    <row r="27" spans="1:9" x14ac:dyDescent="0.25">
      <c r="A27" s="8" t="s">
        <v>41</v>
      </c>
      <c r="B27" s="5" t="s">
        <v>16</v>
      </c>
      <c r="C27" s="5" t="s">
        <v>42</v>
      </c>
      <c r="D27" s="11">
        <v>90038.7</v>
      </c>
      <c r="E27" s="9">
        <v>576466.1</v>
      </c>
      <c r="F27" s="11">
        <v>258794</v>
      </c>
      <c r="G27" s="26">
        <f t="shared" si="0"/>
        <v>44.893186260215479</v>
      </c>
      <c r="H27" s="11">
        <v>287.39999999999998</v>
      </c>
      <c r="I27" s="22"/>
    </row>
    <row r="28" spans="1:9" x14ac:dyDescent="0.25">
      <c r="A28" s="8" t="s">
        <v>43</v>
      </c>
      <c r="B28" s="5" t="s">
        <v>16</v>
      </c>
      <c r="C28" s="5" t="s">
        <v>32</v>
      </c>
      <c r="D28" s="11">
        <v>2895126.3</v>
      </c>
      <c r="E28" s="9">
        <v>15434495.6</v>
      </c>
      <c r="F28" s="11">
        <v>3883212.6</v>
      </c>
      <c r="G28" s="26">
        <f t="shared" si="0"/>
        <v>25.159310032781377</v>
      </c>
      <c r="H28" s="11">
        <f t="shared" si="1"/>
        <v>134.12929860780167</v>
      </c>
      <c r="I28" s="22"/>
    </row>
    <row r="29" spans="1:9" x14ac:dyDescent="0.25">
      <c r="A29" s="8" t="s">
        <v>44</v>
      </c>
      <c r="B29" s="5" t="s">
        <v>16</v>
      </c>
      <c r="C29" s="5" t="s">
        <v>34</v>
      </c>
      <c r="D29" s="11">
        <v>19364.7</v>
      </c>
      <c r="E29" s="9">
        <v>208161.2</v>
      </c>
      <c r="F29" s="11">
        <v>64140.4</v>
      </c>
      <c r="G29" s="26">
        <f t="shared" si="0"/>
        <v>30.812850809853131</v>
      </c>
      <c r="H29" s="11">
        <v>331.2</v>
      </c>
      <c r="I29" s="22"/>
    </row>
    <row r="30" spans="1:9" ht="25.5" x14ac:dyDescent="0.25">
      <c r="A30" s="8" t="s">
        <v>45</v>
      </c>
      <c r="B30" s="5" t="s">
        <v>16</v>
      </c>
      <c r="C30" s="5" t="s">
        <v>46</v>
      </c>
      <c r="D30" s="11">
        <v>1171291.8999999999</v>
      </c>
      <c r="E30" s="9">
        <v>4852431.8</v>
      </c>
      <c r="F30" s="11">
        <v>1558668.4</v>
      </c>
      <c r="G30" s="26">
        <f t="shared" si="0"/>
        <v>32.121387053806707</v>
      </c>
      <c r="H30" s="11">
        <f t="shared" si="1"/>
        <v>133.07258421235562</v>
      </c>
      <c r="I30" s="22"/>
    </row>
    <row r="31" spans="1:9" x14ac:dyDescent="0.25">
      <c r="A31" s="4" t="s">
        <v>47</v>
      </c>
      <c r="B31" s="3" t="s">
        <v>18</v>
      </c>
      <c r="C31" s="5" t="s">
        <v>28</v>
      </c>
      <c r="D31" s="6">
        <f>SUM(D32:D35)</f>
        <v>6776432.7000000002</v>
      </c>
      <c r="E31" s="6">
        <f>SUM(E32:E35)</f>
        <v>7946993.3000000007</v>
      </c>
      <c r="F31" s="6">
        <f>SUM(F32:F35)</f>
        <v>3325794.5</v>
      </c>
      <c r="G31" s="28">
        <f t="shared" si="0"/>
        <v>41.84972069877044</v>
      </c>
      <c r="H31" s="12">
        <f t="shared" si="1"/>
        <v>49.078839077085505</v>
      </c>
      <c r="I31" s="22"/>
    </row>
    <row r="32" spans="1:9" x14ac:dyDescent="0.25">
      <c r="A32" s="8" t="s">
        <v>48</v>
      </c>
      <c r="B32" s="5" t="s">
        <v>18</v>
      </c>
      <c r="C32" s="5" t="s">
        <v>10</v>
      </c>
      <c r="D32" s="9">
        <v>343262.2</v>
      </c>
      <c r="E32" s="9">
        <v>84327.2</v>
      </c>
      <c r="F32" s="9">
        <v>72676.600000000006</v>
      </c>
      <c r="G32" s="26">
        <f t="shared" si="0"/>
        <v>86.18405449250065</v>
      </c>
      <c r="H32" s="11">
        <f t="shared" si="1"/>
        <v>21.172328325111241</v>
      </c>
      <c r="I32" s="22"/>
    </row>
    <row r="33" spans="1:9" x14ac:dyDescent="0.25">
      <c r="A33" s="8" t="s">
        <v>49</v>
      </c>
      <c r="B33" s="5" t="s">
        <v>18</v>
      </c>
      <c r="C33" s="5" t="s">
        <v>12</v>
      </c>
      <c r="D33" s="9">
        <v>3636769.9</v>
      </c>
      <c r="E33" s="9">
        <v>4704570.8</v>
      </c>
      <c r="F33" s="9">
        <v>2459726.1</v>
      </c>
      <c r="G33" s="26">
        <f t="shared" si="0"/>
        <v>52.283751367924999</v>
      </c>
      <c r="H33" s="11">
        <f t="shared" si="1"/>
        <v>67.634911408610151</v>
      </c>
      <c r="I33" s="22"/>
    </row>
    <row r="34" spans="1:9" x14ac:dyDescent="0.25">
      <c r="A34" s="13" t="s">
        <v>50</v>
      </c>
      <c r="B34" s="5" t="s">
        <v>18</v>
      </c>
      <c r="C34" s="5" t="s">
        <v>14</v>
      </c>
      <c r="D34" s="9">
        <v>362325.3</v>
      </c>
      <c r="E34" s="9">
        <v>1364839.9</v>
      </c>
      <c r="F34" s="9">
        <v>650884.80000000005</v>
      </c>
      <c r="G34" s="26">
        <f t="shared" si="0"/>
        <v>47.68946159912236</v>
      </c>
      <c r="H34" s="11">
        <v>179.6</v>
      </c>
      <c r="I34" s="22"/>
    </row>
    <row r="35" spans="1:9" ht="25.5" x14ac:dyDescent="0.25">
      <c r="A35" s="8" t="s">
        <v>51</v>
      </c>
      <c r="B35" s="5" t="s">
        <v>18</v>
      </c>
      <c r="C35" s="5" t="s">
        <v>18</v>
      </c>
      <c r="D35" s="9">
        <v>2434075.2999999998</v>
      </c>
      <c r="E35" s="9">
        <v>1793255.4</v>
      </c>
      <c r="F35" s="9">
        <v>142507</v>
      </c>
      <c r="G35" s="26">
        <f t="shared" si="0"/>
        <v>7.9468323363197468</v>
      </c>
      <c r="H35" s="11">
        <f t="shared" si="1"/>
        <v>5.8546668626069209</v>
      </c>
      <c r="I35" s="22"/>
    </row>
    <row r="36" spans="1:9" x14ac:dyDescent="0.25">
      <c r="A36" s="4" t="s">
        <v>52</v>
      </c>
      <c r="B36" s="3" t="s">
        <v>20</v>
      </c>
      <c r="C36" s="5" t="s">
        <v>28</v>
      </c>
      <c r="D36" s="6">
        <f>SUM(D37:D39)</f>
        <v>305760.2</v>
      </c>
      <c r="E36" s="6">
        <f>SUM(E37:E39)</f>
        <v>1175674.6000000001</v>
      </c>
      <c r="F36" s="6">
        <f>SUM(F37:F39)</f>
        <v>682600.39999999991</v>
      </c>
      <c r="G36" s="28">
        <f t="shared" si="0"/>
        <v>58.060317029899245</v>
      </c>
      <c r="H36" s="12">
        <v>223.2</v>
      </c>
      <c r="I36" s="22"/>
    </row>
    <row r="37" spans="1:9" ht="25.5" x14ac:dyDescent="0.25">
      <c r="A37" s="8" t="s">
        <v>53</v>
      </c>
      <c r="B37" s="5" t="s">
        <v>20</v>
      </c>
      <c r="C37" s="5" t="s">
        <v>14</v>
      </c>
      <c r="D37" s="9">
        <v>15905.8</v>
      </c>
      <c r="E37" s="9">
        <v>33609.800000000003</v>
      </c>
      <c r="F37" s="9">
        <v>16236.2</v>
      </c>
      <c r="G37" s="26">
        <f t="shared" si="0"/>
        <v>48.307933995441807</v>
      </c>
      <c r="H37" s="11">
        <f t="shared" si="1"/>
        <v>102.07722968979871</v>
      </c>
      <c r="I37" s="22"/>
    </row>
    <row r="38" spans="1:9" ht="25.5" x14ac:dyDescent="0.25">
      <c r="A38" s="8" t="s">
        <v>54</v>
      </c>
      <c r="B38" s="14" t="s">
        <v>20</v>
      </c>
      <c r="C38" s="14" t="s">
        <v>16</v>
      </c>
      <c r="D38" s="19">
        <v>0</v>
      </c>
      <c r="E38" s="9">
        <v>2400</v>
      </c>
      <c r="F38" s="19">
        <v>0</v>
      </c>
      <c r="G38" s="29">
        <v>0</v>
      </c>
      <c r="H38" s="20" t="s">
        <v>98</v>
      </c>
      <c r="I38" s="22"/>
    </row>
    <row r="39" spans="1:9" ht="25.5" x14ac:dyDescent="0.25">
      <c r="A39" s="8" t="s">
        <v>55</v>
      </c>
      <c r="B39" s="5" t="s">
        <v>20</v>
      </c>
      <c r="C39" s="5" t="s">
        <v>18</v>
      </c>
      <c r="D39" s="9">
        <v>289854.40000000002</v>
      </c>
      <c r="E39" s="9">
        <v>1139664.8</v>
      </c>
      <c r="F39" s="9">
        <v>666364.19999999995</v>
      </c>
      <c r="G39" s="26">
        <f t="shared" si="0"/>
        <v>58.470192288118398</v>
      </c>
      <c r="H39" s="11">
        <v>229.9</v>
      </c>
      <c r="I39" s="22"/>
    </row>
    <row r="40" spans="1:9" x14ac:dyDescent="0.25">
      <c r="A40" s="4" t="s">
        <v>56</v>
      </c>
      <c r="B40" s="3" t="s">
        <v>22</v>
      </c>
      <c r="C40" s="5" t="s">
        <v>28</v>
      </c>
      <c r="D40" s="6">
        <f>SUM(D41:D48)</f>
        <v>15522526.4</v>
      </c>
      <c r="E40" s="6">
        <f>SUM(E41:E48)</f>
        <v>32929434.699999999</v>
      </c>
      <c r="F40" s="6">
        <f>SUM(F41:F48)</f>
        <v>19451253.900000002</v>
      </c>
      <c r="G40" s="28">
        <f t="shared" si="0"/>
        <v>59.069504463737431</v>
      </c>
      <c r="H40" s="12">
        <f t="shared" si="1"/>
        <v>125.30984582509714</v>
      </c>
      <c r="I40" s="22"/>
    </row>
    <row r="41" spans="1:9" x14ac:dyDescent="0.25">
      <c r="A41" s="8" t="s">
        <v>57</v>
      </c>
      <c r="B41" s="5" t="s">
        <v>22</v>
      </c>
      <c r="C41" s="5" t="s">
        <v>10</v>
      </c>
      <c r="D41" s="11">
        <v>3176505.7</v>
      </c>
      <c r="E41" s="11">
        <v>6345598.4000000004</v>
      </c>
      <c r="F41" s="11">
        <v>2913962.9</v>
      </c>
      <c r="G41" s="26">
        <f t="shared" si="0"/>
        <v>45.921010380991021</v>
      </c>
      <c r="H41" s="11">
        <f t="shared" si="1"/>
        <v>91.734855064166894</v>
      </c>
      <c r="I41" s="22"/>
    </row>
    <row r="42" spans="1:9" x14ac:dyDescent="0.25">
      <c r="A42" s="8" t="s">
        <v>58</v>
      </c>
      <c r="B42" s="5" t="s">
        <v>22</v>
      </c>
      <c r="C42" s="5" t="s">
        <v>12</v>
      </c>
      <c r="D42" s="11">
        <v>10061105.699999999</v>
      </c>
      <c r="E42" s="11">
        <v>21783423.800000001</v>
      </c>
      <c r="F42" s="11">
        <v>13599371</v>
      </c>
      <c r="G42" s="26">
        <f t="shared" si="0"/>
        <v>62.429905991178479</v>
      </c>
      <c r="H42" s="11">
        <f t="shared" si="1"/>
        <v>135.16775795328343</v>
      </c>
      <c r="I42" s="22"/>
    </row>
    <row r="43" spans="1:9" x14ac:dyDescent="0.25">
      <c r="A43" s="8" t="s">
        <v>59</v>
      </c>
      <c r="B43" s="5" t="s">
        <v>22</v>
      </c>
      <c r="C43" s="5" t="s">
        <v>14</v>
      </c>
      <c r="D43" s="11">
        <v>182121.4</v>
      </c>
      <c r="E43" s="11">
        <v>362314.5</v>
      </c>
      <c r="F43" s="11">
        <v>233605.3</v>
      </c>
      <c r="G43" s="26">
        <f t="shared" si="0"/>
        <v>64.475835220505942</v>
      </c>
      <c r="H43" s="11">
        <f t="shared" si="1"/>
        <v>128.26900078738689</v>
      </c>
      <c r="I43" s="22"/>
    </row>
    <row r="44" spans="1:9" x14ac:dyDescent="0.25">
      <c r="A44" s="8" t="s">
        <v>60</v>
      </c>
      <c r="B44" s="5" t="s">
        <v>22</v>
      </c>
      <c r="C44" s="5" t="s">
        <v>16</v>
      </c>
      <c r="D44" s="11">
        <v>1422059.1</v>
      </c>
      <c r="E44" s="11">
        <v>3018280.4</v>
      </c>
      <c r="F44" s="11">
        <v>1883573.1</v>
      </c>
      <c r="G44" s="26">
        <f t="shared" si="0"/>
        <v>62.405504140702106</v>
      </c>
      <c r="H44" s="11">
        <f t="shared" si="1"/>
        <v>132.45392543811997</v>
      </c>
      <c r="I44" s="22"/>
    </row>
    <row r="45" spans="1:9" ht="25.5" x14ac:dyDescent="0.25">
      <c r="A45" s="8" t="s">
        <v>61</v>
      </c>
      <c r="B45" s="5" t="s">
        <v>22</v>
      </c>
      <c r="C45" s="5" t="s">
        <v>18</v>
      </c>
      <c r="D45" s="11">
        <v>53801.3</v>
      </c>
      <c r="E45" s="11">
        <v>134355.9</v>
      </c>
      <c r="F45" s="11">
        <v>65376.7</v>
      </c>
      <c r="G45" s="26">
        <f t="shared" si="0"/>
        <v>48.659344323546641</v>
      </c>
      <c r="H45" s="11">
        <f t="shared" si="1"/>
        <v>121.51509350145813</v>
      </c>
      <c r="I45" s="22"/>
    </row>
    <row r="46" spans="1:9" x14ac:dyDescent="0.25">
      <c r="A46" s="8" t="s">
        <v>62</v>
      </c>
      <c r="B46" s="5" t="s">
        <v>22</v>
      </c>
      <c r="C46" s="5" t="s">
        <v>20</v>
      </c>
      <c r="D46" s="20">
        <v>0</v>
      </c>
      <c r="E46" s="11">
        <v>50000</v>
      </c>
      <c r="F46" s="20">
        <v>0</v>
      </c>
      <c r="G46" s="27">
        <f t="shared" si="0"/>
        <v>0</v>
      </c>
      <c r="H46" s="20">
        <v>0</v>
      </c>
      <c r="I46" s="22"/>
    </row>
    <row r="47" spans="1:9" x14ac:dyDescent="0.25">
      <c r="A47" s="15" t="s">
        <v>63</v>
      </c>
      <c r="B47" s="5" t="s">
        <v>22</v>
      </c>
      <c r="C47" s="5" t="s">
        <v>22</v>
      </c>
      <c r="D47" s="11">
        <v>43051.4</v>
      </c>
      <c r="E47" s="11">
        <v>91121.3</v>
      </c>
      <c r="F47" s="11">
        <v>51512.3</v>
      </c>
      <c r="G47" s="26">
        <f t="shared" si="0"/>
        <v>56.5315683599773</v>
      </c>
      <c r="H47" s="11">
        <f t="shared" si="1"/>
        <v>119.6530194140028</v>
      </c>
      <c r="I47" s="22"/>
    </row>
    <row r="48" spans="1:9" x14ac:dyDescent="0.25">
      <c r="A48" s="8" t="s">
        <v>64</v>
      </c>
      <c r="B48" s="5" t="s">
        <v>22</v>
      </c>
      <c r="C48" s="5" t="s">
        <v>32</v>
      </c>
      <c r="D48" s="11">
        <v>583881.80000000005</v>
      </c>
      <c r="E48" s="11">
        <v>1144340.3999999999</v>
      </c>
      <c r="F48" s="11">
        <v>703852.6</v>
      </c>
      <c r="G48" s="26">
        <f t="shared" si="0"/>
        <v>61.507275282774252</v>
      </c>
      <c r="H48" s="11">
        <v>120.5</v>
      </c>
      <c r="I48" s="22"/>
    </row>
    <row r="49" spans="1:9" x14ac:dyDescent="0.25">
      <c r="A49" s="4" t="s">
        <v>65</v>
      </c>
      <c r="B49" s="3" t="s">
        <v>42</v>
      </c>
      <c r="C49" s="5" t="s">
        <v>28</v>
      </c>
      <c r="D49" s="6">
        <f>D50+D51+D52</f>
        <v>1021871.4</v>
      </c>
      <c r="E49" s="6">
        <f>E50+E51+E52</f>
        <v>2181412.5</v>
      </c>
      <c r="F49" s="6">
        <f>F50+F51+F52</f>
        <v>1016880.7</v>
      </c>
      <c r="G49" s="28">
        <f t="shared" si="0"/>
        <v>46.615699689994436</v>
      </c>
      <c r="H49" s="12">
        <f t="shared" si="1"/>
        <v>99.511611735096992</v>
      </c>
      <c r="I49" s="22"/>
    </row>
    <row r="50" spans="1:9" x14ac:dyDescent="0.25">
      <c r="A50" s="8" t="s">
        <v>66</v>
      </c>
      <c r="B50" s="5" t="s">
        <v>42</v>
      </c>
      <c r="C50" s="5" t="s">
        <v>10</v>
      </c>
      <c r="D50" s="11">
        <v>814305.3</v>
      </c>
      <c r="E50" s="11">
        <v>1536163.8</v>
      </c>
      <c r="F50" s="11">
        <v>849661</v>
      </c>
      <c r="G50" s="26">
        <f t="shared" si="0"/>
        <v>55.310573000092823</v>
      </c>
      <c r="H50" s="11">
        <v>104.3</v>
      </c>
      <c r="I50" s="22"/>
    </row>
    <row r="51" spans="1:9" x14ac:dyDescent="0.25">
      <c r="A51" s="8" t="s">
        <v>67</v>
      </c>
      <c r="B51" s="5" t="s">
        <v>42</v>
      </c>
      <c r="C51" s="5" t="s">
        <v>12</v>
      </c>
      <c r="D51" s="11">
        <v>42208</v>
      </c>
      <c r="E51" s="11">
        <v>94225.8</v>
      </c>
      <c r="F51" s="11">
        <v>53825.7</v>
      </c>
      <c r="G51" s="26">
        <f t="shared" si="0"/>
        <v>57.124163445680473</v>
      </c>
      <c r="H51" s="11">
        <f t="shared" si="1"/>
        <v>127.52487680060651</v>
      </c>
      <c r="I51" s="22"/>
    </row>
    <row r="52" spans="1:9" ht="25.5" x14ac:dyDescent="0.25">
      <c r="A52" s="8" t="s">
        <v>68</v>
      </c>
      <c r="B52" s="5" t="s">
        <v>42</v>
      </c>
      <c r="C52" s="5" t="s">
        <v>16</v>
      </c>
      <c r="D52" s="11">
        <v>165358.1</v>
      </c>
      <c r="E52" s="11">
        <v>551022.9</v>
      </c>
      <c r="F52" s="11">
        <v>113394</v>
      </c>
      <c r="G52" s="26">
        <f t="shared" si="0"/>
        <v>20.57881804912282</v>
      </c>
      <c r="H52" s="11">
        <f t="shared" si="1"/>
        <v>68.574808249490047</v>
      </c>
      <c r="I52" s="22"/>
    </row>
    <row r="53" spans="1:9" x14ac:dyDescent="0.25">
      <c r="A53" s="4" t="s">
        <v>69</v>
      </c>
      <c r="B53" s="3" t="s">
        <v>32</v>
      </c>
      <c r="C53" s="5" t="s">
        <v>28</v>
      </c>
      <c r="D53" s="6">
        <f>SUM(D54:D59)</f>
        <v>3476506.2</v>
      </c>
      <c r="E53" s="6">
        <f>SUM(E54:E59)</f>
        <v>6769265.0999999996</v>
      </c>
      <c r="F53" s="6">
        <f>SUM(F54:F59)</f>
        <v>3067948.1</v>
      </c>
      <c r="G53" s="28">
        <f t="shared" si="0"/>
        <v>45.321730714904348</v>
      </c>
      <c r="H53" s="12">
        <v>88.2</v>
      </c>
      <c r="I53" s="22"/>
    </row>
    <row r="54" spans="1:9" x14ac:dyDescent="0.25">
      <c r="A54" s="8" t="s">
        <v>70</v>
      </c>
      <c r="B54" s="5" t="s">
        <v>32</v>
      </c>
      <c r="C54" s="5" t="s">
        <v>10</v>
      </c>
      <c r="D54" s="11">
        <v>2044526.8</v>
      </c>
      <c r="E54" s="11">
        <v>3547400.9</v>
      </c>
      <c r="F54" s="11">
        <v>1735496.8</v>
      </c>
      <c r="G54" s="26">
        <f t="shared" si="0"/>
        <v>48.923052367720828</v>
      </c>
      <c r="H54" s="11">
        <f t="shared" si="1"/>
        <v>84.885011045098551</v>
      </c>
      <c r="I54" s="22"/>
    </row>
    <row r="55" spans="1:9" x14ac:dyDescent="0.25">
      <c r="A55" s="8" t="s">
        <v>71</v>
      </c>
      <c r="B55" s="5" t="s">
        <v>32</v>
      </c>
      <c r="C55" s="5" t="s">
        <v>12</v>
      </c>
      <c r="D55" s="11">
        <v>845987.7</v>
      </c>
      <c r="E55" s="11">
        <v>1835948.6</v>
      </c>
      <c r="F55" s="11">
        <v>717775.2</v>
      </c>
      <c r="G55" s="26">
        <f t="shared" si="0"/>
        <v>39.095604310491041</v>
      </c>
      <c r="H55" s="11">
        <v>84.8</v>
      </c>
      <c r="I55" s="22"/>
    </row>
    <row r="56" spans="1:9" x14ac:dyDescent="0.25">
      <c r="A56" s="8" t="s">
        <v>72</v>
      </c>
      <c r="B56" s="5" t="s">
        <v>32</v>
      </c>
      <c r="C56" s="5" t="s">
        <v>16</v>
      </c>
      <c r="D56" s="11">
        <v>218159.9</v>
      </c>
      <c r="E56" s="11">
        <v>568099.6</v>
      </c>
      <c r="F56" s="11">
        <v>285284.2</v>
      </c>
      <c r="G56" s="26">
        <f t="shared" si="0"/>
        <v>50.217285842130501</v>
      </c>
      <c r="H56" s="11">
        <f t="shared" si="1"/>
        <v>130.76839510835862</v>
      </c>
      <c r="I56" s="22"/>
    </row>
    <row r="57" spans="1:9" x14ac:dyDescent="0.25">
      <c r="A57" s="8" t="s">
        <v>73</v>
      </c>
      <c r="B57" s="5" t="s">
        <v>32</v>
      </c>
      <c r="C57" s="5" t="s">
        <v>18</v>
      </c>
      <c r="D57" s="11">
        <v>37743.199999999997</v>
      </c>
      <c r="E57" s="11">
        <v>88539.8</v>
      </c>
      <c r="F57" s="11">
        <v>46194.3</v>
      </c>
      <c r="G57" s="26">
        <f t="shared" si="0"/>
        <v>52.173485822195218</v>
      </c>
      <c r="H57" s="11">
        <f t="shared" si="1"/>
        <v>122.39105322283221</v>
      </c>
      <c r="I57" s="22"/>
    </row>
    <row r="58" spans="1:9" ht="25.5" x14ac:dyDescent="0.25">
      <c r="A58" s="8" t="s">
        <v>74</v>
      </c>
      <c r="B58" s="5" t="s">
        <v>32</v>
      </c>
      <c r="C58" s="5" t="s">
        <v>20</v>
      </c>
      <c r="D58" s="11">
        <v>47917.7</v>
      </c>
      <c r="E58" s="11">
        <v>95004.4</v>
      </c>
      <c r="F58" s="11">
        <v>48929.599999999999</v>
      </c>
      <c r="G58" s="26">
        <f t="shared" si="0"/>
        <v>51.502456728319956</v>
      </c>
      <c r="H58" s="11">
        <f t="shared" si="1"/>
        <v>102.11174576409134</v>
      </c>
      <c r="I58" s="22"/>
    </row>
    <row r="59" spans="1:9" x14ac:dyDescent="0.25">
      <c r="A59" s="8" t="s">
        <v>75</v>
      </c>
      <c r="B59" s="5" t="s">
        <v>32</v>
      </c>
      <c r="C59" s="5" t="s">
        <v>32</v>
      </c>
      <c r="D59" s="11">
        <v>282170.90000000002</v>
      </c>
      <c r="E59" s="11">
        <v>634271.80000000005</v>
      </c>
      <c r="F59" s="11">
        <v>234268</v>
      </c>
      <c r="G59" s="26">
        <f t="shared" si="0"/>
        <v>36.934954383909229</v>
      </c>
      <c r="H59" s="11">
        <f t="shared" si="1"/>
        <v>83.023444302725764</v>
      </c>
      <c r="I59" s="22"/>
    </row>
    <row r="60" spans="1:9" x14ac:dyDescent="0.25">
      <c r="A60" s="4" t="s">
        <v>76</v>
      </c>
      <c r="B60" s="3" t="s">
        <v>34</v>
      </c>
      <c r="C60" s="5" t="s">
        <v>28</v>
      </c>
      <c r="D60" s="6">
        <f>D61+D62+D63+D64+D65</f>
        <v>14658559.100000001</v>
      </c>
      <c r="E60" s="6">
        <f>E61+E62+E63+E64+E65</f>
        <v>30633853.100000001</v>
      </c>
      <c r="F60" s="6">
        <f>F61+F62+F63+F64+F65</f>
        <v>14939924</v>
      </c>
      <c r="G60" s="28">
        <f t="shared" si="0"/>
        <v>48.769327029253134</v>
      </c>
      <c r="H60" s="12">
        <f t="shared" si="1"/>
        <v>101.91945810008023</v>
      </c>
      <c r="I60" s="22"/>
    </row>
    <row r="61" spans="1:9" x14ac:dyDescent="0.25">
      <c r="A61" s="8" t="s">
        <v>77</v>
      </c>
      <c r="B61" s="5" t="s">
        <v>34</v>
      </c>
      <c r="C61" s="5" t="s">
        <v>10</v>
      </c>
      <c r="D61" s="11">
        <v>1439131.2</v>
      </c>
      <c r="E61" s="11">
        <v>4334410.7</v>
      </c>
      <c r="F61" s="11">
        <v>1859740.3</v>
      </c>
      <c r="G61" s="26">
        <f t="shared" si="0"/>
        <v>42.906416320908399</v>
      </c>
      <c r="H61" s="11">
        <f t="shared" si="1"/>
        <v>129.2265986589687</v>
      </c>
      <c r="I61" s="22"/>
    </row>
    <row r="62" spans="1:9" x14ac:dyDescent="0.25">
      <c r="A62" s="8" t="s">
        <v>78</v>
      </c>
      <c r="B62" s="5" t="s">
        <v>34</v>
      </c>
      <c r="C62" s="5" t="s">
        <v>12</v>
      </c>
      <c r="D62" s="11">
        <v>1292834.1000000001</v>
      </c>
      <c r="E62" s="11">
        <v>2990495.3</v>
      </c>
      <c r="F62" s="11">
        <v>1435339.3</v>
      </c>
      <c r="G62" s="26">
        <f t="shared" si="0"/>
        <v>47.996708103838188</v>
      </c>
      <c r="H62" s="11">
        <f t="shared" si="1"/>
        <v>111.02269811726035</v>
      </c>
      <c r="I62" s="22"/>
    </row>
    <row r="63" spans="1:9" x14ac:dyDescent="0.25">
      <c r="A63" s="8" t="s">
        <v>79</v>
      </c>
      <c r="B63" s="5" t="s">
        <v>34</v>
      </c>
      <c r="C63" s="5" t="s">
        <v>14</v>
      </c>
      <c r="D63" s="11">
        <v>7252846</v>
      </c>
      <c r="E63" s="11">
        <v>16559304.1</v>
      </c>
      <c r="F63" s="11">
        <v>8607998.5</v>
      </c>
      <c r="G63" s="26">
        <f t="shared" si="0"/>
        <v>51.982851743147826</v>
      </c>
      <c r="H63" s="11">
        <f t="shared" si="1"/>
        <v>118.68442401782693</v>
      </c>
      <c r="I63" s="22"/>
    </row>
    <row r="64" spans="1:9" x14ac:dyDescent="0.25">
      <c r="A64" s="8" t="s">
        <v>80</v>
      </c>
      <c r="B64" s="5" t="s">
        <v>34</v>
      </c>
      <c r="C64" s="5" t="s">
        <v>16</v>
      </c>
      <c r="D64" s="11">
        <v>4559006.4000000004</v>
      </c>
      <c r="E64" s="11">
        <v>6474234.4000000004</v>
      </c>
      <c r="F64" s="11">
        <v>2903111.2</v>
      </c>
      <c r="G64" s="26">
        <f t="shared" si="0"/>
        <v>44.840996180181556</v>
      </c>
      <c r="H64" s="11">
        <f t="shared" si="1"/>
        <v>63.67859452884295</v>
      </c>
      <c r="I64" s="22"/>
    </row>
    <row r="65" spans="1:9" x14ac:dyDescent="0.25">
      <c r="A65" s="8" t="s">
        <v>81</v>
      </c>
      <c r="B65" s="5" t="s">
        <v>34</v>
      </c>
      <c r="C65" s="5" t="s">
        <v>20</v>
      </c>
      <c r="D65" s="11">
        <v>114741.4</v>
      </c>
      <c r="E65" s="11">
        <v>275408.59999999998</v>
      </c>
      <c r="F65" s="11">
        <v>133734.70000000001</v>
      </c>
      <c r="G65" s="26">
        <f t="shared" si="0"/>
        <v>48.558650673944101</v>
      </c>
      <c r="H65" s="11">
        <f t="shared" si="1"/>
        <v>116.55313600845032</v>
      </c>
      <c r="I65" s="22"/>
    </row>
    <row r="66" spans="1:9" x14ac:dyDescent="0.25">
      <c r="A66" s="4" t="s">
        <v>82</v>
      </c>
      <c r="B66" s="3" t="s">
        <v>24</v>
      </c>
      <c r="C66" s="5" t="s">
        <v>28</v>
      </c>
      <c r="D66" s="6">
        <f>D67+D68+D69</f>
        <v>617495.80000000005</v>
      </c>
      <c r="E66" s="6">
        <f>E67+E68+E69</f>
        <v>2002109.2</v>
      </c>
      <c r="F66" s="6">
        <f>F67+F68+F69</f>
        <v>559576</v>
      </c>
      <c r="G66" s="28">
        <f t="shared" si="0"/>
        <v>27.949324642232305</v>
      </c>
      <c r="H66" s="12">
        <f t="shared" si="1"/>
        <v>90.620211505892016</v>
      </c>
      <c r="I66" s="22"/>
    </row>
    <row r="67" spans="1:9" x14ac:dyDescent="0.25">
      <c r="A67" s="8" t="s">
        <v>83</v>
      </c>
      <c r="B67" s="5" t="s">
        <v>24</v>
      </c>
      <c r="C67" s="5" t="s">
        <v>12</v>
      </c>
      <c r="D67" s="11">
        <v>278184.2</v>
      </c>
      <c r="E67" s="11">
        <v>1359189.6</v>
      </c>
      <c r="F67" s="11">
        <v>186963.9</v>
      </c>
      <c r="G67" s="26">
        <f t="shared" si="0"/>
        <v>13.755542273130988</v>
      </c>
      <c r="H67" s="11">
        <f t="shared" si="1"/>
        <v>67.208669651259839</v>
      </c>
      <c r="I67" s="22"/>
    </row>
    <row r="68" spans="1:9" x14ac:dyDescent="0.25">
      <c r="A68" s="8" t="s">
        <v>84</v>
      </c>
      <c r="B68" s="5" t="s">
        <v>24</v>
      </c>
      <c r="C68" s="5" t="s">
        <v>14</v>
      </c>
      <c r="D68" s="11">
        <v>327214.3</v>
      </c>
      <c r="E68" s="11">
        <v>615923.69999999995</v>
      </c>
      <c r="F68" s="11">
        <v>358096.7</v>
      </c>
      <c r="G68" s="26">
        <f t="shared" si="0"/>
        <v>58.139782573718144</v>
      </c>
      <c r="H68" s="11">
        <f t="shared" si="1"/>
        <v>109.43797382938338</v>
      </c>
      <c r="I68" s="22"/>
    </row>
    <row r="69" spans="1:9" ht="25.5" x14ac:dyDescent="0.25">
      <c r="A69" s="8" t="s">
        <v>85</v>
      </c>
      <c r="B69" s="5" t="s">
        <v>24</v>
      </c>
      <c r="C69" s="5" t="s">
        <v>18</v>
      </c>
      <c r="D69" s="11">
        <v>12097.3</v>
      </c>
      <c r="E69" s="11">
        <v>26995.9</v>
      </c>
      <c r="F69" s="11">
        <v>14515.4</v>
      </c>
      <c r="G69" s="26">
        <f t="shared" si="0"/>
        <v>53.768905648635531</v>
      </c>
      <c r="H69" s="11">
        <f t="shared" si="1"/>
        <v>119.98875782199335</v>
      </c>
      <c r="I69" s="22"/>
    </row>
    <row r="70" spans="1:9" x14ac:dyDescent="0.25">
      <c r="A70" s="4" t="s">
        <v>86</v>
      </c>
      <c r="B70" s="3" t="s">
        <v>46</v>
      </c>
      <c r="C70" s="5"/>
      <c r="D70" s="6">
        <f>D71+D72</f>
        <v>16652.7</v>
      </c>
      <c r="E70" s="6">
        <f>E71+E72</f>
        <v>44101.599999999999</v>
      </c>
      <c r="F70" s="6">
        <f>SUM(F71:F72)</f>
        <v>20800</v>
      </c>
      <c r="G70" s="28">
        <f t="shared" si="0"/>
        <v>47.163821720753894</v>
      </c>
      <c r="H70" s="12">
        <f t="shared" si="1"/>
        <v>124.90467011355516</v>
      </c>
      <c r="I70" s="22"/>
    </row>
    <row r="71" spans="1:9" x14ac:dyDescent="0.25">
      <c r="A71" s="8" t="s">
        <v>87</v>
      </c>
      <c r="B71" s="5" t="s">
        <v>46</v>
      </c>
      <c r="C71" s="5" t="s">
        <v>10</v>
      </c>
      <c r="D71" s="19">
        <v>0</v>
      </c>
      <c r="E71" s="11">
        <v>9124.4</v>
      </c>
      <c r="F71" s="11">
        <v>3780</v>
      </c>
      <c r="G71" s="26">
        <f t="shared" si="0"/>
        <v>41.427381526456536</v>
      </c>
      <c r="H71" s="20" t="s">
        <v>98</v>
      </c>
      <c r="I71" s="22"/>
    </row>
    <row r="72" spans="1:9" x14ac:dyDescent="0.25">
      <c r="A72" s="8" t="s">
        <v>88</v>
      </c>
      <c r="B72" s="5" t="s">
        <v>46</v>
      </c>
      <c r="C72" s="5" t="s">
        <v>12</v>
      </c>
      <c r="D72" s="11">
        <v>16652.7</v>
      </c>
      <c r="E72" s="11">
        <v>34977.199999999997</v>
      </c>
      <c r="F72" s="11">
        <v>17020</v>
      </c>
      <c r="G72" s="26">
        <f t="shared" si="0"/>
        <v>48.660270118820264</v>
      </c>
      <c r="H72" s="11">
        <f t="shared" si="1"/>
        <v>102.2056483333033</v>
      </c>
      <c r="I72" s="22"/>
    </row>
    <row r="73" spans="1:9" ht="25.5" x14ac:dyDescent="0.25">
      <c r="A73" s="16" t="s">
        <v>89</v>
      </c>
      <c r="B73" s="3" t="s">
        <v>26</v>
      </c>
      <c r="C73" s="5" t="s">
        <v>28</v>
      </c>
      <c r="D73" s="6">
        <f>D74</f>
        <v>96842.4</v>
      </c>
      <c r="E73" s="6">
        <f>E74</f>
        <v>1120214.3999999999</v>
      </c>
      <c r="F73" s="21">
        <f>F74</f>
        <v>0</v>
      </c>
      <c r="G73" s="29">
        <v>0</v>
      </c>
      <c r="H73" s="20">
        <v>0</v>
      </c>
      <c r="I73" s="22"/>
    </row>
    <row r="74" spans="1:9" ht="25.5" x14ac:dyDescent="0.25">
      <c r="A74" s="15" t="s">
        <v>90</v>
      </c>
      <c r="B74" s="5" t="s">
        <v>26</v>
      </c>
      <c r="C74" s="5" t="s">
        <v>10</v>
      </c>
      <c r="D74" s="11">
        <v>96842.4</v>
      </c>
      <c r="E74" s="11">
        <v>1120214.3999999999</v>
      </c>
      <c r="F74" s="20">
        <v>0</v>
      </c>
      <c r="G74" s="29">
        <v>0</v>
      </c>
      <c r="H74" s="31">
        <v>0</v>
      </c>
      <c r="I74" s="22"/>
    </row>
    <row r="75" spans="1:9" ht="38.25" x14ac:dyDescent="0.25">
      <c r="A75" s="4" t="s">
        <v>91</v>
      </c>
      <c r="B75" s="3" t="s">
        <v>92</v>
      </c>
      <c r="C75" s="5" t="s">
        <v>28</v>
      </c>
      <c r="D75" s="6">
        <f>D76+D77+D78</f>
        <v>3933956.5</v>
      </c>
      <c r="E75" s="6">
        <f>E76+E77+E78</f>
        <v>8357783.6999999993</v>
      </c>
      <c r="F75" s="6">
        <f>F76+F77+F78</f>
        <v>3790884</v>
      </c>
      <c r="G75" s="28">
        <f t="shared" ref="G75:G79" si="2">F75/E75*100</f>
        <v>45.357527019992155</v>
      </c>
      <c r="H75" s="12">
        <f>F75/D75*100</f>
        <v>96.363139755104058</v>
      </c>
      <c r="I75" s="22"/>
    </row>
    <row r="76" spans="1:9" ht="38.25" x14ac:dyDescent="0.25">
      <c r="A76" s="8" t="s">
        <v>93</v>
      </c>
      <c r="B76" s="5" t="s">
        <v>92</v>
      </c>
      <c r="C76" s="5" t="s">
        <v>10</v>
      </c>
      <c r="D76" s="11">
        <v>3737116.7</v>
      </c>
      <c r="E76" s="11">
        <v>5436949.2999999998</v>
      </c>
      <c r="F76" s="11">
        <v>3391216.8</v>
      </c>
      <c r="G76" s="26">
        <f t="shared" si="2"/>
        <v>62.373522592899654</v>
      </c>
      <c r="H76" s="11">
        <v>90.7</v>
      </c>
      <c r="I76" s="22"/>
    </row>
    <row r="77" spans="1:9" x14ac:dyDescent="0.25">
      <c r="A77" s="8" t="s">
        <v>94</v>
      </c>
      <c r="B77" s="5" t="s">
        <v>92</v>
      </c>
      <c r="C77" s="5" t="s">
        <v>12</v>
      </c>
      <c r="D77" s="11">
        <v>78359.5</v>
      </c>
      <c r="E77" s="11">
        <v>2239184.2999999998</v>
      </c>
      <c r="F77" s="11">
        <v>165041.5</v>
      </c>
      <c r="G77" s="26">
        <f t="shared" si="2"/>
        <v>7.3706081272541981</v>
      </c>
      <c r="H77" s="11">
        <v>210.6</v>
      </c>
      <c r="I77" s="22"/>
    </row>
    <row r="78" spans="1:9" ht="25.5" x14ac:dyDescent="0.25">
      <c r="A78" s="8" t="s">
        <v>95</v>
      </c>
      <c r="B78" s="5" t="s">
        <v>92</v>
      </c>
      <c r="C78" s="5" t="s">
        <v>14</v>
      </c>
      <c r="D78" s="11">
        <v>118480.3</v>
      </c>
      <c r="E78" s="11">
        <v>681650.1</v>
      </c>
      <c r="F78" s="11">
        <v>234625.7</v>
      </c>
      <c r="G78" s="26">
        <f t="shared" si="2"/>
        <v>34.420254614500898</v>
      </c>
      <c r="H78" s="11">
        <f>F78/D78*100</f>
        <v>198.02929263345891</v>
      </c>
      <c r="I78" s="22"/>
    </row>
    <row r="79" spans="1:9" x14ac:dyDescent="0.25">
      <c r="A79" s="17" t="s">
        <v>96</v>
      </c>
      <c r="B79" s="4" t="s">
        <v>28</v>
      </c>
      <c r="C79" s="4" t="s">
        <v>28</v>
      </c>
      <c r="D79" s="6">
        <f>D7+D16+D18+D22+D31+D36+D40+D49+D53+D60+D66+D70+D73+D75</f>
        <v>55748790.299999997</v>
      </c>
      <c r="E79" s="6">
        <f>E7+E16+E18+E22+E31+E36+E40+E49+E53+E60+E66+E70+E73+E75</f>
        <v>130522263.69999999</v>
      </c>
      <c r="F79" s="6">
        <f>F7+F16+F18+F22+F31+F36+F40+F49+F53+F60+F66+F70+F73+F75</f>
        <v>58139656.416360006</v>
      </c>
      <c r="G79" s="28">
        <f t="shared" si="2"/>
        <v>44.543861536137307</v>
      </c>
      <c r="H79" s="12">
        <f>F79/D79*100</f>
        <v>104.28864214540636</v>
      </c>
      <c r="I79" s="22"/>
    </row>
    <row r="81" spans="5:6" x14ac:dyDescent="0.25">
      <c r="E81" s="32"/>
      <c r="F81" s="32"/>
    </row>
  </sheetData>
  <mergeCells count="8">
    <mergeCell ref="G4:G5"/>
    <mergeCell ref="H4:H5"/>
    <mergeCell ref="A1:H2"/>
    <mergeCell ref="A4:A5"/>
    <mergeCell ref="B4:C4"/>
    <mergeCell ref="D4:D5"/>
    <mergeCell ref="E4:E5"/>
    <mergeCell ref="F4:F5"/>
  </mergeCells>
  <phoneticPr fontId="15" type="noConversion"/>
  <pageMargins left="0.59055118110236227" right="0.39370078740157483" top="0.59055118110236227" bottom="0.62992125984251968" header="0.31496062992125984" footer="0.31496062992125984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Терентьева Анна Сергеевна</dc:creator>
  <cp:lastModifiedBy>Веретельникова Анна Александровна</cp:lastModifiedBy>
  <cp:lastPrinted>2024-07-18T03:23:58Z</cp:lastPrinted>
  <dcterms:created xsi:type="dcterms:W3CDTF">2024-07-18T02:54:44Z</dcterms:created>
  <dcterms:modified xsi:type="dcterms:W3CDTF">2024-09-24T06:38:54Z</dcterms:modified>
</cp:coreProperties>
</file>