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бюджет'!$A$1:$L$31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/>
  <c r="J44" l="1"/>
  <c r="I44"/>
  <c r="F44"/>
  <c r="H43"/>
  <c r="L44" l="1"/>
  <c r="K44"/>
  <c r="L43"/>
  <c r="K43"/>
  <c r="G43"/>
  <c r="L42"/>
  <c r="K42"/>
  <c r="H42"/>
  <c r="G42"/>
  <c r="L41"/>
  <c r="K41"/>
  <c r="H41"/>
  <c r="G41"/>
  <c r="L40"/>
  <c r="K40"/>
  <c r="H40"/>
  <c r="G40"/>
  <c r="L39"/>
  <c r="K39"/>
  <c r="G38"/>
  <c r="L37"/>
  <c r="K37"/>
  <c r="H37"/>
  <c r="G37"/>
  <c r="L36"/>
  <c r="K36"/>
  <c r="H36"/>
  <c r="G36"/>
  <c r="L35"/>
  <c r="K35"/>
  <c r="H35"/>
  <c r="G35"/>
  <c r="L34"/>
  <c r="K34"/>
  <c r="H34"/>
  <c r="G34"/>
  <c r="L33"/>
  <c r="I33"/>
  <c r="I32" s="1"/>
  <c r="H33"/>
  <c r="E33"/>
  <c r="C33"/>
  <c r="C32" s="1"/>
  <c r="G32" s="1"/>
  <c r="J32"/>
  <c r="F32"/>
  <c r="L32" s="1"/>
  <c r="E32"/>
  <c r="E44" s="1"/>
  <c r="D32"/>
  <c r="K32" l="1"/>
  <c r="K33"/>
  <c r="G33"/>
  <c r="H32"/>
  <c r="I16" l="1"/>
  <c r="I29" l="1"/>
  <c r="I28"/>
  <c r="I23"/>
  <c r="I24"/>
  <c r="I25"/>
  <c r="I26"/>
  <c r="I22"/>
  <c r="I17"/>
  <c r="I18"/>
  <c r="I19"/>
  <c r="I20"/>
  <c r="I12"/>
  <c r="I13"/>
  <c r="I14"/>
  <c r="I11"/>
  <c r="E29"/>
  <c r="E30"/>
  <c r="K30" s="1"/>
  <c r="E28"/>
  <c r="E23"/>
  <c r="E24"/>
  <c r="E25"/>
  <c r="E26"/>
  <c r="E22"/>
  <c r="E17"/>
  <c r="E18"/>
  <c r="E19"/>
  <c r="E20"/>
  <c r="E16"/>
  <c r="E12"/>
  <c r="E13"/>
  <c r="E14"/>
  <c r="E11"/>
  <c r="C15"/>
  <c r="E10" l="1"/>
  <c r="E9" s="1"/>
  <c r="J27"/>
  <c r="I27"/>
  <c r="D27"/>
  <c r="E27"/>
  <c r="F27"/>
  <c r="C27"/>
  <c r="G28"/>
  <c r="J21"/>
  <c r="I21"/>
  <c r="D21"/>
  <c r="E21"/>
  <c r="F21"/>
  <c r="C21"/>
  <c r="J15"/>
  <c r="I15"/>
  <c r="D15"/>
  <c r="E15"/>
  <c r="G15" s="1"/>
  <c r="F15"/>
  <c r="I6"/>
  <c r="J6"/>
  <c r="D6"/>
  <c r="E6"/>
  <c r="F6"/>
  <c r="C6"/>
  <c r="J10"/>
  <c r="J9" s="1"/>
  <c r="I10"/>
  <c r="I9" s="1"/>
  <c r="D10"/>
  <c r="D9" s="1"/>
  <c r="F10"/>
  <c r="F9" s="1"/>
  <c r="C10"/>
  <c r="C9" s="1"/>
  <c r="L8"/>
  <c r="L11"/>
  <c r="L12"/>
  <c r="L13"/>
  <c r="L14"/>
  <c r="L16"/>
  <c r="L18"/>
  <c r="L19"/>
  <c r="L20"/>
  <c r="L22"/>
  <c r="L23"/>
  <c r="L24"/>
  <c r="L25"/>
  <c r="L26"/>
  <c r="L28"/>
  <c r="L29"/>
  <c r="L30"/>
  <c r="L31"/>
  <c r="K8"/>
  <c r="K11"/>
  <c r="K12"/>
  <c r="K13"/>
  <c r="K14"/>
  <c r="K16"/>
  <c r="K17"/>
  <c r="K18"/>
  <c r="K19"/>
  <c r="K20"/>
  <c r="K22"/>
  <c r="K23"/>
  <c r="K24"/>
  <c r="K25"/>
  <c r="K26"/>
  <c r="K28"/>
  <c r="K29"/>
  <c r="K31"/>
  <c r="H8"/>
  <c r="H11"/>
  <c r="H12"/>
  <c r="H13"/>
  <c r="H14"/>
  <c r="H16"/>
  <c r="H17"/>
  <c r="H18"/>
  <c r="H19"/>
  <c r="H20"/>
  <c r="H22"/>
  <c r="H23"/>
  <c r="H24"/>
  <c r="H25"/>
  <c r="H26"/>
  <c r="H28"/>
  <c r="H29"/>
  <c r="H30"/>
  <c r="H31"/>
  <c r="G8"/>
  <c r="G11"/>
  <c r="G12"/>
  <c r="G13"/>
  <c r="G14"/>
  <c r="G16"/>
  <c r="G17"/>
  <c r="G18"/>
  <c r="G19"/>
  <c r="G20"/>
  <c r="G22"/>
  <c r="G23"/>
  <c r="G24"/>
  <c r="G25"/>
  <c r="G26"/>
  <c r="G29"/>
  <c r="G30"/>
  <c r="G31"/>
  <c r="L7"/>
  <c r="K7"/>
  <c r="H7"/>
  <c r="G7"/>
  <c r="D5" l="1"/>
  <c r="D4" s="1"/>
  <c r="D44" s="1"/>
  <c r="H44" s="1"/>
  <c r="L15"/>
  <c r="H27"/>
  <c r="L27"/>
  <c r="L21"/>
  <c r="H15"/>
  <c r="H21"/>
  <c r="J5"/>
  <c r="J4" s="1"/>
  <c r="I5"/>
  <c r="I4" s="1"/>
  <c r="E5"/>
  <c r="E4" s="1"/>
  <c r="H9"/>
  <c r="K9"/>
  <c r="C5"/>
  <c r="C4" s="1"/>
  <c r="C44" s="1"/>
  <c r="G44" s="1"/>
  <c r="L6"/>
  <c r="G6"/>
  <c r="F5"/>
  <c r="H6"/>
  <c r="K6"/>
  <c r="K27"/>
  <c r="G27"/>
  <c r="K21"/>
  <c r="G21"/>
  <c r="K15"/>
  <c r="L9"/>
  <c r="L10"/>
  <c r="K10"/>
  <c r="H10"/>
  <c r="G10"/>
  <c r="G9" s="1"/>
  <c r="G4" l="1"/>
  <c r="K4"/>
  <c r="K5"/>
  <c r="G5"/>
  <c r="H5"/>
  <c r="F4"/>
  <c r="L5"/>
  <c r="H4" l="1"/>
  <c r="L4"/>
</calcChain>
</file>

<file path=xl/sharedStrings.xml><?xml version="1.0" encoding="utf-8"?>
<sst xmlns="http://schemas.openxmlformats.org/spreadsheetml/2006/main" count="93" uniqueCount="89">
  <si>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</si>
  <si>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</si>
  <si>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</si>
  <si>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</si>
  <si>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</si>
  <si>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</si>
  <si>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</si>
  <si>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</si>
  <si>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</si>
  <si>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</si>
  <si>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</si>
  <si>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</si>
  <si>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</si>
  <si>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</si>
  <si>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</si>
  <si>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</si>
  <si>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</si>
  <si>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</si>
  <si>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</si>
  <si>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</si>
  <si>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</si>
  <si>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</si>
  <si>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</si>
  <si>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</si>
  <si>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</si>
  <si>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</si>
  <si>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</si>
  <si>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</si>
  <si>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</si>
  <si>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</si>
  <si>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</si>
  <si>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</si>
  <si>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</si>
  <si>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</si>
  <si>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</si>
  <si>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</si>
  <si>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</si>
  <si>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</si>
  <si>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</si>
  <si>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</si>
  <si>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</si>
  <si>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</si>
  <si>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</si>
  <si>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</si>
  <si>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</si>
  <si>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</si>
  <si>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</si>
  <si>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</si>
  <si>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</si>
  <si>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</si>
  <si>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</si>
  <si>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</si>
  <si>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</si>
  <si>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Код бюджетной классификации 
(без указания кода главного администратора доходов бюджета)</t>
  </si>
  <si>
    <t>Утвержденные бюджетные назначения консолидированный бюджет субъекта и ТГВФ
(годовой план), 
тыс. руб.</t>
  </si>
  <si>
    <t>Утвержденные бюджетные назначения консолидированный бюджет субъекта
(годовой план), 
тыс. руб.</t>
  </si>
  <si>
    <t>Сведения об исполнении доходов консолидированного бюджета Забайкальского края по состоянию на 01.07.2024 года 
(в сравнении с запланированными значениями на 2024 год и исполнением на 01.07.2023 года)</t>
  </si>
  <si>
    <t>Фактически исполнено консолидированный бюджет субъекта и ТГВФ по состоянию на 01.07.2024 г., 
тыс. руб.</t>
  </si>
  <si>
    <t>Фактически исполнено консолидированный бюджет субъекта по состоянию на 01.07.2024 г., 
тыс. руб.</t>
  </si>
  <si>
    <t>% исполнения утвержденных бюджетных назначений консолидированного бюджета субъекта и ТГВФ по состоянию на 01.07.2024 г.</t>
  </si>
  <si>
    <t>Фактически исполнено консолидированный бюджет субъекта и ТГВФ по состоянию на 01.07.2023 г., тыс. руб.</t>
  </si>
  <si>
    <t>% исполнения утвержденных бюджетных назначений консолидированного бюджета субъекта по состоянию на 01.07.2024 г.</t>
  </si>
  <si>
    <t>Фактически исполнено консолидированный бюджет субъекта по состоянию на 01.07.2023 г., 
тыс. руб.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</si>
  <si>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</si>
  <si>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</si>
  <si>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</si>
  <si>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</si>
  <si>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</si>
  <si>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</si>
  <si>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</si>
  <si>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</si>
  <si>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</si>
  <si>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</si>
  <si>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</si>
  <si>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</si>
  <si>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</si>
  <si>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</si>
  <si>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</si>
  <si>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</si>
  <si>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</si>
  <si>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</si>
  <si>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</si>
  <si>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</si>
  <si>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</si>
  <si>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</si>
  <si>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</si>
  <si>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</si>
  <si>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</si>
  <si>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Х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</si>
</sst>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165" fontId="11" fillId="2" borderId="1" xfId="0" applyNumberFormat="1" applyFont="1" applyFill="1" applyBorder="1" applyAlignment="1">
      <alignment horizontal="center" vertical="top"/>
    </xf>
    <xf numFmtId="166" fontId="0" fillId="0" borderId="0" xfId="0" applyNumberFormat="1" applyFill="1"/>
    <xf numFmtId="166" fontId="0" fillId="0" borderId="0" xfId="0" applyNumberFormat="1" applyFill="1" applyAlignment="1"/>
    <xf numFmtId="0" fontId="12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top"/>
    </xf>
    <xf numFmtId="165" fontId="11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right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165" fontId="3" fillId="0" borderId="0" xfId="0" applyNumberFormat="1" applyFont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top"/>
    </xf>
    <xf numFmtId="165" fontId="2" fillId="2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/>
    <xf numFmtId="165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54"/>
  <sheetViews>
    <sheetView tabSelected="1" zoomScaleNormal="100" zoomScaleSheetLayoutView="100" workbookViewId="0">
      <pane ySplit="3" topLeftCell="A4" activePane="bottomLeft" state="frozen"/>
      <selection pane="bottomLeft" activeCell="L2" sqref="L2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31" customWidth="1"/>
    <col min="8" max="8" width="18" style="31" customWidth="1"/>
    <col min="9" max="9" width="17.85546875" style="1" customWidth="1"/>
    <col min="10" max="10" width="18" style="1" customWidth="1"/>
    <col min="11" max="11" width="18.42578125" style="31" customWidth="1"/>
    <col min="12" max="12" width="19.85546875" style="31" customWidth="1"/>
    <col min="13" max="13" width="9.140625" style="1" customWidth="1"/>
    <col min="14" max="16384" width="9.140625" style="1"/>
  </cols>
  <sheetData>
    <row r="1" spans="1:71" ht="41.25" customHeight="1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71">
      <c r="L2" s="37" t="s">
        <v>49</v>
      </c>
    </row>
    <row r="3" spans="1:71" ht="147.75" customHeight="1">
      <c r="A3" s="2" t="s">
        <v>53</v>
      </c>
      <c r="B3" s="2" t="s">
        <v>0</v>
      </c>
      <c r="C3" s="3" t="s">
        <v>54</v>
      </c>
      <c r="D3" s="3" t="s">
        <v>55</v>
      </c>
      <c r="E3" s="3" t="s">
        <v>57</v>
      </c>
      <c r="F3" s="3" t="s">
        <v>58</v>
      </c>
      <c r="G3" s="32" t="s">
        <v>59</v>
      </c>
      <c r="H3" s="32" t="s">
        <v>61</v>
      </c>
      <c r="I3" s="3" t="s">
        <v>60</v>
      </c>
      <c r="J3" s="3" t="s">
        <v>62</v>
      </c>
      <c r="K3" s="32" t="s">
        <v>45</v>
      </c>
      <c r="L3" s="32" t="s">
        <v>46</v>
      </c>
    </row>
    <row r="4" spans="1:71" ht="25.5">
      <c r="A4" s="6" t="s">
        <v>1</v>
      </c>
      <c r="B4" s="7" t="s">
        <v>2</v>
      </c>
      <c r="C4" s="8">
        <f>C5+C31</f>
        <v>87233949.799999997</v>
      </c>
      <c r="D4" s="8">
        <f>D5+D31</f>
        <v>87162119.799999997</v>
      </c>
      <c r="E4" s="8">
        <f t="shared" ref="E4:F4" si="0">E5+E31</f>
        <v>42785411.399999999</v>
      </c>
      <c r="F4" s="8">
        <f t="shared" si="0"/>
        <v>42747981.700000003</v>
      </c>
      <c r="G4" s="33">
        <f t="shared" ref="G4:H7" si="1">E4/C4*100</f>
        <v>49</v>
      </c>
      <c r="H4" s="33">
        <f t="shared" si="1"/>
        <v>49</v>
      </c>
      <c r="I4" s="8">
        <f>I5+I31</f>
        <v>39569821.399999999</v>
      </c>
      <c r="J4" s="8">
        <f>J5+J31</f>
        <v>39530406.100000001</v>
      </c>
      <c r="K4" s="35">
        <f t="shared" ref="K4:L7" si="2">E4/I4*100</f>
        <v>108.1</v>
      </c>
      <c r="L4" s="35">
        <f t="shared" si="2"/>
        <v>108.1</v>
      </c>
      <c r="M4" s="30"/>
    </row>
    <row r="5" spans="1:71">
      <c r="A5" s="11"/>
      <c r="B5" s="12" t="s">
        <v>3</v>
      </c>
      <c r="C5" s="9">
        <f>C6+C9+C15+C21+C27+C30</f>
        <v>84609158.700000003</v>
      </c>
      <c r="D5" s="9">
        <f>D6+D9+D15+D21+D27+D30</f>
        <v>84609158.700000003</v>
      </c>
      <c r="E5" s="9">
        <f t="shared" ref="E5:F5" si="3">E6+E9+E15+E21+E27+E30</f>
        <v>40370830.100000001</v>
      </c>
      <c r="F5" s="9">
        <f t="shared" si="3"/>
        <v>40370830.100000001</v>
      </c>
      <c r="G5" s="33">
        <f t="shared" si="1"/>
        <v>47.7</v>
      </c>
      <c r="H5" s="33">
        <f t="shared" si="1"/>
        <v>47.7</v>
      </c>
      <c r="I5" s="9">
        <f>I6+I9+I15+I21+I27+I30</f>
        <v>37991913.299999997</v>
      </c>
      <c r="J5" s="9">
        <f>J6+J9+J15+J21+J27+J30</f>
        <v>37991913.299999997</v>
      </c>
      <c r="K5" s="35">
        <f t="shared" si="2"/>
        <v>106.3</v>
      </c>
      <c r="L5" s="35">
        <f t="shared" si="2"/>
        <v>106.3</v>
      </c>
      <c r="M5" s="30"/>
    </row>
    <row r="6" spans="1:71">
      <c r="A6" s="6" t="s">
        <v>4</v>
      </c>
      <c r="B6" s="7" t="s">
        <v>5</v>
      </c>
      <c r="C6" s="9">
        <f>C7+C8</f>
        <v>57739207.399999999</v>
      </c>
      <c r="D6" s="9">
        <f t="shared" ref="D6:F6" si="4">D7+D8</f>
        <v>57739207.399999999</v>
      </c>
      <c r="E6" s="9">
        <f t="shared" si="4"/>
        <v>27164510.800000001</v>
      </c>
      <c r="F6" s="9">
        <f t="shared" si="4"/>
        <v>27164510.800000001</v>
      </c>
      <c r="G6" s="33">
        <f t="shared" si="1"/>
        <v>47</v>
      </c>
      <c r="H6" s="33">
        <f t="shared" si="1"/>
        <v>47</v>
      </c>
      <c r="I6" s="9">
        <f>I7+I8</f>
        <v>26502382.899999999</v>
      </c>
      <c r="J6" s="9">
        <f>J7+J8</f>
        <v>26502382.899999999</v>
      </c>
      <c r="K6" s="35">
        <f t="shared" si="2"/>
        <v>102.5</v>
      </c>
      <c r="L6" s="35">
        <f t="shared" si="2"/>
        <v>102.5</v>
      </c>
      <c r="M6" s="30"/>
    </row>
    <row r="7" spans="1:71">
      <c r="A7" s="13" t="s">
        <v>6</v>
      </c>
      <c r="B7" s="14" t="s">
        <v>7</v>
      </c>
      <c r="C7" s="15">
        <v>20658281</v>
      </c>
      <c r="D7" s="15">
        <v>20658281</v>
      </c>
      <c r="E7" s="15">
        <v>9923790.5</v>
      </c>
      <c r="F7" s="15">
        <v>9923790.5</v>
      </c>
      <c r="G7" s="34">
        <f t="shared" si="1"/>
        <v>48</v>
      </c>
      <c r="H7" s="34">
        <f t="shared" si="1"/>
        <v>48</v>
      </c>
      <c r="I7" s="15">
        <v>12623266.1</v>
      </c>
      <c r="J7" s="15">
        <v>12623266.1</v>
      </c>
      <c r="K7" s="36">
        <f t="shared" si="2"/>
        <v>78.599999999999994</v>
      </c>
      <c r="L7" s="36">
        <f t="shared" si="2"/>
        <v>78.599999999999994</v>
      </c>
      <c r="M7" s="30"/>
    </row>
    <row r="8" spans="1:71">
      <c r="A8" s="16" t="s">
        <v>8</v>
      </c>
      <c r="B8" s="14" t="s">
        <v>9</v>
      </c>
      <c r="C8" s="15">
        <v>37080926.399999999</v>
      </c>
      <c r="D8" s="15">
        <v>37080926.399999999</v>
      </c>
      <c r="E8" s="15">
        <v>17240720.300000001</v>
      </c>
      <c r="F8" s="15">
        <v>17240720.300000001</v>
      </c>
      <c r="G8" s="34">
        <f t="shared" ref="G8:G31" si="5">E8/C8*100</f>
        <v>46.5</v>
      </c>
      <c r="H8" s="34">
        <f t="shared" ref="H8:H31" si="6">F8/D8*100</f>
        <v>46.5</v>
      </c>
      <c r="I8" s="15">
        <v>13879116.800000001</v>
      </c>
      <c r="J8" s="15">
        <v>13879116.800000001</v>
      </c>
      <c r="K8" s="36">
        <f t="shared" ref="K8:K31" si="7">E8/I8*100</f>
        <v>124.2</v>
      </c>
      <c r="L8" s="36">
        <f t="shared" ref="L8:L31" si="8">F8/J8*100</f>
        <v>124.2</v>
      </c>
      <c r="M8" s="30"/>
    </row>
    <row r="9" spans="1:71" ht="51">
      <c r="A9" s="6" t="s">
        <v>10</v>
      </c>
      <c r="B9" s="7" t="s">
        <v>11</v>
      </c>
      <c r="C9" s="9">
        <f>C10</f>
        <v>9393256.3000000007</v>
      </c>
      <c r="D9" s="9">
        <f t="shared" ref="D9:G9" si="9">D10</f>
        <v>9393256.3000000007</v>
      </c>
      <c r="E9" s="9">
        <f t="shared" si="9"/>
        <v>4509895.0999999996</v>
      </c>
      <c r="F9" s="9">
        <f t="shared" si="9"/>
        <v>4509895.0999999996</v>
      </c>
      <c r="G9" s="33">
        <f t="shared" si="9"/>
        <v>48</v>
      </c>
      <c r="H9" s="33">
        <f t="shared" si="6"/>
        <v>48</v>
      </c>
      <c r="I9" s="9">
        <f>I10</f>
        <v>4393046.2</v>
      </c>
      <c r="J9" s="9">
        <f>J10</f>
        <v>4393046.2</v>
      </c>
      <c r="K9" s="35">
        <f t="shared" si="7"/>
        <v>102.7</v>
      </c>
      <c r="L9" s="35">
        <f t="shared" si="8"/>
        <v>102.7</v>
      </c>
      <c r="M9" s="30"/>
    </row>
    <row r="10" spans="1:71" ht="38.25">
      <c r="A10" s="16" t="s">
        <v>12</v>
      </c>
      <c r="B10" s="14" t="s">
        <v>13</v>
      </c>
      <c r="C10" s="17">
        <f>C11+C12+C13+C14</f>
        <v>9393256.3000000007</v>
      </c>
      <c r="D10" s="17">
        <f t="shared" ref="D10:F10" si="10">D11+D12+D13+D14</f>
        <v>9393256.3000000007</v>
      </c>
      <c r="E10" s="17">
        <f>E11+E12+E13+E14</f>
        <v>4509895.0999999996</v>
      </c>
      <c r="F10" s="17">
        <f t="shared" si="10"/>
        <v>4509895.0999999996</v>
      </c>
      <c r="G10" s="34">
        <f t="shared" si="5"/>
        <v>48</v>
      </c>
      <c r="H10" s="34">
        <f t="shared" si="6"/>
        <v>48</v>
      </c>
      <c r="I10" s="17">
        <f>I11+I12+I13+I14</f>
        <v>4393046.2</v>
      </c>
      <c r="J10" s="17">
        <f>J11+J12+J13+J14</f>
        <v>4393046.2</v>
      </c>
      <c r="K10" s="36">
        <f t="shared" si="7"/>
        <v>102.7</v>
      </c>
      <c r="L10" s="36">
        <f t="shared" si="8"/>
        <v>102.7</v>
      </c>
      <c r="M10" s="30"/>
    </row>
    <row r="11" spans="1:71">
      <c r="A11" s="16"/>
      <c r="B11" s="18" t="s">
        <v>47</v>
      </c>
      <c r="C11" s="15">
        <v>31784</v>
      </c>
      <c r="D11" s="15">
        <v>31784</v>
      </c>
      <c r="E11" s="15">
        <f>F11</f>
        <v>21773.3</v>
      </c>
      <c r="F11" s="15">
        <v>21773.3</v>
      </c>
      <c r="G11" s="34">
        <f t="shared" si="5"/>
        <v>68.5</v>
      </c>
      <c r="H11" s="34">
        <f t="shared" si="6"/>
        <v>68.5</v>
      </c>
      <c r="I11" s="15">
        <f>J11</f>
        <v>15029.2</v>
      </c>
      <c r="J11" s="15">
        <v>15029.2</v>
      </c>
      <c r="K11" s="36">
        <f t="shared" si="7"/>
        <v>144.9</v>
      </c>
      <c r="L11" s="36">
        <f t="shared" si="8"/>
        <v>144.9</v>
      </c>
      <c r="M11" s="30"/>
    </row>
    <row r="12" spans="1:71">
      <c r="A12" s="16"/>
      <c r="B12" s="19" t="s">
        <v>48</v>
      </c>
      <c r="C12" s="15">
        <v>1504761.6</v>
      </c>
      <c r="D12" s="15">
        <v>1504761.6</v>
      </c>
      <c r="E12" s="15">
        <f t="shared" ref="E12:E14" si="11">F12</f>
        <v>706918.5</v>
      </c>
      <c r="F12" s="15">
        <v>706918.5</v>
      </c>
      <c r="G12" s="34">
        <f t="shared" si="5"/>
        <v>47</v>
      </c>
      <c r="H12" s="34">
        <f t="shared" si="6"/>
        <v>47</v>
      </c>
      <c r="I12" s="15">
        <f t="shared" ref="I12:I14" si="12">J12</f>
        <v>700950.6</v>
      </c>
      <c r="J12" s="15">
        <v>700950.6</v>
      </c>
      <c r="K12" s="36">
        <f t="shared" si="7"/>
        <v>100.9</v>
      </c>
      <c r="L12" s="36">
        <f t="shared" si="8"/>
        <v>100.9</v>
      </c>
      <c r="M12" s="30"/>
    </row>
    <row r="13" spans="1:71">
      <c r="A13" s="16"/>
      <c r="B13" s="19" t="s">
        <v>50</v>
      </c>
      <c r="C13" s="15">
        <v>4054.6</v>
      </c>
      <c r="D13" s="15">
        <v>4054.6</v>
      </c>
      <c r="E13" s="15">
        <f t="shared" si="11"/>
        <v>1595.7</v>
      </c>
      <c r="F13" s="15">
        <v>1595.7</v>
      </c>
      <c r="G13" s="34">
        <f t="shared" si="5"/>
        <v>39.4</v>
      </c>
      <c r="H13" s="34">
        <f t="shared" si="6"/>
        <v>39.4</v>
      </c>
      <c r="I13" s="15">
        <f t="shared" si="12"/>
        <v>1672.4</v>
      </c>
      <c r="J13" s="15">
        <v>1672.4</v>
      </c>
      <c r="K13" s="36">
        <f t="shared" si="7"/>
        <v>95.4</v>
      </c>
      <c r="L13" s="36">
        <f t="shared" si="8"/>
        <v>95.4</v>
      </c>
      <c r="M13" s="30"/>
    </row>
    <row r="14" spans="1:71">
      <c r="A14" s="16"/>
      <c r="B14" s="19" t="s">
        <v>14</v>
      </c>
      <c r="C14" s="15">
        <v>7852656.0999999996</v>
      </c>
      <c r="D14" s="15">
        <v>7852656.0999999996</v>
      </c>
      <c r="E14" s="15">
        <f t="shared" si="11"/>
        <v>3779607.6</v>
      </c>
      <c r="F14" s="15">
        <v>3779607.6</v>
      </c>
      <c r="G14" s="34">
        <f t="shared" si="5"/>
        <v>48.1</v>
      </c>
      <c r="H14" s="34">
        <f t="shared" si="6"/>
        <v>48.1</v>
      </c>
      <c r="I14" s="15">
        <f t="shared" si="12"/>
        <v>3675394</v>
      </c>
      <c r="J14" s="15">
        <v>3675394</v>
      </c>
      <c r="K14" s="36">
        <f t="shared" si="7"/>
        <v>102.8</v>
      </c>
      <c r="L14" s="36">
        <f t="shared" si="8"/>
        <v>102.8</v>
      </c>
      <c r="M14" s="30"/>
    </row>
    <row r="15" spans="1:71" s="4" customFormat="1" ht="13.5" customHeight="1">
      <c r="A15" s="20" t="s">
        <v>15</v>
      </c>
      <c r="B15" s="21" t="s">
        <v>16</v>
      </c>
      <c r="C15" s="8">
        <f>C16+C17+C18+C19+C20</f>
        <v>5454512.5</v>
      </c>
      <c r="D15" s="8">
        <f t="shared" ref="D15:F15" si="13">D16+D17+D18+D19+D20</f>
        <v>5454512.5</v>
      </c>
      <c r="E15" s="8">
        <f t="shared" si="13"/>
        <v>2926140</v>
      </c>
      <c r="F15" s="8">
        <f t="shared" si="13"/>
        <v>2926140</v>
      </c>
      <c r="G15" s="33">
        <f t="shared" si="5"/>
        <v>53.6</v>
      </c>
      <c r="H15" s="33">
        <f t="shared" si="6"/>
        <v>53.6</v>
      </c>
      <c r="I15" s="8">
        <f>I16+I17+I18+I19+I20</f>
        <v>2031070.7</v>
      </c>
      <c r="J15" s="8">
        <f>J16+J17+J18+J19+J20</f>
        <v>2031070.7</v>
      </c>
      <c r="K15" s="35">
        <f t="shared" si="7"/>
        <v>144.1</v>
      </c>
      <c r="L15" s="35">
        <f t="shared" si="8"/>
        <v>144.1</v>
      </c>
      <c r="M15" s="30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38.25">
      <c r="A16" s="16" t="s">
        <v>17</v>
      </c>
      <c r="B16" s="14" t="s">
        <v>18</v>
      </c>
      <c r="C16" s="22">
        <v>5076287.0999999996</v>
      </c>
      <c r="D16" s="22">
        <v>5076287.0999999996</v>
      </c>
      <c r="E16" s="22">
        <f>F16</f>
        <v>2627779.7999999998</v>
      </c>
      <c r="F16" s="22">
        <v>2627779.7999999998</v>
      </c>
      <c r="G16" s="34">
        <f t="shared" si="5"/>
        <v>51.8</v>
      </c>
      <c r="H16" s="34">
        <f t="shared" si="6"/>
        <v>51.8</v>
      </c>
      <c r="I16" s="22">
        <f>J16</f>
        <v>1918600.4</v>
      </c>
      <c r="J16" s="22">
        <v>1918600.4</v>
      </c>
      <c r="K16" s="36">
        <f t="shared" si="7"/>
        <v>137</v>
      </c>
      <c r="L16" s="36">
        <f t="shared" si="8"/>
        <v>137</v>
      </c>
      <c r="M16" s="30"/>
    </row>
    <row r="17" spans="1:13" ht="25.5">
      <c r="A17" s="13" t="s">
        <v>19</v>
      </c>
      <c r="B17" s="14" t="s">
        <v>20</v>
      </c>
      <c r="C17" s="22">
        <v>225.6</v>
      </c>
      <c r="D17" s="22">
        <v>225.6</v>
      </c>
      <c r="E17" s="22">
        <f t="shared" ref="E17:E20" si="14">F17</f>
        <v>939.8</v>
      </c>
      <c r="F17" s="28">
        <v>939.8</v>
      </c>
      <c r="G17" s="34">
        <f t="shared" si="5"/>
        <v>416.6</v>
      </c>
      <c r="H17" s="34">
        <f t="shared" si="6"/>
        <v>416.6</v>
      </c>
      <c r="I17" s="22">
        <f t="shared" ref="I17:I20" si="15">J17</f>
        <v>-4836.5</v>
      </c>
      <c r="J17" s="22">
        <v>-4836.5</v>
      </c>
      <c r="K17" s="36">
        <f t="shared" si="7"/>
        <v>-19.399999999999999</v>
      </c>
      <c r="L17" s="36" t="s">
        <v>88</v>
      </c>
      <c r="M17" s="30"/>
    </row>
    <row r="18" spans="1:13">
      <c r="A18" s="16" t="s">
        <v>21</v>
      </c>
      <c r="B18" s="14" t="s">
        <v>22</v>
      </c>
      <c r="C18" s="22">
        <v>11617</v>
      </c>
      <c r="D18" s="22">
        <v>11617</v>
      </c>
      <c r="E18" s="22">
        <f t="shared" si="14"/>
        <v>11831.1</v>
      </c>
      <c r="F18" s="22">
        <v>11831.1</v>
      </c>
      <c r="G18" s="34">
        <f t="shared" si="5"/>
        <v>101.8</v>
      </c>
      <c r="H18" s="34">
        <f t="shared" si="6"/>
        <v>101.8</v>
      </c>
      <c r="I18" s="22">
        <f t="shared" si="15"/>
        <v>8085.5</v>
      </c>
      <c r="J18" s="22">
        <v>8085.5</v>
      </c>
      <c r="K18" s="36">
        <f t="shared" si="7"/>
        <v>146.30000000000001</v>
      </c>
      <c r="L18" s="36">
        <f t="shared" si="8"/>
        <v>146.30000000000001</v>
      </c>
      <c r="M18" s="30"/>
    </row>
    <row r="19" spans="1:13" ht="38.25">
      <c r="A19" s="16" t="s">
        <v>23</v>
      </c>
      <c r="B19" s="14" t="s">
        <v>24</v>
      </c>
      <c r="C19" s="22">
        <v>210688.8</v>
      </c>
      <c r="D19" s="22">
        <v>210688.8</v>
      </c>
      <c r="E19" s="22">
        <f t="shared" si="14"/>
        <v>219821</v>
      </c>
      <c r="F19" s="22">
        <v>219821</v>
      </c>
      <c r="G19" s="34">
        <f t="shared" si="5"/>
        <v>104.3</v>
      </c>
      <c r="H19" s="34">
        <f t="shared" si="6"/>
        <v>104.3</v>
      </c>
      <c r="I19" s="22">
        <f t="shared" si="15"/>
        <v>73505.7</v>
      </c>
      <c r="J19" s="22">
        <v>73505.7</v>
      </c>
      <c r="K19" s="36">
        <f t="shared" si="7"/>
        <v>299.10000000000002</v>
      </c>
      <c r="L19" s="36">
        <f t="shared" si="8"/>
        <v>299.10000000000002</v>
      </c>
      <c r="M19" s="30"/>
    </row>
    <row r="20" spans="1:13">
      <c r="A20" s="23" t="s">
        <v>51</v>
      </c>
      <c r="B20" s="24" t="s">
        <v>52</v>
      </c>
      <c r="C20" s="22">
        <v>155694</v>
      </c>
      <c r="D20" s="22">
        <v>155694</v>
      </c>
      <c r="E20" s="22">
        <f t="shared" si="14"/>
        <v>65768.3</v>
      </c>
      <c r="F20" s="22">
        <v>65768.3</v>
      </c>
      <c r="G20" s="34">
        <f t="shared" si="5"/>
        <v>42.2</v>
      </c>
      <c r="H20" s="34">
        <f t="shared" si="6"/>
        <v>42.2</v>
      </c>
      <c r="I20" s="22">
        <f t="shared" si="15"/>
        <v>35715.599999999999</v>
      </c>
      <c r="J20" s="22">
        <v>35715.599999999999</v>
      </c>
      <c r="K20" s="36">
        <f t="shared" si="7"/>
        <v>184.1</v>
      </c>
      <c r="L20" s="36">
        <f t="shared" si="8"/>
        <v>184.1</v>
      </c>
      <c r="M20" s="30"/>
    </row>
    <row r="21" spans="1:13">
      <c r="A21" s="6" t="s">
        <v>25</v>
      </c>
      <c r="B21" s="7" t="s">
        <v>26</v>
      </c>
      <c r="C21" s="9">
        <f>C22+C23+C24+C25+C26</f>
        <v>7988238.0999999996</v>
      </c>
      <c r="D21" s="9">
        <f t="shared" ref="D21:F21" si="16">D22+D23+D24+D25+D26</f>
        <v>7988238.0999999996</v>
      </c>
      <c r="E21" s="9">
        <f t="shared" si="16"/>
        <v>3595048.4</v>
      </c>
      <c r="F21" s="9">
        <f t="shared" si="16"/>
        <v>3595048.4</v>
      </c>
      <c r="G21" s="33">
        <f t="shared" si="5"/>
        <v>45</v>
      </c>
      <c r="H21" s="33">
        <f t="shared" si="6"/>
        <v>45</v>
      </c>
      <c r="I21" s="9">
        <f>I22+I23+I24+I25+I26</f>
        <v>3458588.8</v>
      </c>
      <c r="J21" s="9">
        <f>J22+J23+J24+J25+J26</f>
        <v>3458588.8</v>
      </c>
      <c r="K21" s="35">
        <f t="shared" si="7"/>
        <v>103.9</v>
      </c>
      <c r="L21" s="35">
        <f t="shared" si="8"/>
        <v>103.9</v>
      </c>
      <c r="M21" s="30"/>
    </row>
    <row r="22" spans="1:13">
      <c r="A22" s="16" t="s">
        <v>27</v>
      </c>
      <c r="B22" s="14" t="s">
        <v>28</v>
      </c>
      <c r="C22" s="22">
        <v>412528.9</v>
      </c>
      <c r="D22" s="22">
        <v>412528.9</v>
      </c>
      <c r="E22" s="22">
        <f>F22</f>
        <v>54403.5</v>
      </c>
      <c r="F22" s="22">
        <v>54403.5</v>
      </c>
      <c r="G22" s="34">
        <f t="shared" si="5"/>
        <v>13.2</v>
      </c>
      <c r="H22" s="34">
        <f t="shared" si="6"/>
        <v>13.2</v>
      </c>
      <c r="I22" s="15">
        <f>J22</f>
        <v>33383.9</v>
      </c>
      <c r="J22" s="15">
        <v>33383.9</v>
      </c>
      <c r="K22" s="36">
        <f t="shared" si="7"/>
        <v>163</v>
      </c>
      <c r="L22" s="36">
        <f t="shared" si="8"/>
        <v>163</v>
      </c>
      <c r="M22" s="30"/>
    </row>
    <row r="23" spans="1:13">
      <c r="A23" s="16" t="s">
        <v>29</v>
      </c>
      <c r="B23" s="14" t="s">
        <v>30</v>
      </c>
      <c r="C23" s="22">
        <v>6356617</v>
      </c>
      <c r="D23" s="22">
        <v>6356617</v>
      </c>
      <c r="E23" s="22">
        <f t="shared" ref="E23:E26" si="17">F23</f>
        <v>3209020</v>
      </c>
      <c r="F23" s="22">
        <v>3209020</v>
      </c>
      <c r="G23" s="34">
        <f t="shared" si="5"/>
        <v>50.5</v>
      </c>
      <c r="H23" s="34">
        <f t="shared" si="6"/>
        <v>50.5</v>
      </c>
      <c r="I23" s="15">
        <f t="shared" ref="I23:I26" si="18">J23</f>
        <v>3035897</v>
      </c>
      <c r="J23" s="15">
        <v>3035897</v>
      </c>
      <c r="K23" s="36">
        <f t="shared" si="7"/>
        <v>105.7</v>
      </c>
      <c r="L23" s="36">
        <f t="shared" si="8"/>
        <v>105.7</v>
      </c>
      <c r="M23" s="30"/>
    </row>
    <row r="24" spans="1:13">
      <c r="A24" s="16" t="s">
        <v>31</v>
      </c>
      <c r="B24" s="14" t="s">
        <v>32</v>
      </c>
      <c r="C24" s="22">
        <v>788680.8</v>
      </c>
      <c r="D24" s="22">
        <v>788680.8</v>
      </c>
      <c r="E24" s="22">
        <f t="shared" si="17"/>
        <v>242815.4</v>
      </c>
      <c r="F24" s="22">
        <v>242815.4</v>
      </c>
      <c r="G24" s="34">
        <f t="shared" si="5"/>
        <v>30.8</v>
      </c>
      <c r="H24" s="34">
        <f t="shared" si="6"/>
        <v>30.8</v>
      </c>
      <c r="I24" s="15">
        <f t="shared" si="18"/>
        <v>210398.3</v>
      </c>
      <c r="J24" s="22">
        <v>210398.3</v>
      </c>
      <c r="K24" s="36">
        <f t="shared" si="7"/>
        <v>115.4</v>
      </c>
      <c r="L24" s="36">
        <f t="shared" si="8"/>
        <v>115.4</v>
      </c>
      <c r="M24" s="30"/>
    </row>
    <row r="25" spans="1:13">
      <c r="A25" s="16" t="s">
        <v>33</v>
      </c>
      <c r="B25" s="25" t="s">
        <v>34</v>
      </c>
      <c r="C25" s="22">
        <v>1680</v>
      </c>
      <c r="D25" s="22">
        <v>1680</v>
      </c>
      <c r="E25" s="22">
        <f t="shared" si="17"/>
        <v>714</v>
      </c>
      <c r="F25" s="22">
        <v>714</v>
      </c>
      <c r="G25" s="34">
        <f t="shared" si="5"/>
        <v>42.5</v>
      </c>
      <c r="H25" s="34">
        <f t="shared" si="6"/>
        <v>42.5</v>
      </c>
      <c r="I25" s="15">
        <f t="shared" si="18"/>
        <v>742.3</v>
      </c>
      <c r="J25" s="15">
        <v>742.3</v>
      </c>
      <c r="K25" s="36">
        <f t="shared" si="7"/>
        <v>96.2</v>
      </c>
      <c r="L25" s="36">
        <f t="shared" si="8"/>
        <v>96.2</v>
      </c>
      <c r="M25" s="30"/>
    </row>
    <row r="26" spans="1:13">
      <c r="A26" s="16" t="s">
        <v>35</v>
      </c>
      <c r="B26" s="14" t="s">
        <v>36</v>
      </c>
      <c r="C26" s="22">
        <v>428731.4</v>
      </c>
      <c r="D26" s="22">
        <v>428731.4</v>
      </c>
      <c r="E26" s="22">
        <f t="shared" si="17"/>
        <v>88095.5</v>
      </c>
      <c r="F26" s="22">
        <v>88095.5</v>
      </c>
      <c r="G26" s="34">
        <f t="shared" si="5"/>
        <v>20.5</v>
      </c>
      <c r="H26" s="34">
        <f t="shared" si="6"/>
        <v>20.5</v>
      </c>
      <c r="I26" s="15">
        <f t="shared" si="18"/>
        <v>178167.3</v>
      </c>
      <c r="J26" s="22">
        <v>178167.3</v>
      </c>
      <c r="K26" s="36">
        <f t="shared" si="7"/>
        <v>49.4</v>
      </c>
      <c r="L26" s="36">
        <f t="shared" si="8"/>
        <v>49.4</v>
      </c>
      <c r="M26" s="30"/>
    </row>
    <row r="27" spans="1:13" ht="25.5">
      <c r="A27" s="16" t="s">
        <v>37</v>
      </c>
      <c r="B27" s="7" t="s">
        <v>38</v>
      </c>
      <c r="C27" s="9">
        <f>C28+C29</f>
        <v>3754185.8</v>
      </c>
      <c r="D27" s="9">
        <f t="shared" ref="D27:F27" si="19">D28+D29</f>
        <v>3754185.8</v>
      </c>
      <c r="E27" s="9">
        <f t="shared" si="19"/>
        <v>2022840.9</v>
      </c>
      <c r="F27" s="9">
        <f t="shared" si="19"/>
        <v>2022840.9</v>
      </c>
      <c r="G27" s="33">
        <f t="shared" si="5"/>
        <v>53.9</v>
      </c>
      <c r="H27" s="33">
        <f t="shared" si="6"/>
        <v>53.9</v>
      </c>
      <c r="I27" s="9">
        <f>I28+I29</f>
        <v>1457680.6</v>
      </c>
      <c r="J27" s="9">
        <f>J28+J29</f>
        <v>1457680.6</v>
      </c>
      <c r="K27" s="35">
        <f t="shared" si="7"/>
        <v>138.80000000000001</v>
      </c>
      <c r="L27" s="35">
        <f t="shared" si="8"/>
        <v>138.80000000000001</v>
      </c>
      <c r="M27" s="30"/>
    </row>
    <row r="28" spans="1:13">
      <c r="A28" s="16" t="s">
        <v>39</v>
      </c>
      <c r="B28" s="14" t="s">
        <v>40</v>
      </c>
      <c r="C28" s="22">
        <v>3741115.8</v>
      </c>
      <c r="D28" s="22">
        <v>3741115.8</v>
      </c>
      <c r="E28" s="22">
        <f>F28</f>
        <v>2021306.5</v>
      </c>
      <c r="F28" s="22">
        <v>2021306.5</v>
      </c>
      <c r="G28" s="34">
        <f t="shared" si="5"/>
        <v>54</v>
      </c>
      <c r="H28" s="34">
        <f t="shared" si="6"/>
        <v>54</v>
      </c>
      <c r="I28" s="15">
        <f>J28</f>
        <v>1457070.7</v>
      </c>
      <c r="J28" s="15">
        <v>1457070.7</v>
      </c>
      <c r="K28" s="36">
        <f t="shared" si="7"/>
        <v>138.69999999999999</v>
      </c>
      <c r="L28" s="36">
        <f t="shared" si="8"/>
        <v>138.69999999999999</v>
      </c>
      <c r="M28" s="30"/>
    </row>
    <row r="29" spans="1:13" ht="25.5" customHeight="1">
      <c r="A29" s="16" t="s">
        <v>41</v>
      </c>
      <c r="B29" s="14" t="s">
        <v>42</v>
      </c>
      <c r="C29" s="22">
        <v>13070</v>
      </c>
      <c r="D29" s="22">
        <v>13070</v>
      </c>
      <c r="E29" s="22">
        <f t="shared" ref="E29:E30" si="20">F29</f>
        <v>1534.4</v>
      </c>
      <c r="F29" s="22">
        <v>1534.4</v>
      </c>
      <c r="G29" s="34">
        <f t="shared" si="5"/>
        <v>11.7</v>
      </c>
      <c r="H29" s="34">
        <f t="shared" si="6"/>
        <v>11.7</v>
      </c>
      <c r="I29" s="15">
        <f>J29</f>
        <v>609.9</v>
      </c>
      <c r="J29" s="15">
        <v>609.9</v>
      </c>
      <c r="K29" s="36">
        <f t="shared" si="7"/>
        <v>251.6</v>
      </c>
      <c r="L29" s="36">
        <f t="shared" si="8"/>
        <v>251.6</v>
      </c>
      <c r="M29" s="30"/>
    </row>
    <row r="30" spans="1:13" s="27" customFormat="1">
      <c r="A30" s="20"/>
      <c r="B30" s="21" t="s">
        <v>43</v>
      </c>
      <c r="C30" s="10">
        <v>279758.59999999998</v>
      </c>
      <c r="D30" s="10">
        <v>279758.59999999998</v>
      </c>
      <c r="E30" s="8">
        <f t="shared" si="20"/>
        <v>152394.9</v>
      </c>
      <c r="F30" s="10">
        <v>152394.9</v>
      </c>
      <c r="G30" s="33">
        <f t="shared" si="5"/>
        <v>54.5</v>
      </c>
      <c r="H30" s="33">
        <f t="shared" si="6"/>
        <v>54.5</v>
      </c>
      <c r="I30" s="10">
        <v>149144.1</v>
      </c>
      <c r="J30" s="10">
        <v>149144.1</v>
      </c>
      <c r="K30" s="36">
        <f t="shared" si="7"/>
        <v>102.2</v>
      </c>
      <c r="L30" s="35">
        <f t="shared" si="8"/>
        <v>102.2</v>
      </c>
      <c r="M30" s="30"/>
    </row>
    <row r="31" spans="1:13" s="27" customFormat="1">
      <c r="A31" s="20"/>
      <c r="B31" s="21" t="s">
        <v>44</v>
      </c>
      <c r="C31" s="26">
        <v>2624791.1</v>
      </c>
      <c r="D31" s="26">
        <v>2552961.1</v>
      </c>
      <c r="E31" s="26">
        <v>2414581.2999999998</v>
      </c>
      <c r="F31" s="26">
        <v>2377151.6</v>
      </c>
      <c r="G31" s="34">
        <f t="shared" si="5"/>
        <v>92</v>
      </c>
      <c r="H31" s="34">
        <f t="shared" si="6"/>
        <v>93.1</v>
      </c>
      <c r="I31" s="26">
        <v>1577908.1</v>
      </c>
      <c r="J31" s="26">
        <v>1538492.8</v>
      </c>
      <c r="K31" s="36">
        <f t="shared" si="7"/>
        <v>153</v>
      </c>
      <c r="L31" s="36">
        <f t="shared" si="8"/>
        <v>154.5</v>
      </c>
      <c r="M31" s="30"/>
    </row>
    <row r="32" spans="1:13">
      <c r="A32" s="20" t="s">
        <v>63</v>
      </c>
      <c r="B32" s="38" t="s">
        <v>64</v>
      </c>
      <c r="C32" s="39">
        <f>C33+C39+C41+C42+C40+C43</f>
        <v>81911981.900000006</v>
      </c>
      <c r="D32" s="39">
        <f>D33+D39+D41+D42+D40+D43</f>
        <v>55841759.100000001</v>
      </c>
      <c r="E32" s="39">
        <f>E33+E39+E40+E41+E42+E43</f>
        <v>41394533.299999997</v>
      </c>
      <c r="F32" s="39">
        <f>F33+F39+F41+F42+F40+F43</f>
        <v>28302677.600000001</v>
      </c>
      <c r="G32" s="40">
        <f>E32/C32*100</f>
        <v>50.5</v>
      </c>
      <c r="H32" s="40">
        <f>F32/D32*100</f>
        <v>50.7</v>
      </c>
      <c r="I32" s="39">
        <f>I33+I39+I40+I41+I42+I43</f>
        <v>36653214.299999997</v>
      </c>
      <c r="J32" s="39">
        <f>J33+J38+J39+J41+J42+J40+J43</f>
        <v>25495795.5</v>
      </c>
      <c r="K32" s="41">
        <f>E32/I32*100</f>
        <v>112.9</v>
      </c>
      <c r="L32" s="41">
        <f t="shared" ref="K32:L43" si="21">F32/J32*100</f>
        <v>111</v>
      </c>
      <c r="M32" s="29"/>
    </row>
    <row r="33" spans="1:13" ht="51">
      <c r="A33" s="20" t="s">
        <v>65</v>
      </c>
      <c r="B33" s="38" t="s">
        <v>66</v>
      </c>
      <c r="C33" s="39">
        <f>SUM(C34:C38)</f>
        <v>80130560</v>
      </c>
      <c r="D33" s="39">
        <v>54035537.200000003</v>
      </c>
      <c r="E33" s="39">
        <f>SUM(E34:E38)</f>
        <v>39666222.899999999</v>
      </c>
      <c r="F33" s="39">
        <v>26557809.300000001</v>
      </c>
      <c r="G33" s="40">
        <f>E33/C33*100</f>
        <v>49.5</v>
      </c>
      <c r="H33" s="40">
        <f t="shared" ref="G33:H43" si="22">F33/D33*100</f>
        <v>49.1</v>
      </c>
      <c r="I33" s="39">
        <f>I34+I35+I36+I37+I38</f>
        <v>36138864.899999999</v>
      </c>
      <c r="J33" s="39">
        <v>24831547.699999999</v>
      </c>
      <c r="K33" s="41">
        <f t="shared" si="21"/>
        <v>109.8</v>
      </c>
      <c r="L33" s="41">
        <f t="shared" si="21"/>
        <v>107</v>
      </c>
      <c r="M33" s="29"/>
    </row>
    <row r="34" spans="1:13" ht="25.5">
      <c r="A34" s="23" t="s">
        <v>67</v>
      </c>
      <c r="B34" s="42" t="s">
        <v>68</v>
      </c>
      <c r="C34" s="43">
        <v>18975345.600000001</v>
      </c>
      <c r="D34" s="43">
        <v>18975345.600000001</v>
      </c>
      <c r="E34" s="43">
        <v>9610340.5999999996</v>
      </c>
      <c r="F34" s="43">
        <v>9610340.5999999996</v>
      </c>
      <c r="G34" s="44">
        <f>E34/C34*100</f>
        <v>50.6</v>
      </c>
      <c r="H34" s="44">
        <f>F34/D34*100</f>
        <v>50.6</v>
      </c>
      <c r="I34" s="43">
        <v>8223622.0999999996</v>
      </c>
      <c r="J34" s="43">
        <v>8223622.0999999996</v>
      </c>
      <c r="K34" s="45">
        <f>E34/I34*100</f>
        <v>116.9</v>
      </c>
      <c r="L34" s="45">
        <f>F34/J34*100</f>
        <v>116.9</v>
      </c>
      <c r="M34" s="29"/>
    </row>
    <row r="35" spans="1:13" ht="38.25">
      <c r="A35" s="23" t="s">
        <v>69</v>
      </c>
      <c r="B35" s="42" t="s">
        <v>70</v>
      </c>
      <c r="C35" s="43">
        <v>29489842.699999999</v>
      </c>
      <c r="D35" s="43">
        <v>29489842.699999999</v>
      </c>
      <c r="E35" s="43">
        <v>13629414.300000001</v>
      </c>
      <c r="F35" s="43">
        <v>13629414.300000001</v>
      </c>
      <c r="G35" s="44">
        <f t="shared" si="22"/>
        <v>46.2</v>
      </c>
      <c r="H35" s="44">
        <f t="shared" si="22"/>
        <v>46.2</v>
      </c>
      <c r="I35" s="43">
        <v>9626009.3000000007</v>
      </c>
      <c r="J35" s="43">
        <v>9626009.3000000007</v>
      </c>
      <c r="K35" s="45">
        <f>E35/I35*100</f>
        <v>141.6</v>
      </c>
      <c r="L35" s="45">
        <f t="shared" si="21"/>
        <v>141.6</v>
      </c>
      <c r="M35" s="29"/>
    </row>
    <row r="36" spans="1:13" ht="25.5">
      <c r="A36" s="23" t="s">
        <v>71</v>
      </c>
      <c r="B36" s="42" t="s">
        <v>72</v>
      </c>
      <c r="C36" s="43">
        <v>3940320.3</v>
      </c>
      <c r="D36" s="43">
        <v>3940320.3</v>
      </c>
      <c r="E36" s="43">
        <v>1906983.2</v>
      </c>
      <c r="F36" s="43">
        <v>1906983.2</v>
      </c>
      <c r="G36" s="44">
        <f t="shared" si="22"/>
        <v>48.4</v>
      </c>
      <c r="H36" s="44">
        <f t="shared" si="22"/>
        <v>48.4</v>
      </c>
      <c r="I36" s="43">
        <v>1806867.8</v>
      </c>
      <c r="J36" s="43">
        <v>1806867.8</v>
      </c>
      <c r="K36" s="45">
        <f t="shared" si="21"/>
        <v>105.5</v>
      </c>
      <c r="L36" s="45">
        <f t="shared" si="21"/>
        <v>105.5</v>
      </c>
      <c r="M36" s="29"/>
    </row>
    <row r="37" spans="1:13">
      <c r="A37" s="23" t="s">
        <v>73</v>
      </c>
      <c r="B37" s="42" t="s">
        <v>74</v>
      </c>
      <c r="C37" s="43">
        <v>1630028.6</v>
      </c>
      <c r="D37" s="43">
        <v>1630028.6</v>
      </c>
      <c r="E37" s="43">
        <v>1411071.2</v>
      </c>
      <c r="F37" s="43">
        <v>1411071.2</v>
      </c>
      <c r="G37" s="44">
        <f t="shared" si="22"/>
        <v>86.6</v>
      </c>
      <c r="H37" s="44">
        <f>F37/D37*100</f>
        <v>86.6</v>
      </c>
      <c r="I37" s="43">
        <v>5175048.4000000004</v>
      </c>
      <c r="J37" s="43">
        <v>5175048.4000000004</v>
      </c>
      <c r="K37" s="45">
        <f>E37/I37*100</f>
        <v>27.3</v>
      </c>
      <c r="L37" s="45">
        <f>F37/J37*100</f>
        <v>27.3</v>
      </c>
      <c r="M37" s="29"/>
    </row>
    <row r="38" spans="1:13" ht="51">
      <c r="A38" s="23" t="s">
        <v>75</v>
      </c>
      <c r="B38" s="42" t="s">
        <v>76</v>
      </c>
      <c r="C38" s="43">
        <v>26095022.800000001</v>
      </c>
      <c r="D38" s="43">
        <v>0</v>
      </c>
      <c r="E38" s="43">
        <v>13108413.6</v>
      </c>
      <c r="F38" s="43">
        <v>0</v>
      </c>
      <c r="G38" s="44">
        <f t="shared" si="22"/>
        <v>50.2</v>
      </c>
      <c r="H38" s="44" t="s">
        <v>88</v>
      </c>
      <c r="I38" s="43">
        <v>11307317.300000001</v>
      </c>
      <c r="J38" s="43">
        <v>0</v>
      </c>
      <c r="K38" s="45">
        <f>E38/I38*100</f>
        <v>115.9</v>
      </c>
      <c r="L38" s="45" t="s">
        <v>88</v>
      </c>
      <c r="M38" s="29"/>
    </row>
    <row r="39" spans="1:13" ht="38.25">
      <c r="A39" s="20" t="s">
        <v>77</v>
      </c>
      <c r="B39" s="38" t="s">
        <v>78</v>
      </c>
      <c r="C39" s="39">
        <v>0</v>
      </c>
      <c r="D39" s="39">
        <v>0</v>
      </c>
      <c r="E39" s="39">
        <v>980.4</v>
      </c>
      <c r="F39" s="39">
        <v>980.4</v>
      </c>
      <c r="G39" s="46" t="s">
        <v>88</v>
      </c>
      <c r="H39" s="46" t="s">
        <v>88</v>
      </c>
      <c r="I39" s="39">
        <v>731383.9</v>
      </c>
      <c r="J39" s="39">
        <v>731383.9</v>
      </c>
      <c r="K39" s="41">
        <f t="shared" ref="K39:K40" si="23">E39/I39*100</f>
        <v>0.1</v>
      </c>
      <c r="L39" s="41">
        <f>F39/J39*100</f>
        <v>0.1</v>
      </c>
      <c r="M39" s="29"/>
    </row>
    <row r="40" spans="1:13" ht="25.5">
      <c r="A40" s="20" t="s">
        <v>79</v>
      </c>
      <c r="B40" s="38" t="s">
        <v>80</v>
      </c>
      <c r="C40" s="39">
        <v>27735.599999999999</v>
      </c>
      <c r="D40" s="39">
        <v>27735.599999999999</v>
      </c>
      <c r="E40" s="39">
        <v>26490.1</v>
      </c>
      <c r="F40" s="39">
        <v>26490.1</v>
      </c>
      <c r="G40" s="40">
        <f t="shared" si="22"/>
        <v>95.5</v>
      </c>
      <c r="H40" s="40">
        <f t="shared" si="22"/>
        <v>95.5</v>
      </c>
      <c r="I40" s="39">
        <v>46852.5</v>
      </c>
      <c r="J40" s="39">
        <v>46852.5</v>
      </c>
      <c r="K40" s="41">
        <f t="shared" si="23"/>
        <v>56.5</v>
      </c>
      <c r="L40" s="41">
        <f>F40/J40*100</f>
        <v>56.5</v>
      </c>
      <c r="M40" s="29"/>
    </row>
    <row r="41" spans="1:13">
      <c r="A41" s="20" t="s">
        <v>81</v>
      </c>
      <c r="B41" s="38" t="s">
        <v>82</v>
      </c>
      <c r="C41" s="39">
        <v>16364.2</v>
      </c>
      <c r="D41" s="39">
        <v>16364.2</v>
      </c>
      <c r="E41" s="39">
        <v>12838.7</v>
      </c>
      <c r="F41" s="39">
        <v>12838.7</v>
      </c>
      <c r="G41" s="40">
        <f>E41/C41*100</f>
        <v>78.5</v>
      </c>
      <c r="H41" s="40">
        <f t="shared" si="22"/>
        <v>78.5</v>
      </c>
      <c r="I41" s="39">
        <v>7966.1</v>
      </c>
      <c r="J41" s="39">
        <v>7966.1</v>
      </c>
      <c r="K41" s="41">
        <f>E41/I41*100</f>
        <v>161.19999999999999</v>
      </c>
      <c r="L41" s="45">
        <f>F41/J41*100</f>
        <v>161.19999999999999</v>
      </c>
      <c r="M41" s="29"/>
    </row>
    <row r="42" spans="1:13" ht="102">
      <c r="A42" s="20" t="s">
        <v>83</v>
      </c>
      <c r="B42" s="38" t="s">
        <v>84</v>
      </c>
      <c r="C42" s="39">
        <v>1834607.9</v>
      </c>
      <c r="D42" s="39">
        <v>1834607.9</v>
      </c>
      <c r="E42" s="39">
        <v>1844375.8</v>
      </c>
      <c r="F42" s="39">
        <v>1844192.6</v>
      </c>
      <c r="G42" s="40">
        <f t="shared" si="22"/>
        <v>100.5</v>
      </c>
      <c r="H42" s="47">
        <f>F42/D42*100</f>
        <v>100.5</v>
      </c>
      <c r="I42" s="39">
        <v>24959.8</v>
      </c>
      <c r="J42" s="39">
        <v>24463.8</v>
      </c>
      <c r="K42" s="41">
        <f>E42/I42*100</f>
        <v>7389.4</v>
      </c>
      <c r="L42" s="41">
        <f t="shared" si="21"/>
        <v>7538.5</v>
      </c>
      <c r="M42" s="29"/>
    </row>
    <row r="43" spans="1:13" ht="51">
      <c r="A43" s="20" t="s">
        <v>85</v>
      </c>
      <c r="B43" s="38" t="s">
        <v>86</v>
      </c>
      <c r="C43" s="39">
        <v>-97285.8</v>
      </c>
      <c r="D43" s="39">
        <v>-72485.8</v>
      </c>
      <c r="E43" s="39">
        <v>-156374.6</v>
      </c>
      <c r="F43" s="39">
        <v>-139633.5</v>
      </c>
      <c r="G43" s="40">
        <f t="shared" si="22"/>
        <v>160.69999999999999</v>
      </c>
      <c r="H43" s="47">
        <f>F43/D43*100</f>
        <v>192.6</v>
      </c>
      <c r="I43" s="39">
        <v>-296812.90000000002</v>
      </c>
      <c r="J43" s="39">
        <v>-146418.5</v>
      </c>
      <c r="K43" s="41">
        <f>E43/I43*100</f>
        <v>52.7</v>
      </c>
      <c r="L43" s="41">
        <f t="shared" si="21"/>
        <v>95.4</v>
      </c>
      <c r="M43" s="29"/>
    </row>
    <row r="44" spans="1:13">
      <c r="A44" s="20" t="s">
        <v>87</v>
      </c>
      <c r="B44" s="38"/>
      <c r="C44" s="55">
        <f>C4+C32</f>
        <v>169145931.69999999</v>
      </c>
      <c r="D44" s="55">
        <f t="shared" ref="D44:F44" si="24">D4+D32</f>
        <v>143003878.90000001</v>
      </c>
      <c r="E44" s="55">
        <f t="shared" si="24"/>
        <v>84179944.700000003</v>
      </c>
      <c r="F44" s="55">
        <f t="shared" si="24"/>
        <v>71050659.299999997</v>
      </c>
      <c r="G44" s="55">
        <f>E44/C44*100</f>
        <v>49.8</v>
      </c>
      <c r="H44" s="55">
        <f>F44/D44*100</f>
        <v>49.7</v>
      </c>
      <c r="I44" s="55">
        <f>I4+I32</f>
        <v>76223035.700000003</v>
      </c>
      <c r="J44" s="55">
        <f>J4+J32</f>
        <v>65026201.600000001</v>
      </c>
      <c r="K44" s="55">
        <f>E44/I44*100</f>
        <v>110.4</v>
      </c>
      <c r="L44" s="55">
        <f>F44/J44*100</f>
        <v>109.3</v>
      </c>
      <c r="M44" s="29"/>
    </row>
    <row r="45" spans="1:13">
      <c r="M45" s="29"/>
    </row>
    <row r="46" spans="1:13">
      <c r="M46" s="29"/>
    </row>
    <row r="47" spans="1:13" s="48" customFormat="1">
      <c r="C47" s="49"/>
      <c r="D47" s="49"/>
      <c r="E47" s="50"/>
      <c r="F47" s="51"/>
      <c r="G47" s="51"/>
      <c r="H47" s="51"/>
      <c r="I47" s="52"/>
      <c r="J47" s="51"/>
      <c r="K47" s="53"/>
      <c r="L47" s="53"/>
      <c r="M47" s="54"/>
    </row>
    <row r="48" spans="1:13">
      <c r="M48" s="29"/>
    </row>
    <row r="49" spans="13:13">
      <c r="M49" s="29"/>
    </row>
    <row r="50" spans="13:13">
      <c r="M50" s="29"/>
    </row>
    <row r="51" spans="13:13">
      <c r="M51" s="29"/>
    </row>
    <row r="52" spans="13:13">
      <c r="M52" s="29"/>
    </row>
    <row r="53" spans="13:13">
      <c r="M53" s="29"/>
    </row>
    <row r="54" spans="13:13">
      <c r="M54" s="29"/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АГаранина</cp:lastModifiedBy>
  <cp:lastPrinted>2024-09-03T08:41:12Z</cp:lastPrinted>
  <dcterms:created xsi:type="dcterms:W3CDTF">2018-08-06T04:38:07Z</dcterms:created>
  <dcterms:modified xsi:type="dcterms:W3CDTF">2024-09-25T08:40:04Z</dcterms:modified>
</cp:coreProperties>
</file>