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I полугодие\на сайт\"/>
    </mc:Choice>
  </mc:AlternateContent>
  <xr:revisionPtr revIDLastSave="0" documentId="13_ncr:1_{74A1347F-5FCB-4E81-AAD2-CB2B724706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бюджет'!$A$1:$L$31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2" i="1" l="1"/>
  <c r="J27" i="1"/>
  <c r="I27" i="1"/>
  <c r="L32" i="1" l="1"/>
  <c r="L33" i="1"/>
  <c r="L34" i="1"/>
  <c r="L35" i="1"/>
  <c r="L36" i="1"/>
  <c r="L37" i="1"/>
  <c r="L39" i="1"/>
  <c r="L40" i="1"/>
  <c r="L41" i="1"/>
  <c r="L42" i="1"/>
  <c r="K33" i="1"/>
  <c r="K34" i="1"/>
  <c r="K35" i="1"/>
  <c r="K36" i="1"/>
  <c r="K37" i="1"/>
  <c r="K38" i="1"/>
  <c r="K39" i="1"/>
  <c r="K40" i="1"/>
  <c r="K41" i="1"/>
  <c r="K42" i="1"/>
  <c r="G32" i="1" l="1"/>
  <c r="G38" i="1"/>
  <c r="H32" i="1"/>
  <c r="H33" i="1"/>
  <c r="H34" i="1"/>
  <c r="H35" i="1"/>
  <c r="H36" i="1"/>
  <c r="H37" i="1"/>
  <c r="H39" i="1"/>
  <c r="H40" i="1"/>
  <c r="H41" i="1"/>
  <c r="H42" i="1"/>
  <c r="G33" i="1"/>
  <c r="G34" i="1"/>
  <c r="G35" i="1"/>
  <c r="G36" i="1"/>
  <c r="G37" i="1"/>
  <c r="G39" i="1"/>
  <c r="G40" i="1"/>
  <c r="G41" i="1"/>
  <c r="G42" i="1"/>
  <c r="D44" i="1"/>
  <c r="C44" i="1"/>
  <c r="L31" i="1" l="1"/>
  <c r="K31" i="1"/>
  <c r="H31" i="1"/>
  <c r="G31" i="1"/>
  <c r="L30" i="1"/>
  <c r="K30" i="1"/>
  <c r="H30" i="1"/>
  <c r="G30" i="1"/>
  <c r="L29" i="1"/>
  <c r="K29" i="1"/>
  <c r="H29" i="1"/>
  <c r="G29" i="1"/>
  <c r="L28" i="1"/>
  <c r="K28" i="1"/>
  <c r="H28" i="1"/>
  <c r="G28" i="1"/>
  <c r="K27" i="1"/>
  <c r="L27" i="1"/>
  <c r="F27" i="1"/>
  <c r="E27" i="1"/>
  <c r="G27" i="1" s="1"/>
  <c r="D27" i="1"/>
  <c r="H27" i="1" s="1"/>
  <c r="C27" i="1"/>
  <c r="L26" i="1"/>
  <c r="K26" i="1"/>
  <c r="H26" i="1"/>
  <c r="G26" i="1"/>
  <c r="L25" i="1"/>
  <c r="K25" i="1"/>
  <c r="H25" i="1"/>
  <c r="G25" i="1"/>
  <c r="L24" i="1"/>
  <c r="K24" i="1"/>
  <c r="H24" i="1"/>
  <c r="G24" i="1"/>
  <c r="L23" i="1"/>
  <c r="K23" i="1"/>
  <c r="H23" i="1"/>
  <c r="G23" i="1"/>
  <c r="L22" i="1"/>
  <c r="K22" i="1"/>
  <c r="H22" i="1"/>
  <c r="G22" i="1"/>
  <c r="J21" i="1"/>
  <c r="I21" i="1"/>
  <c r="K21" i="1" s="1"/>
  <c r="H21" i="1"/>
  <c r="F21" i="1"/>
  <c r="L21" i="1" s="1"/>
  <c r="E21" i="1"/>
  <c r="G21" i="1" s="1"/>
  <c r="D21" i="1"/>
  <c r="C21" i="1"/>
  <c r="L20" i="1"/>
  <c r="K20" i="1"/>
  <c r="H20" i="1"/>
  <c r="G20" i="1"/>
  <c r="L19" i="1"/>
  <c r="K19" i="1"/>
  <c r="H19" i="1"/>
  <c r="G19" i="1"/>
  <c r="L18" i="1"/>
  <c r="K18" i="1"/>
  <c r="H18" i="1"/>
  <c r="G18" i="1"/>
  <c r="L17" i="1"/>
  <c r="K17" i="1"/>
  <c r="H17" i="1"/>
  <c r="G17" i="1"/>
  <c r="L16" i="1"/>
  <c r="K16" i="1"/>
  <c r="H16" i="1"/>
  <c r="G16" i="1"/>
  <c r="J15" i="1"/>
  <c r="I15" i="1"/>
  <c r="F15" i="1"/>
  <c r="H15" i="1" s="1"/>
  <c r="E15" i="1"/>
  <c r="K15" i="1" s="1"/>
  <c r="D15" i="1"/>
  <c r="C15" i="1"/>
  <c r="J14" i="1"/>
  <c r="L14" i="1" s="1"/>
  <c r="I14" i="1"/>
  <c r="I10" i="1" s="1"/>
  <c r="H14" i="1"/>
  <c r="G14" i="1"/>
  <c r="L13" i="1"/>
  <c r="K13" i="1"/>
  <c r="H13" i="1"/>
  <c r="G13" i="1"/>
  <c r="L12" i="1"/>
  <c r="K12" i="1"/>
  <c r="H12" i="1"/>
  <c r="G12" i="1"/>
  <c r="L11" i="1"/>
  <c r="K11" i="1"/>
  <c r="H11" i="1"/>
  <c r="G11" i="1"/>
  <c r="J10" i="1"/>
  <c r="L10" i="1" s="1"/>
  <c r="F10" i="1"/>
  <c r="E10" i="1"/>
  <c r="G10" i="1" s="1"/>
  <c r="D10" i="1"/>
  <c r="H10" i="1" s="1"/>
  <c r="C10" i="1"/>
  <c r="C9" i="1" s="1"/>
  <c r="C5" i="1" s="1"/>
  <c r="C4" i="1" s="1"/>
  <c r="F9" i="1"/>
  <c r="H9" i="1" s="1"/>
  <c r="E9" i="1"/>
  <c r="D9" i="1"/>
  <c r="L8" i="1"/>
  <c r="K8" i="1"/>
  <c r="H8" i="1"/>
  <c r="G8" i="1"/>
  <c r="L7" i="1"/>
  <c r="K7" i="1"/>
  <c r="H7" i="1"/>
  <c r="G7" i="1"/>
  <c r="J6" i="1"/>
  <c r="I6" i="1"/>
  <c r="G6" i="1"/>
  <c r="F6" i="1"/>
  <c r="H6" i="1" s="1"/>
  <c r="E6" i="1"/>
  <c r="K6" i="1" s="1"/>
  <c r="D6" i="1"/>
  <c r="D5" i="1" s="1"/>
  <c r="D4" i="1" s="1"/>
  <c r="C6" i="1"/>
  <c r="G15" i="1" l="1"/>
  <c r="K10" i="1"/>
  <c r="I9" i="1"/>
  <c r="I5" i="1" s="1"/>
  <c r="I4" i="1" s="1"/>
  <c r="I44" i="1" s="1"/>
  <c r="G9" i="1"/>
  <c r="K14" i="1"/>
  <c r="E5" i="1"/>
  <c r="F5" i="1"/>
  <c r="L15" i="1"/>
  <c r="L6" i="1"/>
  <c r="J9" i="1"/>
  <c r="J5" i="1" l="1"/>
  <c r="J4" i="1" s="1"/>
  <c r="J44" i="1" s="1"/>
  <c r="L9" i="1"/>
  <c r="H5" i="1"/>
  <c r="F4" i="1"/>
  <c r="F44" i="1" s="1"/>
  <c r="G5" i="1"/>
  <c r="K5" i="1"/>
  <c r="E4" i="1"/>
  <c r="E44" i="1" s="1"/>
  <c r="K9" i="1"/>
  <c r="L44" i="1" l="1"/>
  <c r="H44" i="1"/>
  <c r="K44" i="1"/>
  <c r="G44" i="1"/>
  <c r="K4" i="1"/>
  <c r="G4" i="1"/>
  <c r="H4" i="1"/>
  <c r="L4" i="1"/>
  <c r="L5" i="1"/>
</calcChain>
</file>

<file path=xl/sharedStrings.xml><?xml version="1.0" encoding="utf-8"?>
<sst xmlns="http://schemas.openxmlformats.org/spreadsheetml/2006/main" count="94" uniqueCount="89">
  <si>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</si>
  <si>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</si>
  <si>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</si>
  <si>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</si>
  <si>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</si>
  <si>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</si>
  <si>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</si>
  <si>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</si>
  <si>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</si>
  <si>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</si>
  <si>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</si>
  <si>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</si>
  <si>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</si>
  <si>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</si>
  <si>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</si>
  <si>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</si>
  <si>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</si>
  <si>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</si>
  <si>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</si>
  <si>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</si>
  <si>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</si>
  <si>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</si>
  <si>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</si>
  <si>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</si>
  <si>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</si>
  <si>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</si>
  <si>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</si>
  <si>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</si>
  <si>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</si>
  <si>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</si>
  <si>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</si>
  <si>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</si>
  <si>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</si>
  <si>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</si>
  <si>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</si>
  <si>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</si>
  <si>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</si>
  <si>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</si>
  <si>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</si>
  <si>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</si>
  <si>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</si>
  <si>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</si>
  <si>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</si>
  <si>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</si>
  <si>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</si>
  <si>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</si>
  <si>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</si>
  <si>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</si>
  <si>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</si>
  <si>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</si>
  <si>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</si>
  <si>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</si>
  <si>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</si>
  <si>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</si>
  <si>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</si>
  <si>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</si>
  <si>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</si>
  <si>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</si>
  <si>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</si>
  <si>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</si>
  <si>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</si>
  <si>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</si>
  <si>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</si>
  <si>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</si>
  <si>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</si>
  <si>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</si>
  <si>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</si>
  <si>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</si>
  <si>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2 02 50000 00 0000 151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</si>
  <si>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</si>
  <si>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</si>
  <si>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</si>
  <si>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</si>
  <si>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</si>
  <si>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</si>
  <si>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</si>
  <si>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</si>
  <si>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</si>
  <si>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</si>
  <si>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</si>
  <si>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</si>
  <si>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Сведения об исполнении доходов консолидированного бюджета Забайкальского края по состоянию на 01.07.2023 года 
(в сравнении с запланированными значениями на 2023 год и исполнением на 01.07.2022 года)</t>
  </si>
  <si>
    <t>Фактически исполнено консолидированный бюджет субъекта и ТГВФ по состоянию на 01.07.2023 года, тыс. руб.</t>
  </si>
  <si>
    <t>Фактически исполнено консолидированный бюджет субъекта по состоянию на 01.07.2023 года, тыс. руб.</t>
  </si>
  <si>
    <t>% исполнения утвержденных бюджетных назначений консолидированного бюджета субъекта по состоянию на 01.07.2023 года</t>
  </si>
  <si>
    <t>Фактически исполнено консолидированный бюджет субъекта и ТГВФ по состоянию на 01.07.2022 года, тыс. руб.</t>
  </si>
  <si>
    <t>Фактически исполнено консолидированный бюджет субъекта по состоянию на 01.07.2022 года, тыс. руб.</t>
  </si>
  <si>
    <t>% исполнения утвержденных бюджетных назначений консолидированного бюджета субъекта и ТГВФ по состоянию на 01.07.2023 года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</si>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</sst>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7" fillId="0" borderId="0">
      <alignment vertical="top" wrapText="1"/>
    </xf>
    <xf numFmtId="4" fontId="12" fillId="0" borderId="2">
      <alignment horizontal="right"/>
    </xf>
  </cellStyleXfs>
  <cellXfs count="33">
    <xf numFmtId="0" fontId="0" fillId="0" borderId="0" xfId="0"/>
    <xf numFmtId="0" fontId="0" fillId="0" borderId="0" xfId="0" applyFill="1"/>
    <xf numFmtId="0" fontId="10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/>
    <xf numFmtId="0" fontId="4" fillId="2" borderId="1" xfId="0" applyFont="1" applyFill="1" applyBorder="1" applyAlignment="1">
      <alignment wrapText="1"/>
    </xf>
    <xf numFmtId="165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3">
    <cellStyle name="xl49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4"/>
  <sheetViews>
    <sheetView tabSelected="1" zoomScaleNormal="100" zoomScaleSheetLayoutView="100" workbookViewId="0">
      <pane ySplit="3" topLeftCell="A31" activePane="bottomLeft" state="frozen"/>
      <selection pane="bottomLeft" activeCell="K50" sqref="K50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24" style="1" customWidth="1"/>
    <col min="12" max="12" width="23" style="1" customWidth="1"/>
    <col min="13" max="14" width="9.140625" style="1" customWidth="1"/>
    <col min="15" max="16384" width="9.140625" style="1"/>
  </cols>
  <sheetData>
    <row r="1" spans="1:72" ht="41.25" customHeight="1" x14ac:dyDescent="0.3">
      <c r="A1" s="32" t="s">
        <v>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72" x14ac:dyDescent="0.25">
      <c r="L2" s="2" t="s">
        <v>52</v>
      </c>
    </row>
    <row r="3" spans="1:72" ht="147.75" customHeight="1" x14ac:dyDescent="0.25">
      <c r="A3" s="3" t="s">
        <v>0</v>
      </c>
      <c r="B3" s="3" t="s">
        <v>1</v>
      </c>
      <c r="C3" s="30" t="s">
        <v>47</v>
      </c>
      <c r="D3" s="30" t="s">
        <v>46</v>
      </c>
      <c r="E3" s="30" t="s">
        <v>82</v>
      </c>
      <c r="F3" s="30" t="s">
        <v>83</v>
      </c>
      <c r="G3" s="30" t="s">
        <v>87</v>
      </c>
      <c r="H3" s="30" t="s">
        <v>84</v>
      </c>
      <c r="I3" s="30" t="s">
        <v>85</v>
      </c>
      <c r="J3" s="30" t="s">
        <v>86</v>
      </c>
      <c r="K3" s="3" t="s">
        <v>48</v>
      </c>
      <c r="L3" s="3" t="s">
        <v>49</v>
      </c>
    </row>
    <row r="4" spans="1:72" ht="25.5" x14ac:dyDescent="0.25">
      <c r="A4" s="4" t="s">
        <v>2</v>
      </c>
      <c r="B4" s="5" t="s">
        <v>3</v>
      </c>
      <c r="C4" s="15">
        <f>C5+C31</f>
        <v>68209425</v>
      </c>
      <c r="D4" s="15">
        <f>D5+D31</f>
        <v>68144325</v>
      </c>
      <c r="E4" s="15">
        <f t="shared" ref="E4:F4" si="0">E5+E31</f>
        <v>39569821.399999999</v>
      </c>
      <c r="F4" s="15">
        <f t="shared" si="0"/>
        <v>39530406.100000001</v>
      </c>
      <c r="G4" s="15">
        <f>E4/C4*100</f>
        <v>58</v>
      </c>
      <c r="H4" s="15">
        <f>F4/D4*100</f>
        <v>58</v>
      </c>
      <c r="I4" s="15">
        <f>I5+I31</f>
        <v>29580202.300000001</v>
      </c>
      <c r="J4" s="15">
        <f>J5+J31</f>
        <v>29518951.600000001</v>
      </c>
      <c r="K4" s="20">
        <f>E4/I4*100</f>
        <v>133.80000000000001</v>
      </c>
      <c r="L4" s="20">
        <f>F4/J4*100</f>
        <v>133.9</v>
      </c>
    </row>
    <row r="5" spans="1:72" x14ac:dyDescent="0.25">
      <c r="A5" s="6"/>
      <c r="B5" s="7" t="s">
        <v>4</v>
      </c>
      <c r="C5" s="15">
        <f>C6+C9+C15+C21+C27+C30</f>
        <v>65859039.5</v>
      </c>
      <c r="D5" s="15">
        <f>D6+D9+D15+D21+D27+D30</f>
        <v>65859039.5</v>
      </c>
      <c r="E5" s="15">
        <f t="shared" ref="E5:F5" si="1">E6+E9+E15+E21+E27+E30</f>
        <v>37991913.299999997</v>
      </c>
      <c r="F5" s="15">
        <f t="shared" si="1"/>
        <v>37991913.299999997</v>
      </c>
      <c r="G5" s="15">
        <f t="shared" ref="G5:H33" si="2">E5/C5*100</f>
        <v>57.7</v>
      </c>
      <c r="H5" s="15">
        <f t="shared" si="2"/>
        <v>57.7</v>
      </c>
      <c r="I5" s="15">
        <f>I6+I9+I15+I21+I27</f>
        <v>28206129.800000001</v>
      </c>
      <c r="J5" s="15">
        <f>J6+J9+J15+J21+J27</f>
        <v>28206129.800000001</v>
      </c>
      <c r="K5" s="20">
        <f t="shared" ref="K5:L32" si="3">E5/I5*100</f>
        <v>134.69999999999999</v>
      </c>
      <c r="L5" s="20">
        <f t="shared" si="3"/>
        <v>134.69999999999999</v>
      </c>
    </row>
    <row r="6" spans="1:72" x14ac:dyDescent="0.25">
      <c r="A6" s="4" t="s">
        <v>5</v>
      </c>
      <c r="B6" s="5" t="s">
        <v>6</v>
      </c>
      <c r="C6" s="15">
        <f>SUM(C7:C8)</f>
        <v>42011174.100000001</v>
      </c>
      <c r="D6" s="15">
        <f>SUM(D7:D8)</f>
        <v>42011174.100000001</v>
      </c>
      <c r="E6" s="15">
        <f t="shared" ref="E6:F6" si="4">SUM(E7:E8)</f>
        <v>26502382.899999999</v>
      </c>
      <c r="F6" s="15">
        <f t="shared" si="4"/>
        <v>26502382.899999999</v>
      </c>
      <c r="G6" s="15">
        <f t="shared" si="2"/>
        <v>63.1</v>
      </c>
      <c r="H6" s="15">
        <f t="shared" si="2"/>
        <v>63.1</v>
      </c>
      <c r="I6" s="15">
        <f>SUM(I7:I8)</f>
        <v>18025101.300000001</v>
      </c>
      <c r="J6" s="15">
        <f>SUM(J7:J8)</f>
        <v>18025101.300000001</v>
      </c>
      <c r="K6" s="20">
        <f t="shared" si="3"/>
        <v>147</v>
      </c>
      <c r="L6" s="20">
        <f t="shared" si="3"/>
        <v>147</v>
      </c>
    </row>
    <row r="7" spans="1:72" x14ac:dyDescent="0.25">
      <c r="A7" s="8" t="s">
        <v>7</v>
      </c>
      <c r="B7" s="9" t="s">
        <v>8</v>
      </c>
      <c r="C7" s="16">
        <v>11508541</v>
      </c>
      <c r="D7" s="16">
        <v>11508541</v>
      </c>
      <c r="E7" s="16">
        <v>12623266.1</v>
      </c>
      <c r="F7" s="16">
        <v>12623266.1</v>
      </c>
      <c r="G7" s="16">
        <f t="shared" si="2"/>
        <v>109.7</v>
      </c>
      <c r="H7" s="16">
        <f t="shared" si="2"/>
        <v>109.7</v>
      </c>
      <c r="I7" s="16">
        <v>5898754.0999999996</v>
      </c>
      <c r="J7" s="16">
        <v>5898754.0999999996</v>
      </c>
      <c r="K7" s="22">
        <f t="shared" si="3"/>
        <v>214</v>
      </c>
      <c r="L7" s="22">
        <f t="shared" si="3"/>
        <v>214</v>
      </c>
    </row>
    <row r="8" spans="1:72" x14ac:dyDescent="0.25">
      <c r="A8" s="10" t="s">
        <v>9</v>
      </c>
      <c r="B8" s="9" t="s">
        <v>10</v>
      </c>
      <c r="C8" s="16">
        <v>30502633.100000001</v>
      </c>
      <c r="D8" s="16">
        <v>30502633.100000001</v>
      </c>
      <c r="E8" s="16">
        <v>13879116.800000001</v>
      </c>
      <c r="F8" s="16">
        <v>13879116.800000001</v>
      </c>
      <c r="G8" s="16">
        <f t="shared" si="2"/>
        <v>45.5</v>
      </c>
      <c r="H8" s="16">
        <f t="shared" si="2"/>
        <v>45.5</v>
      </c>
      <c r="I8" s="16">
        <v>12126347.199999999</v>
      </c>
      <c r="J8" s="16">
        <v>12126347.199999999</v>
      </c>
      <c r="K8" s="22">
        <f t="shared" si="3"/>
        <v>114.5</v>
      </c>
      <c r="L8" s="22">
        <f t="shared" si="3"/>
        <v>114.5</v>
      </c>
    </row>
    <row r="9" spans="1:72" ht="51" x14ac:dyDescent="0.25">
      <c r="A9" s="4" t="s">
        <v>11</v>
      </c>
      <c r="B9" s="5" t="s">
        <v>12</v>
      </c>
      <c r="C9" s="20">
        <f>C10</f>
        <v>8091766.5999999996</v>
      </c>
      <c r="D9" s="20">
        <f>D10</f>
        <v>8091766.5999999996</v>
      </c>
      <c r="E9" s="20">
        <f t="shared" ref="E9:F9" si="5">E10</f>
        <v>4393046.2</v>
      </c>
      <c r="F9" s="20">
        <f t="shared" si="5"/>
        <v>4393046.2</v>
      </c>
      <c r="G9" s="15">
        <f t="shared" si="2"/>
        <v>54.3</v>
      </c>
      <c r="H9" s="15">
        <f t="shared" si="2"/>
        <v>54.3</v>
      </c>
      <c r="I9" s="15">
        <f>I10</f>
        <v>4144155.9</v>
      </c>
      <c r="J9" s="15">
        <f>J10</f>
        <v>4144155.9</v>
      </c>
      <c r="K9" s="20">
        <f t="shared" si="3"/>
        <v>106</v>
      </c>
      <c r="L9" s="20">
        <f t="shared" si="3"/>
        <v>106</v>
      </c>
    </row>
    <row r="10" spans="1:72" ht="38.25" x14ac:dyDescent="0.25">
      <c r="A10" s="10" t="s">
        <v>13</v>
      </c>
      <c r="B10" s="9" t="s">
        <v>14</v>
      </c>
      <c r="C10" s="22">
        <f>SUM(C11:C14)</f>
        <v>8091766.5999999996</v>
      </c>
      <c r="D10" s="22">
        <f>SUM(D11:D14)</f>
        <v>8091766.5999999996</v>
      </c>
      <c r="E10" s="22">
        <f t="shared" ref="E10:F10" si="6">SUM(E11:E14)</f>
        <v>4393046.2</v>
      </c>
      <c r="F10" s="22">
        <f t="shared" si="6"/>
        <v>4393046.2</v>
      </c>
      <c r="G10" s="16">
        <f t="shared" si="2"/>
        <v>54.3</v>
      </c>
      <c r="H10" s="16">
        <f t="shared" si="2"/>
        <v>54.3</v>
      </c>
      <c r="I10" s="22">
        <f>SUM(I11:I14)</f>
        <v>4144155.9</v>
      </c>
      <c r="J10" s="22">
        <f>SUM(J11:J14)</f>
        <v>4144155.9</v>
      </c>
      <c r="K10" s="22">
        <f t="shared" si="3"/>
        <v>106</v>
      </c>
      <c r="L10" s="22">
        <f t="shared" si="3"/>
        <v>106</v>
      </c>
    </row>
    <row r="11" spans="1:72" x14ac:dyDescent="0.25">
      <c r="A11" s="10"/>
      <c r="B11" s="11" t="s">
        <v>50</v>
      </c>
      <c r="C11" s="16">
        <v>73940.5</v>
      </c>
      <c r="D11" s="16">
        <v>73940.5</v>
      </c>
      <c r="E11" s="16">
        <v>15029.2</v>
      </c>
      <c r="F11" s="16">
        <v>15029.2</v>
      </c>
      <c r="G11" s="16">
        <f t="shared" si="2"/>
        <v>20.3</v>
      </c>
      <c r="H11" s="16">
        <f t="shared" si="2"/>
        <v>20.3</v>
      </c>
      <c r="I11" s="16">
        <v>26369.8</v>
      </c>
      <c r="J11" s="16">
        <v>26369.8</v>
      </c>
      <c r="K11" s="22">
        <f t="shared" si="3"/>
        <v>57</v>
      </c>
      <c r="L11" s="22">
        <f t="shared" si="3"/>
        <v>57</v>
      </c>
    </row>
    <row r="12" spans="1:72" x14ac:dyDescent="0.25">
      <c r="A12" s="10"/>
      <c r="B12" s="12" t="s">
        <v>51</v>
      </c>
      <c r="C12" s="16">
        <v>1405508</v>
      </c>
      <c r="D12" s="16">
        <v>1405508</v>
      </c>
      <c r="E12" s="16">
        <v>700950.6</v>
      </c>
      <c r="F12" s="16">
        <v>700950.6</v>
      </c>
      <c r="G12" s="16">
        <f t="shared" si="2"/>
        <v>49.9</v>
      </c>
      <c r="H12" s="16">
        <f t="shared" si="2"/>
        <v>49.9</v>
      </c>
      <c r="I12" s="16">
        <v>623719.9</v>
      </c>
      <c r="J12" s="16">
        <v>623719.9</v>
      </c>
      <c r="K12" s="22">
        <f t="shared" si="3"/>
        <v>112.4</v>
      </c>
      <c r="L12" s="22">
        <f t="shared" si="3"/>
        <v>112.4</v>
      </c>
    </row>
    <row r="13" spans="1:72" x14ac:dyDescent="0.25">
      <c r="A13" s="10"/>
      <c r="B13" s="12" t="s">
        <v>53</v>
      </c>
      <c r="C13" s="16">
        <v>3474.3</v>
      </c>
      <c r="D13" s="16">
        <v>3474.3</v>
      </c>
      <c r="E13" s="16">
        <v>1672.4</v>
      </c>
      <c r="F13" s="16">
        <v>1672.4</v>
      </c>
      <c r="G13" s="16">
        <f t="shared" si="2"/>
        <v>48.1</v>
      </c>
      <c r="H13" s="16">
        <f t="shared" si="2"/>
        <v>48.1</v>
      </c>
      <c r="I13" s="16">
        <v>1641.9</v>
      </c>
      <c r="J13" s="16">
        <v>1641.9</v>
      </c>
      <c r="K13" s="22">
        <f t="shared" si="3"/>
        <v>101.9</v>
      </c>
      <c r="L13" s="22">
        <f t="shared" si="3"/>
        <v>101.9</v>
      </c>
    </row>
    <row r="14" spans="1:72" x14ac:dyDescent="0.25">
      <c r="A14" s="10"/>
      <c r="B14" s="12" t="s">
        <v>15</v>
      </c>
      <c r="C14" s="16">
        <v>6608843.7999999998</v>
      </c>
      <c r="D14" s="16">
        <v>6608843.7999999998</v>
      </c>
      <c r="E14" s="16">
        <v>3675394</v>
      </c>
      <c r="F14" s="16">
        <v>3675394</v>
      </c>
      <c r="G14" s="16">
        <f t="shared" si="2"/>
        <v>55.6</v>
      </c>
      <c r="H14" s="16">
        <f t="shared" si="2"/>
        <v>55.6</v>
      </c>
      <c r="I14" s="16">
        <f>2028482.1+1463942.2</f>
        <v>3492424.3</v>
      </c>
      <c r="J14" s="16">
        <f>2028482.1+1463942.2</f>
        <v>3492424.3</v>
      </c>
      <c r="K14" s="22">
        <f t="shared" si="3"/>
        <v>105.2</v>
      </c>
      <c r="L14" s="22">
        <f t="shared" si="3"/>
        <v>105.2</v>
      </c>
    </row>
    <row r="15" spans="1:72" s="19" customFormat="1" ht="25.5" x14ac:dyDescent="0.25">
      <c r="A15" s="17" t="s">
        <v>16</v>
      </c>
      <c r="B15" s="23" t="s">
        <v>17</v>
      </c>
      <c r="C15" s="15">
        <f>SUM(C16:C20)</f>
        <v>3833373.7</v>
      </c>
      <c r="D15" s="15">
        <f>SUM(D16:D20)</f>
        <v>3833373.7</v>
      </c>
      <c r="E15" s="15">
        <f t="shared" ref="E15:F15" si="7">SUM(E16:E20)</f>
        <v>2031070.7</v>
      </c>
      <c r="F15" s="15">
        <f t="shared" si="7"/>
        <v>2031070.7</v>
      </c>
      <c r="G15" s="15">
        <f t="shared" si="2"/>
        <v>53</v>
      </c>
      <c r="H15" s="15">
        <f t="shared" si="2"/>
        <v>53</v>
      </c>
      <c r="I15" s="15">
        <f>SUM(I16:I20)</f>
        <v>1763385</v>
      </c>
      <c r="J15" s="15">
        <f>SUM(J16:J20)</f>
        <v>1763385</v>
      </c>
      <c r="K15" s="20">
        <f t="shared" si="3"/>
        <v>115.2</v>
      </c>
      <c r="L15" s="20">
        <f t="shared" si="3"/>
        <v>115.2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</row>
    <row r="16" spans="1:72" ht="38.25" x14ac:dyDescent="0.25">
      <c r="A16" s="10" t="s">
        <v>18</v>
      </c>
      <c r="B16" s="9" t="s">
        <v>19</v>
      </c>
      <c r="C16" s="16">
        <v>3598554.2</v>
      </c>
      <c r="D16" s="16">
        <v>3598554.2</v>
      </c>
      <c r="E16" s="16">
        <v>1918600.4</v>
      </c>
      <c r="F16" s="16">
        <v>1918600.4</v>
      </c>
      <c r="G16" s="16">
        <f t="shared" si="2"/>
        <v>53.3</v>
      </c>
      <c r="H16" s="16">
        <f t="shared" si="2"/>
        <v>53.3</v>
      </c>
      <c r="I16" s="16">
        <v>1635996.8</v>
      </c>
      <c r="J16" s="16">
        <v>1635996.8</v>
      </c>
      <c r="K16" s="22">
        <f t="shared" si="3"/>
        <v>117.3</v>
      </c>
      <c r="L16" s="22">
        <f t="shared" si="3"/>
        <v>117.3</v>
      </c>
    </row>
    <row r="17" spans="1:12" ht="25.5" x14ac:dyDescent="0.25">
      <c r="A17" s="8" t="s">
        <v>20</v>
      </c>
      <c r="B17" s="9" t="s">
        <v>21</v>
      </c>
      <c r="C17" s="16">
        <v>421.7</v>
      </c>
      <c r="D17" s="16">
        <v>421.7</v>
      </c>
      <c r="E17" s="18">
        <v>-4836.5</v>
      </c>
      <c r="F17" s="18">
        <v>-4836.5</v>
      </c>
      <c r="G17" s="16">
        <f t="shared" si="2"/>
        <v>-1146.9000000000001</v>
      </c>
      <c r="H17" s="16">
        <f t="shared" si="2"/>
        <v>-1146.9000000000001</v>
      </c>
      <c r="I17" s="16">
        <v>825.9</v>
      </c>
      <c r="J17" s="16">
        <v>825.9</v>
      </c>
      <c r="K17" s="22">
        <f t="shared" si="3"/>
        <v>-585.6</v>
      </c>
      <c r="L17" s="22">
        <f t="shared" si="3"/>
        <v>-585.6</v>
      </c>
    </row>
    <row r="18" spans="1:12" x14ac:dyDescent="0.25">
      <c r="A18" s="10" t="s">
        <v>22</v>
      </c>
      <c r="B18" s="9" t="s">
        <v>23</v>
      </c>
      <c r="C18" s="31">
        <v>12138.4</v>
      </c>
      <c r="D18" s="31">
        <v>12138.4</v>
      </c>
      <c r="E18" s="16">
        <v>8085.5</v>
      </c>
      <c r="F18" s="16">
        <v>8085.5</v>
      </c>
      <c r="G18" s="16">
        <f t="shared" si="2"/>
        <v>66.599999999999994</v>
      </c>
      <c r="H18" s="16">
        <f t="shared" si="2"/>
        <v>66.599999999999994</v>
      </c>
      <c r="I18" s="16">
        <v>9963.7000000000007</v>
      </c>
      <c r="J18" s="16">
        <v>9963.7000000000007</v>
      </c>
      <c r="K18" s="22">
        <f t="shared" si="3"/>
        <v>81.099999999999994</v>
      </c>
      <c r="L18" s="22">
        <f t="shared" si="3"/>
        <v>81.099999999999994</v>
      </c>
    </row>
    <row r="19" spans="1:12" ht="38.25" x14ac:dyDescent="0.25">
      <c r="A19" s="10" t="s">
        <v>24</v>
      </c>
      <c r="B19" s="9" t="s">
        <v>25</v>
      </c>
      <c r="C19" s="31">
        <v>186999.4</v>
      </c>
      <c r="D19" s="31">
        <v>186999.4</v>
      </c>
      <c r="E19" s="16">
        <v>73505.7</v>
      </c>
      <c r="F19" s="16">
        <v>73505.7</v>
      </c>
      <c r="G19" s="16">
        <f t="shared" si="2"/>
        <v>39.299999999999997</v>
      </c>
      <c r="H19" s="16">
        <f t="shared" si="2"/>
        <v>39.299999999999997</v>
      </c>
      <c r="I19" s="16">
        <v>100439.2</v>
      </c>
      <c r="J19" s="16">
        <v>100439.2</v>
      </c>
      <c r="K19" s="22">
        <f t="shared" si="3"/>
        <v>73.2</v>
      </c>
      <c r="L19" s="22">
        <f t="shared" si="3"/>
        <v>73.2</v>
      </c>
    </row>
    <row r="20" spans="1:12" x14ac:dyDescent="0.25">
      <c r="A20" s="14" t="s">
        <v>54</v>
      </c>
      <c r="B20" s="24" t="s">
        <v>55</v>
      </c>
      <c r="C20" s="31">
        <v>35260</v>
      </c>
      <c r="D20" s="31">
        <v>35260</v>
      </c>
      <c r="E20" s="16">
        <v>35715.599999999999</v>
      </c>
      <c r="F20" s="16">
        <v>35715.599999999999</v>
      </c>
      <c r="G20" s="16">
        <f t="shared" si="2"/>
        <v>101.3</v>
      </c>
      <c r="H20" s="16">
        <f t="shared" si="2"/>
        <v>101.3</v>
      </c>
      <c r="I20" s="16">
        <v>16159.4</v>
      </c>
      <c r="J20" s="16">
        <v>16159.4</v>
      </c>
      <c r="K20" s="22">
        <f t="shared" si="3"/>
        <v>221</v>
      </c>
      <c r="L20" s="22">
        <f t="shared" si="3"/>
        <v>221</v>
      </c>
    </row>
    <row r="21" spans="1:12" x14ac:dyDescent="0.25">
      <c r="A21" s="4" t="s">
        <v>26</v>
      </c>
      <c r="B21" s="5" t="s">
        <v>27</v>
      </c>
      <c r="C21" s="15">
        <f>SUM(C22:C26)</f>
        <v>7770689</v>
      </c>
      <c r="D21" s="15">
        <f>SUM(D22:D26)</f>
        <v>7770689</v>
      </c>
      <c r="E21" s="15">
        <f t="shared" ref="E21:F21" si="8">SUM(E22:E26)</f>
        <v>3458588.8</v>
      </c>
      <c r="F21" s="15">
        <f t="shared" si="8"/>
        <v>3458588.8</v>
      </c>
      <c r="G21" s="15">
        <f t="shared" si="2"/>
        <v>44.5</v>
      </c>
      <c r="H21" s="15">
        <f t="shared" si="2"/>
        <v>44.5</v>
      </c>
      <c r="I21" s="15">
        <f>SUM(I22:I26)</f>
        <v>3244480.5</v>
      </c>
      <c r="J21" s="15">
        <f>SUM(J22:J26)</f>
        <v>3244480.5</v>
      </c>
      <c r="K21" s="20">
        <f t="shared" si="3"/>
        <v>106.6</v>
      </c>
      <c r="L21" s="20">
        <f t="shared" si="3"/>
        <v>106.6</v>
      </c>
    </row>
    <row r="22" spans="1:12" x14ac:dyDescent="0.25">
      <c r="A22" s="10" t="s">
        <v>28</v>
      </c>
      <c r="B22" s="9" t="s">
        <v>29</v>
      </c>
      <c r="C22" s="31">
        <v>388535.2</v>
      </c>
      <c r="D22" s="31">
        <v>388535.2</v>
      </c>
      <c r="E22" s="16">
        <v>33383.9</v>
      </c>
      <c r="F22" s="16">
        <v>33383.9</v>
      </c>
      <c r="G22" s="16">
        <f t="shared" si="2"/>
        <v>8.6</v>
      </c>
      <c r="H22" s="16">
        <f t="shared" si="2"/>
        <v>8.6</v>
      </c>
      <c r="I22" s="16">
        <v>41722.800000000003</v>
      </c>
      <c r="J22" s="16">
        <v>41722.800000000003</v>
      </c>
      <c r="K22" s="22">
        <f t="shared" si="3"/>
        <v>80</v>
      </c>
      <c r="L22" s="22">
        <f t="shared" si="3"/>
        <v>80</v>
      </c>
    </row>
    <row r="23" spans="1:12" x14ac:dyDescent="0.25">
      <c r="A23" s="10" t="s">
        <v>30</v>
      </c>
      <c r="B23" s="9" t="s">
        <v>31</v>
      </c>
      <c r="C23" s="31">
        <v>6103693.0999999996</v>
      </c>
      <c r="D23" s="31">
        <v>6103693.0999999996</v>
      </c>
      <c r="E23" s="16">
        <v>3035897</v>
      </c>
      <c r="F23" s="16">
        <v>3035897</v>
      </c>
      <c r="G23" s="16">
        <f t="shared" si="2"/>
        <v>49.7</v>
      </c>
      <c r="H23" s="16">
        <f t="shared" si="2"/>
        <v>49.7</v>
      </c>
      <c r="I23" s="16">
        <v>2832564.6</v>
      </c>
      <c r="J23" s="16">
        <v>2832564.6</v>
      </c>
      <c r="K23" s="22">
        <f t="shared" si="3"/>
        <v>107.2</v>
      </c>
      <c r="L23" s="22">
        <f t="shared" si="3"/>
        <v>107.2</v>
      </c>
    </row>
    <row r="24" spans="1:12" x14ac:dyDescent="0.25">
      <c r="A24" s="10" t="s">
        <v>32</v>
      </c>
      <c r="B24" s="9" t="s">
        <v>33</v>
      </c>
      <c r="C24" s="31">
        <v>751793.8</v>
      </c>
      <c r="D24" s="31">
        <v>751793.8</v>
      </c>
      <c r="E24" s="16">
        <v>210398.3</v>
      </c>
      <c r="F24" s="16">
        <v>210398.3</v>
      </c>
      <c r="G24" s="16">
        <f t="shared" si="2"/>
        <v>28</v>
      </c>
      <c r="H24" s="16">
        <f t="shared" si="2"/>
        <v>28</v>
      </c>
      <c r="I24" s="16">
        <v>179360</v>
      </c>
      <c r="J24" s="16">
        <v>179360</v>
      </c>
      <c r="K24" s="22">
        <f t="shared" si="3"/>
        <v>117.3</v>
      </c>
      <c r="L24" s="22">
        <f t="shared" si="3"/>
        <v>117.3</v>
      </c>
    </row>
    <row r="25" spans="1:12" x14ac:dyDescent="0.25">
      <c r="A25" s="10" t="s">
        <v>34</v>
      </c>
      <c r="B25" s="13" t="s">
        <v>35</v>
      </c>
      <c r="C25" s="31">
        <v>1680</v>
      </c>
      <c r="D25" s="31">
        <v>1680</v>
      </c>
      <c r="E25" s="16">
        <v>742.3</v>
      </c>
      <c r="F25" s="16">
        <v>742.3</v>
      </c>
      <c r="G25" s="16">
        <f t="shared" si="2"/>
        <v>44.2</v>
      </c>
      <c r="H25" s="16">
        <f t="shared" si="2"/>
        <v>44.2</v>
      </c>
      <c r="I25" s="16">
        <v>805</v>
      </c>
      <c r="J25" s="16">
        <v>805</v>
      </c>
      <c r="K25" s="22">
        <f t="shared" si="3"/>
        <v>92.2</v>
      </c>
      <c r="L25" s="22">
        <f t="shared" si="3"/>
        <v>92.2</v>
      </c>
    </row>
    <row r="26" spans="1:12" x14ac:dyDescent="0.25">
      <c r="A26" s="10" t="s">
        <v>36</v>
      </c>
      <c r="B26" s="9" t="s">
        <v>37</v>
      </c>
      <c r="C26" s="31">
        <v>524986.9</v>
      </c>
      <c r="D26" s="31">
        <v>524986.9</v>
      </c>
      <c r="E26" s="16">
        <v>178167.3</v>
      </c>
      <c r="F26" s="16">
        <v>178167.3</v>
      </c>
      <c r="G26" s="16">
        <f t="shared" si="2"/>
        <v>33.9</v>
      </c>
      <c r="H26" s="16">
        <f t="shared" si="2"/>
        <v>33.9</v>
      </c>
      <c r="I26" s="16">
        <v>190028.1</v>
      </c>
      <c r="J26" s="16">
        <v>190028.1</v>
      </c>
      <c r="K26" s="22">
        <f t="shared" si="3"/>
        <v>93.8</v>
      </c>
      <c r="L26" s="22">
        <f t="shared" si="3"/>
        <v>93.8</v>
      </c>
    </row>
    <row r="27" spans="1:12" ht="25.5" x14ac:dyDescent="0.25">
      <c r="A27" s="4" t="s">
        <v>38</v>
      </c>
      <c r="B27" s="5" t="s">
        <v>39</v>
      </c>
      <c r="C27" s="15">
        <f>SUM(C28:C29)</f>
        <v>3888467.8</v>
      </c>
      <c r="D27" s="15">
        <f>SUM(D28:D29)</f>
        <v>3888467.8</v>
      </c>
      <c r="E27" s="15">
        <f t="shared" ref="E27:F27" si="9">SUM(E28:E29)</f>
        <v>1457680.6</v>
      </c>
      <c r="F27" s="15">
        <f t="shared" si="9"/>
        <v>1457680.6</v>
      </c>
      <c r="G27" s="15">
        <f t="shared" si="2"/>
        <v>37.5</v>
      </c>
      <c r="H27" s="15">
        <f t="shared" si="2"/>
        <v>37.5</v>
      </c>
      <c r="I27" s="15">
        <f>SUM(I28:I29)</f>
        <v>1029007.1</v>
      </c>
      <c r="J27" s="15">
        <f>SUM(J28:J29)</f>
        <v>1029007.1</v>
      </c>
      <c r="K27" s="20">
        <f t="shared" si="3"/>
        <v>141.69999999999999</v>
      </c>
      <c r="L27" s="20">
        <f t="shared" si="3"/>
        <v>141.69999999999999</v>
      </c>
    </row>
    <row r="28" spans="1:12" x14ac:dyDescent="0.25">
      <c r="A28" s="10" t="s">
        <v>40</v>
      </c>
      <c r="B28" s="9" t="s">
        <v>41</v>
      </c>
      <c r="C28" s="16">
        <v>3873751.8</v>
      </c>
      <c r="D28" s="16">
        <v>3873751.8</v>
      </c>
      <c r="E28" s="16">
        <v>1457070.7</v>
      </c>
      <c r="F28" s="16">
        <v>1457070.7</v>
      </c>
      <c r="G28" s="16">
        <f t="shared" si="2"/>
        <v>37.6</v>
      </c>
      <c r="H28" s="16">
        <f t="shared" si="2"/>
        <v>37.6</v>
      </c>
      <c r="I28" s="16">
        <v>1028281.1</v>
      </c>
      <c r="J28" s="16">
        <v>1028281.1</v>
      </c>
      <c r="K28" s="22">
        <f t="shared" si="3"/>
        <v>141.69999999999999</v>
      </c>
      <c r="L28" s="22">
        <f t="shared" si="3"/>
        <v>141.69999999999999</v>
      </c>
    </row>
    <row r="29" spans="1:12" ht="25.5" customHeight="1" x14ac:dyDescent="0.25">
      <c r="A29" s="10" t="s">
        <v>42</v>
      </c>
      <c r="B29" s="9" t="s">
        <v>43</v>
      </c>
      <c r="C29" s="31">
        <v>14716</v>
      </c>
      <c r="D29" s="31">
        <v>14716</v>
      </c>
      <c r="E29" s="16">
        <v>609.9</v>
      </c>
      <c r="F29" s="16">
        <v>609.9</v>
      </c>
      <c r="G29" s="16">
        <f t="shared" si="2"/>
        <v>4.0999999999999996</v>
      </c>
      <c r="H29" s="16">
        <f t="shared" si="2"/>
        <v>4.0999999999999996</v>
      </c>
      <c r="I29" s="16">
        <v>726</v>
      </c>
      <c r="J29" s="16">
        <v>726</v>
      </c>
      <c r="K29" s="22">
        <f t="shared" si="3"/>
        <v>84</v>
      </c>
      <c r="L29" s="22">
        <f t="shared" si="3"/>
        <v>84</v>
      </c>
    </row>
    <row r="30" spans="1:12" s="25" customFormat="1" x14ac:dyDescent="0.25">
      <c r="A30" s="17"/>
      <c r="B30" s="23" t="s">
        <v>44</v>
      </c>
      <c r="C30" s="22">
        <v>263568.3</v>
      </c>
      <c r="D30" s="22">
        <v>263568.3</v>
      </c>
      <c r="E30" s="22">
        <v>149144.1</v>
      </c>
      <c r="F30" s="22">
        <v>149144.1</v>
      </c>
      <c r="G30" s="16">
        <f t="shared" si="2"/>
        <v>56.6</v>
      </c>
      <c r="H30" s="16">
        <f t="shared" si="2"/>
        <v>56.6</v>
      </c>
      <c r="I30" s="22">
        <v>126860.9</v>
      </c>
      <c r="J30" s="22">
        <v>126860.9</v>
      </c>
      <c r="K30" s="22">
        <f t="shared" si="3"/>
        <v>117.6</v>
      </c>
      <c r="L30" s="22">
        <f t="shared" si="3"/>
        <v>117.6</v>
      </c>
    </row>
    <row r="31" spans="1:12" s="25" customFormat="1" x14ac:dyDescent="0.25">
      <c r="A31" s="17"/>
      <c r="B31" s="23" t="s">
        <v>45</v>
      </c>
      <c r="C31" s="21">
        <v>2350385.5</v>
      </c>
      <c r="D31" s="21">
        <v>2285285.5</v>
      </c>
      <c r="E31" s="21">
        <v>1577908.1</v>
      </c>
      <c r="F31" s="21">
        <v>1538492.8</v>
      </c>
      <c r="G31" s="15">
        <f t="shared" si="2"/>
        <v>67.099999999999994</v>
      </c>
      <c r="H31" s="15">
        <f t="shared" si="2"/>
        <v>67.3</v>
      </c>
      <c r="I31" s="21">
        <v>1374072.5</v>
      </c>
      <c r="J31" s="21">
        <v>1312821.8</v>
      </c>
      <c r="K31" s="20">
        <f t="shared" si="3"/>
        <v>114.8</v>
      </c>
      <c r="L31" s="20">
        <f t="shared" si="3"/>
        <v>117.2</v>
      </c>
    </row>
    <row r="32" spans="1:12" x14ac:dyDescent="0.25">
      <c r="A32" s="17" t="s">
        <v>56</v>
      </c>
      <c r="B32" s="26" t="s">
        <v>57</v>
      </c>
      <c r="C32" s="27">
        <v>76309336</v>
      </c>
      <c r="D32" s="27">
        <v>53775089.799999997</v>
      </c>
      <c r="E32" s="27">
        <v>36653214.299999997</v>
      </c>
      <c r="F32" s="27">
        <v>25495795.5</v>
      </c>
      <c r="G32" s="15">
        <f t="shared" si="2"/>
        <v>48</v>
      </c>
      <c r="H32" s="15">
        <f t="shared" si="2"/>
        <v>47.4</v>
      </c>
      <c r="I32" s="27">
        <v>31923950.399999999</v>
      </c>
      <c r="J32" s="27">
        <v>23706621.899999999</v>
      </c>
      <c r="K32" s="20">
        <f>E32/I32*100</f>
        <v>114.8</v>
      </c>
      <c r="L32" s="20">
        <f t="shared" si="3"/>
        <v>107.5</v>
      </c>
    </row>
    <row r="33" spans="1:12" ht="51.75" x14ac:dyDescent="0.25">
      <c r="A33" s="17" t="s">
        <v>58</v>
      </c>
      <c r="B33" s="26" t="s">
        <v>59</v>
      </c>
      <c r="C33" s="15">
        <v>75355749.5</v>
      </c>
      <c r="D33" s="15">
        <v>52803703.299999997</v>
      </c>
      <c r="E33" s="15">
        <v>36138864.899999999</v>
      </c>
      <c r="F33" s="15">
        <v>24831547.699999999</v>
      </c>
      <c r="G33" s="15">
        <f t="shared" si="2"/>
        <v>48</v>
      </c>
      <c r="H33" s="16">
        <f t="shared" si="2"/>
        <v>47</v>
      </c>
      <c r="I33" s="15">
        <v>34138738.600000001</v>
      </c>
      <c r="J33" s="15">
        <v>22762922.5</v>
      </c>
      <c r="K33" s="22">
        <f t="shared" ref="K33:L44" si="10">E33/I33*100</f>
        <v>105.9</v>
      </c>
      <c r="L33" s="22">
        <f t="shared" si="10"/>
        <v>109.1</v>
      </c>
    </row>
    <row r="34" spans="1:12" ht="26.25" x14ac:dyDescent="0.25">
      <c r="A34" s="14" t="s">
        <v>60</v>
      </c>
      <c r="B34" s="28" t="s">
        <v>61</v>
      </c>
      <c r="C34" s="16">
        <v>14870322.199999999</v>
      </c>
      <c r="D34" s="16">
        <v>14870322.199999999</v>
      </c>
      <c r="E34" s="16">
        <v>8223622.0999999996</v>
      </c>
      <c r="F34" s="16">
        <v>8223622.0999999996</v>
      </c>
      <c r="G34" s="16">
        <f t="shared" ref="G34:H44" si="11">E34/C34*100</f>
        <v>55.3</v>
      </c>
      <c r="H34" s="16">
        <f t="shared" si="11"/>
        <v>55.3</v>
      </c>
      <c r="I34" s="16">
        <v>7670090.7999999998</v>
      </c>
      <c r="J34" s="16">
        <v>7670090.7999999998</v>
      </c>
      <c r="K34" s="22">
        <f t="shared" si="10"/>
        <v>107.2</v>
      </c>
      <c r="L34" s="22">
        <f t="shared" si="10"/>
        <v>107.2</v>
      </c>
    </row>
    <row r="35" spans="1:12" ht="39" x14ac:dyDescent="0.25">
      <c r="A35" s="14" t="s">
        <v>62</v>
      </c>
      <c r="B35" s="28" t="s">
        <v>63</v>
      </c>
      <c r="C35" s="16">
        <v>25635946.399999999</v>
      </c>
      <c r="D35" s="16">
        <v>25635946.399999999</v>
      </c>
      <c r="E35" s="16">
        <v>9626009.3000000007</v>
      </c>
      <c r="F35" s="16">
        <v>9626009.3000000007</v>
      </c>
      <c r="G35" s="16">
        <f t="shared" si="11"/>
        <v>37.5</v>
      </c>
      <c r="H35" s="16">
        <f t="shared" si="11"/>
        <v>37.5</v>
      </c>
      <c r="I35" s="16">
        <v>11026235.300000001</v>
      </c>
      <c r="J35" s="16">
        <v>11026235.300000001</v>
      </c>
      <c r="K35" s="20">
        <f t="shared" si="10"/>
        <v>87.3</v>
      </c>
      <c r="L35" s="22">
        <f t="shared" si="10"/>
        <v>87.3</v>
      </c>
    </row>
    <row r="36" spans="1:12" ht="26.25" x14ac:dyDescent="0.25">
      <c r="A36" s="14" t="s">
        <v>64</v>
      </c>
      <c r="B36" s="28" t="s">
        <v>65</v>
      </c>
      <c r="C36" s="16">
        <v>3565971.6</v>
      </c>
      <c r="D36" s="16">
        <v>3565971.6</v>
      </c>
      <c r="E36" s="16">
        <v>1806867.8</v>
      </c>
      <c r="F36" s="16">
        <v>1806867.8</v>
      </c>
      <c r="G36" s="16">
        <f t="shared" si="11"/>
        <v>50.7</v>
      </c>
      <c r="H36" s="15">
        <f t="shared" si="11"/>
        <v>50.7</v>
      </c>
      <c r="I36" s="16">
        <v>2652244.7000000002</v>
      </c>
      <c r="J36" s="16">
        <v>2652244.7000000002</v>
      </c>
      <c r="K36" s="22">
        <f t="shared" si="10"/>
        <v>68.099999999999994</v>
      </c>
      <c r="L36" s="20">
        <f t="shared" si="10"/>
        <v>68.099999999999994</v>
      </c>
    </row>
    <row r="37" spans="1:12" x14ac:dyDescent="0.25">
      <c r="A37" s="14" t="s">
        <v>66</v>
      </c>
      <c r="B37" s="28" t="s">
        <v>67</v>
      </c>
      <c r="C37" s="16">
        <v>8731463.0999999996</v>
      </c>
      <c r="D37" s="16">
        <v>8731463.0999999996</v>
      </c>
      <c r="E37" s="16">
        <v>5175048.4000000004</v>
      </c>
      <c r="F37" s="16">
        <v>5175048.4000000004</v>
      </c>
      <c r="G37" s="15">
        <f t="shared" si="11"/>
        <v>59.3</v>
      </c>
      <c r="H37" s="15">
        <f t="shared" si="11"/>
        <v>59.3</v>
      </c>
      <c r="I37" s="16">
        <v>1414351.7</v>
      </c>
      <c r="J37" s="16">
        <v>1414351.7</v>
      </c>
      <c r="K37" s="22">
        <f t="shared" si="10"/>
        <v>365.9</v>
      </c>
      <c r="L37" s="20">
        <f t="shared" si="10"/>
        <v>365.9</v>
      </c>
    </row>
    <row r="38" spans="1:12" ht="51.75" x14ac:dyDescent="0.25">
      <c r="A38" s="14" t="s">
        <v>68</v>
      </c>
      <c r="B38" s="28" t="s">
        <v>69</v>
      </c>
      <c r="C38" s="16">
        <v>22552046.199999999</v>
      </c>
      <c r="D38" s="16">
        <v>0</v>
      </c>
      <c r="E38" s="16">
        <v>11307317.300000001</v>
      </c>
      <c r="F38" s="16">
        <v>0</v>
      </c>
      <c r="G38" s="16">
        <f t="shared" si="11"/>
        <v>50.1</v>
      </c>
      <c r="H38" s="16" t="s">
        <v>88</v>
      </c>
      <c r="I38" s="16">
        <v>11375816.1</v>
      </c>
      <c r="J38" s="16">
        <v>0</v>
      </c>
      <c r="K38" s="22">
        <f t="shared" si="10"/>
        <v>99.4</v>
      </c>
      <c r="L38" s="22" t="s">
        <v>88</v>
      </c>
    </row>
    <row r="39" spans="1:12" ht="39" x14ac:dyDescent="0.25">
      <c r="A39" s="17" t="s">
        <v>70</v>
      </c>
      <c r="B39" s="26" t="s">
        <v>71</v>
      </c>
      <c r="C39" s="15">
        <v>938634.2</v>
      </c>
      <c r="D39" s="15">
        <v>938634.2</v>
      </c>
      <c r="E39" s="15">
        <v>731383.9</v>
      </c>
      <c r="F39" s="15">
        <v>731383.9</v>
      </c>
      <c r="G39" s="15">
        <f t="shared" si="11"/>
        <v>77.900000000000006</v>
      </c>
      <c r="H39" s="15">
        <f t="shared" si="11"/>
        <v>77.900000000000006</v>
      </c>
      <c r="I39" s="15">
        <v>772522.9</v>
      </c>
      <c r="J39" s="15">
        <v>772522.9</v>
      </c>
      <c r="K39" s="20">
        <f t="shared" si="10"/>
        <v>94.7</v>
      </c>
      <c r="L39" s="20">
        <f t="shared" si="10"/>
        <v>94.7</v>
      </c>
    </row>
    <row r="40" spans="1:12" ht="26.25" x14ac:dyDescent="0.25">
      <c r="A40" s="17" t="s">
        <v>72</v>
      </c>
      <c r="B40" s="26" t="s">
        <v>73</v>
      </c>
      <c r="C40" s="15">
        <v>36352.5</v>
      </c>
      <c r="D40" s="15">
        <v>36352.5</v>
      </c>
      <c r="E40" s="15">
        <v>46852.5</v>
      </c>
      <c r="F40" s="15">
        <v>46852.5</v>
      </c>
      <c r="G40" s="15">
        <f t="shared" si="11"/>
        <v>128.9</v>
      </c>
      <c r="H40" s="15">
        <f t="shared" si="11"/>
        <v>128.9</v>
      </c>
      <c r="I40" s="15">
        <v>243729.6</v>
      </c>
      <c r="J40" s="15">
        <v>243729.6</v>
      </c>
      <c r="K40" s="20">
        <f t="shared" si="10"/>
        <v>19.2</v>
      </c>
      <c r="L40" s="20">
        <f t="shared" si="10"/>
        <v>19.2</v>
      </c>
    </row>
    <row r="41" spans="1:12" x14ac:dyDescent="0.25">
      <c r="A41" s="17" t="s">
        <v>74</v>
      </c>
      <c r="B41" s="26" t="s">
        <v>75</v>
      </c>
      <c r="C41" s="15">
        <v>10190.1</v>
      </c>
      <c r="D41" s="15">
        <v>10190.1</v>
      </c>
      <c r="E41" s="15">
        <v>7966.1</v>
      </c>
      <c r="F41" s="15">
        <v>7966.1</v>
      </c>
      <c r="G41" s="15">
        <f t="shared" si="11"/>
        <v>78.2</v>
      </c>
      <c r="H41" s="15">
        <f t="shared" si="11"/>
        <v>78.2</v>
      </c>
      <c r="I41" s="15">
        <v>12688.9</v>
      </c>
      <c r="J41" s="15">
        <v>12688.9</v>
      </c>
      <c r="K41" s="20">
        <f t="shared" si="10"/>
        <v>62.8</v>
      </c>
      <c r="L41" s="20">
        <f t="shared" si="10"/>
        <v>62.8</v>
      </c>
    </row>
    <row r="42" spans="1:12" ht="88.5" customHeight="1" x14ac:dyDescent="0.25">
      <c r="A42" s="17" t="s">
        <v>76</v>
      </c>
      <c r="B42" s="26" t="s">
        <v>77</v>
      </c>
      <c r="C42" s="15">
        <v>424.3</v>
      </c>
      <c r="D42" s="15">
        <v>424.3</v>
      </c>
      <c r="E42" s="15">
        <v>24959.8</v>
      </c>
      <c r="F42" s="15">
        <v>24463.8</v>
      </c>
      <c r="G42" s="15">
        <f t="shared" si="11"/>
        <v>5882.6</v>
      </c>
      <c r="H42" s="15">
        <f t="shared" si="11"/>
        <v>5765.7</v>
      </c>
      <c r="I42" s="15">
        <v>8890.7000000000007</v>
      </c>
      <c r="J42" s="15">
        <v>20797.400000000001</v>
      </c>
      <c r="K42" s="20">
        <f t="shared" si="10"/>
        <v>280.7</v>
      </c>
      <c r="L42" s="20">
        <f t="shared" si="10"/>
        <v>117.6</v>
      </c>
    </row>
    <row r="43" spans="1:12" ht="51.75" x14ac:dyDescent="0.25">
      <c r="A43" s="17" t="s">
        <v>78</v>
      </c>
      <c r="B43" s="26" t="s">
        <v>79</v>
      </c>
      <c r="C43" s="15">
        <v>-32014.6</v>
      </c>
      <c r="D43" s="15">
        <v>-14214.6</v>
      </c>
      <c r="E43" s="15">
        <v>-296812.90000000002</v>
      </c>
      <c r="F43" s="15">
        <v>-146418.5</v>
      </c>
      <c r="G43" s="15" t="s">
        <v>88</v>
      </c>
      <c r="H43" s="15" t="s">
        <v>88</v>
      </c>
      <c r="I43" s="15">
        <v>-3252620.3</v>
      </c>
      <c r="J43" s="15">
        <v>-106039.4</v>
      </c>
      <c r="K43" s="20" t="s">
        <v>88</v>
      </c>
      <c r="L43" s="20" t="s">
        <v>88</v>
      </c>
    </row>
    <row r="44" spans="1:12" x14ac:dyDescent="0.25">
      <c r="A44" s="17" t="s">
        <v>80</v>
      </c>
      <c r="B44" s="26"/>
      <c r="C44" s="29">
        <f>SUM(C4+C32)</f>
        <v>144518761</v>
      </c>
      <c r="D44" s="29">
        <f>SUM(D4+D32)</f>
        <v>121919414.8</v>
      </c>
      <c r="E44" s="15">
        <f>SUM(E4+E32)</f>
        <v>76223035.700000003</v>
      </c>
      <c r="F44" s="15">
        <f>SUM(F4+F32)</f>
        <v>65026201.600000001</v>
      </c>
      <c r="G44" s="15">
        <f t="shared" si="11"/>
        <v>52.7</v>
      </c>
      <c r="H44" s="15">
        <f t="shared" si="11"/>
        <v>53.3</v>
      </c>
      <c r="I44" s="15">
        <f>SUM(I4+I32)</f>
        <v>61504152.700000003</v>
      </c>
      <c r="J44" s="15">
        <f>SUM(J4+J32)</f>
        <v>53225573.5</v>
      </c>
      <c r="K44" s="20">
        <f t="shared" si="10"/>
        <v>123.9</v>
      </c>
      <c r="L44" s="20">
        <f t="shared" si="10"/>
        <v>122.2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Васько Галина Борисовна</cp:lastModifiedBy>
  <cp:lastPrinted>2023-09-25T05:48:26Z</cp:lastPrinted>
  <dcterms:created xsi:type="dcterms:W3CDTF">2018-08-06T04:38:07Z</dcterms:created>
  <dcterms:modified xsi:type="dcterms:W3CDTF">2023-09-25T08:21:32Z</dcterms:modified>
</cp:coreProperties>
</file>