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бюджет'!$A$1:$L$45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1"/>
  <c r="J32"/>
  <c r="I32"/>
  <c r="J27"/>
  <c r="I27"/>
  <c r="J21"/>
  <c r="J5" s="1"/>
  <c r="J4" s="1"/>
  <c r="I21"/>
  <c r="J15"/>
  <c r="I15"/>
  <c r="J10"/>
  <c r="I10"/>
  <c r="J9"/>
  <c r="I9"/>
  <c r="J6"/>
  <c r="I6"/>
  <c r="E32"/>
  <c r="E5"/>
  <c r="E6"/>
  <c r="E4"/>
  <c r="F32"/>
  <c r="D32"/>
  <c r="C32"/>
  <c r="F33"/>
  <c r="E33"/>
  <c r="D33"/>
  <c r="C33"/>
  <c r="D4"/>
  <c r="C4"/>
  <c r="F27"/>
  <c r="E27"/>
  <c r="D27"/>
  <c r="C27"/>
  <c r="F21"/>
  <c r="E21"/>
  <c r="D21"/>
  <c r="C21"/>
  <c r="F15"/>
  <c r="E15"/>
  <c r="G15" s="1"/>
  <c r="D15"/>
  <c r="C15"/>
  <c r="I5" l="1"/>
  <c r="I4" s="1"/>
  <c r="F5"/>
  <c r="F4" s="1"/>
  <c r="L45"/>
  <c r="K45"/>
  <c r="H45"/>
  <c r="G45"/>
  <c r="L44"/>
  <c r="K44"/>
  <c r="H44"/>
  <c r="G44"/>
  <c r="L43"/>
  <c r="K43"/>
  <c r="H43"/>
  <c r="G43"/>
  <c r="L41"/>
  <c r="K41"/>
  <c r="H41"/>
  <c r="G41"/>
  <c r="L40"/>
  <c r="K40"/>
  <c r="H40"/>
  <c r="G40"/>
  <c r="L39"/>
  <c r="K39"/>
  <c r="H39"/>
  <c r="G39"/>
  <c r="K38"/>
  <c r="G38"/>
  <c r="L37"/>
  <c r="K37"/>
  <c r="H37"/>
  <c r="G37"/>
  <c r="L36"/>
  <c r="K36"/>
  <c r="H36"/>
  <c r="G36"/>
  <c r="L35"/>
  <c r="K35"/>
  <c r="H35"/>
  <c r="G35"/>
  <c r="L34"/>
  <c r="K34"/>
  <c r="H34"/>
  <c r="G34"/>
  <c r="J33"/>
  <c r="L33" l="1"/>
  <c r="K33"/>
  <c r="L32"/>
  <c r="K32"/>
  <c r="H33"/>
  <c r="G33"/>
  <c r="G32"/>
  <c r="H32" l="1"/>
  <c r="L7"/>
  <c r="L8"/>
  <c r="L11"/>
  <c r="L12"/>
  <c r="L13"/>
  <c r="L14"/>
  <c r="L16"/>
  <c r="L18"/>
  <c r="L20"/>
  <c r="L22"/>
  <c r="L23"/>
  <c r="L24"/>
  <c r="L25"/>
  <c r="L26"/>
  <c r="L28"/>
  <c r="L29"/>
  <c r="L30"/>
  <c r="L31"/>
  <c r="K7"/>
  <c r="K8"/>
  <c r="K11"/>
  <c r="K12"/>
  <c r="K13"/>
  <c r="K14"/>
  <c r="K16"/>
  <c r="K18"/>
  <c r="K20"/>
  <c r="K22"/>
  <c r="K23"/>
  <c r="K24"/>
  <c r="K25"/>
  <c r="K26"/>
  <c r="K28"/>
  <c r="K29"/>
  <c r="K30"/>
  <c r="K31"/>
  <c r="H7"/>
  <c r="H8"/>
  <c r="H11"/>
  <c r="H12"/>
  <c r="H13"/>
  <c r="H14"/>
  <c r="H16"/>
  <c r="H18"/>
  <c r="H20"/>
  <c r="H22"/>
  <c r="H23"/>
  <c r="H24"/>
  <c r="H25"/>
  <c r="H26"/>
  <c r="H28"/>
  <c r="H29"/>
  <c r="H30"/>
  <c r="H31"/>
  <c r="G7"/>
  <c r="G8"/>
  <c r="G11"/>
  <c r="G12"/>
  <c r="G13"/>
  <c r="G14"/>
  <c r="G16"/>
  <c r="G18"/>
  <c r="G20"/>
  <c r="G22"/>
  <c r="G23"/>
  <c r="G24"/>
  <c r="G25"/>
  <c r="G26"/>
  <c r="G28"/>
  <c r="G29"/>
  <c r="G30"/>
  <c r="G31"/>
  <c r="D6"/>
  <c r="K6"/>
  <c r="F6"/>
  <c r="L6" s="1"/>
  <c r="C6"/>
  <c r="K27"/>
  <c r="L27"/>
  <c r="L15"/>
  <c r="F10"/>
  <c r="F9" s="1"/>
  <c r="E10"/>
  <c r="E9" s="1"/>
  <c r="D10"/>
  <c r="D9" s="1"/>
  <c r="C10"/>
  <c r="C9" s="1"/>
  <c r="K15" l="1"/>
  <c r="G9"/>
  <c r="G21"/>
  <c r="L21"/>
  <c r="L9"/>
  <c r="H27"/>
  <c r="H15"/>
  <c r="D5"/>
  <c r="H10"/>
  <c r="H6"/>
  <c r="K10"/>
  <c r="L10"/>
  <c r="G10"/>
  <c r="G27"/>
  <c r="C5"/>
  <c r="H21"/>
  <c r="H9"/>
  <c r="K21"/>
  <c r="K9"/>
  <c r="G6"/>
  <c r="K5" l="1"/>
  <c r="L5"/>
  <c r="H5"/>
  <c r="G5"/>
  <c r="K4"/>
  <c r="G4" l="1"/>
  <c r="L4"/>
  <c r="H4"/>
</calcChain>
</file>

<file path=xl/sharedStrings.xml><?xml version="1.0" encoding="utf-8"?>
<sst xmlns="http://schemas.openxmlformats.org/spreadsheetml/2006/main" count="104" uniqueCount="91">
  <si>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</si>
  <si>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</si>
  <si>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</si>
  <si>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</si>
  <si>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</si>
  <si>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</si>
  <si>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</si>
  <si>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</si>
  <si>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</si>
  <si>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</si>
  <si>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</si>
  <si>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</si>
  <si>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</si>
  <si>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</si>
  <si>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</si>
  <si>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</si>
  <si>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</si>
  <si>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</si>
  <si>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</si>
  <si>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</si>
  <si>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</si>
  <si>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</si>
  <si>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</si>
  <si>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</si>
  <si>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</si>
  <si>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</si>
  <si>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</si>
  <si>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</si>
  <si>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</si>
  <si>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</si>
  <si>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</si>
  <si>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</si>
  <si>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</si>
  <si>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</si>
  <si>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</si>
  <si>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</si>
  <si>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</si>
  <si>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</si>
  <si>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</si>
  <si>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</si>
  <si>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</si>
  <si>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</si>
  <si>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</si>
  <si>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</si>
  <si>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</si>
  <si>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</si>
  <si>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</si>
  <si>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</si>
  <si>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</si>
  <si>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</si>
  <si>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</si>
  <si>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</si>
  <si>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</si>
  <si>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Сведения об исполнении доходов консолидированного бюджета Забайкальского края по состоянию на 01.04.2023 года 
(в сравнении с запланированными значениями на 2023 год и исполнением на 01.04.2022 года)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</si>
  <si>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</si>
  <si>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</si>
  <si>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</si>
  <si>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</si>
  <si>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</si>
  <si>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</si>
  <si>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</si>
  <si>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</si>
  <si>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</si>
  <si>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</si>
  <si>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</si>
  <si>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</si>
  <si>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</si>
  <si>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</si>
  <si>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Х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</si>
  <si>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</si>
  <si>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</si>
  <si>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</si>
  <si>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</si>
  <si>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</si>
  <si>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</si>
  <si>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</si>
  <si>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</si>
  <si>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</si>
  <si>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</si>
  <si>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</si>
  <si>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</si>
  <si>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</si>
  <si>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Код бюджетной классификации 
(без указания кода главного администратора доходов бюджета)</t>
  </si>
  <si>
    <t>Утвержденные бюджетные назначения консолидированный бюджет субъекта и ТГВФ
(годовой план), 
тыс. руб.</t>
  </si>
  <si>
    <t>Утвержденные бюджетные назначения консолидированный бюджет субъекта
(годовой план), 
тыс. руб.</t>
  </si>
  <si>
    <t>Фактически исполнено консолидированный бюджет субъекта и ТГВФ по состоянию на 01.04.2023 г., 
тыс. руб.</t>
  </si>
  <si>
    <t>Фактически исполнено консолидированный бюджет субъекта по состоянию на 01.04.2023 г., 
тыс. руб.</t>
  </si>
  <si>
    <t>% исполнения утвержденных бюджетных назначений консолидированного бюджета субъекта и ТГВФ по состоянию на 01.04.2023 г.</t>
  </si>
  <si>
    <t>% исполнения утвержденных бюджетных назначений консолидированного бюджета субъекта по состоянию на 01.04.2023 г.</t>
  </si>
  <si>
    <t>Фактически исполнено консолидированный бюджет субъекта и ТГВФ по состоянию на 01.04.2022 г., тыс. руб.</t>
  </si>
  <si>
    <t>Фактически исполнено консолидированный бюджет субъекта по состоянию на 01.04.2022 г., 
тыс. руб.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</si>
</sst>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</cellStyleXfs>
  <cellXfs count="42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165" fontId="9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5" fontId="5" fillId="2" borderId="3" xfId="0" applyNumberFormat="1" applyFont="1" applyFill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165" fontId="5" fillId="2" borderId="4" xfId="0" applyNumberFormat="1" applyFont="1" applyFill="1" applyBorder="1" applyAlignment="1">
      <alignment horizontal="center" vertical="top"/>
    </xf>
    <xf numFmtId="165" fontId="6" fillId="2" borderId="4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0" fontId="0" fillId="0" borderId="0" xfId="0" applyFill="1" applyBorder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top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45"/>
  <sheetViews>
    <sheetView tabSelected="1" view="pageBreakPreview" zoomScaleNormal="100" zoomScaleSheetLayoutView="100" workbookViewId="0">
      <pane ySplit="3" topLeftCell="A4" activePane="bottomLeft" state="frozen"/>
      <selection pane="bottomLeft" activeCell="E4" sqref="E4"/>
    </sheetView>
  </sheetViews>
  <sheetFormatPr defaultRowHeight="1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18.42578125" style="1" customWidth="1"/>
    <col min="12" max="12" width="19.85546875" style="1" customWidth="1"/>
    <col min="13" max="13" width="9.140625" style="1" customWidth="1"/>
    <col min="14" max="16384" width="9.140625" style="1"/>
  </cols>
  <sheetData>
    <row r="1" spans="1:71" ht="41.25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71">
      <c r="L2" s="39" t="s">
        <v>49</v>
      </c>
    </row>
    <row r="3" spans="1:71" ht="147.75" customHeight="1">
      <c r="A3" s="2" t="s">
        <v>82</v>
      </c>
      <c r="B3" s="2" t="s">
        <v>0</v>
      </c>
      <c r="C3" s="3" t="s">
        <v>83</v>
      </c>
      <c r="D3" s="3" t="s">
        <v>84</v>
      </c>
      <c r="E3" s="3" t="s">
        <v>85</v>
      </c>
      <c r="F3" s="3" t="s">
        <v>86</v>
      </c>
      <c r="G3" s="3" t="s">
        <v>87</v>
      </c>
      <c r="H3" s="3" t="s">
        <v>88</v>
      </c>
      <c r="I3" s="3" t="s">
        <v>89</v>
      </c>
      <c r="J3" s="3" t="s">
        <v>90</v>
      </c>
      <c r="K3" s="2" t="s">
        <v>45</v>
      </c>
      <c r="L3" s="2" t="s">
        <v>46</v>
      </c>
    </row>
    <row r="4" spans="1:71" ht="25.5">
      <c r="A4" s="7" t="s">
        <v>1</v>
      </c>
      <c r="B4" s="8" t="s">
        <v>2</v>
      </c>
      <c r="C4" s="9">
        <f>C5+C31</f>
        <v>67976350.799999997</v>
      </c>
      <c r="D4" s="9">
        <f>D5+D31</f>
        <v>67911250.799999997</v>
      </c>
      <c r="E4" s="9">
        <f>E5+E31</f>
        <v>16254984</v>
      </c>
      <c r="F4" s="9">
        <f>F5+F31</f>
        <v>16241383.1</v>
      </c>
      <c r="G4" s="10">
        <f>E4/C4*100</f>
        <v>23.9</v>
      </c>
      <c r="H4" s="10">
        <f>F4/D4*100</f>
        <v>23.9</v>
      </c>
      <c r="I4" s="9">
        <f>I5+I31</f>
        <v>14396944</v>
      </c>
      <c r="J4" s="9">
        <f>J5+J31</f>
        <v>14370358.4</v>
      </c>
      <c r="K4" s="11">
        <f t="shared" ref="K4:K16" si="0">E4/I4*100</f>
        <v>112.9</v>
      </c>
      <c r="L4" s="11">
        <f t="shared" ref="L4:L16" si="1">F4/J4*100</f>
        <v>113</v>
      </c>
    </row>
    <row r="5" spans="1:71">
      <c r="A5" s="12"/>
      <c r="B5" s="13" t="s">
        <v>3</v>
      </c>
      <c r="C5" s="10">
        <f>C6+C9+C15+C21+C27+C30</f>
        <v>65684624</v>
      </c>
      <c r="D5" s="10">
        <f t="shared" ref="D5" si="2">D6+D9+D15+D21+D27+D30</f>
        <v>65684624</v>
      </c>
      <c r="E5" s="10">
        <f>E6+E9+E15+E21+E27+E30</f>
        <v>15384112.800000001</v>
      </c>
      <c r="F5" s="10">
        <f>F6+F9+F15+F21+F27+F30</f>
        <v>15384112.800000001</v>
      </c>
      <c r="G5" s="10">
        <f t="shared" ref="G5:G31" si="3">E5/C5*100</f>
        <v>23.4</v>
      </c>
      <c r="H5" s="10">
        <f t="shared" ref="H5:H31" si="4">F5/D5*100</f>
        <v>23.4</v>
      </c>
      <c r="I5" s="10">
        <f>I6+I9+I15+I21+I27+I30</f>
        <v>13689649.199999999</v>
      </c>
      <c r="J5" s="10">
        <f>J6+J9+J15+J21+J27+J30</f>
        <v>13689649.199999999</v>
      </c>
      <c r="K5" s="11">
        <f t="shared" si="0"/>
        <v>112.4</v>
      </c>
      <c r="L5" s="11">
        <f t="shared" si="1"/>
        <v>112.4</v>
      </c>
    </row>
    <row r="6" spans="1:71">
      <c r="A6" s="7" t="s">
        <v>4</v>
      </c>
      <c r="B6" s="8" t="s">
        <v>5</v>
      </c>
      <c r="C6" s="10">
        <f>SUM(C7:C8)</f>
        <v>42005636.5</v>
      </c>
      <c r="D6" s="10">
        <f t="shared" ref="D6:F6" si="5">SUM(D7:D8)</f>
        <v>42005636.5</v>
      </c>
      <c r="E6" s="10">
        <f>SUM(E7:E8)</f>
        <v>10194964.699999999</v>
      </c>
      <c r="F6" s="10">
        <f t="shared" si="5"/>
        <v>10194964.699999999</v>
      </c>
      <c r="G6" s="10">
        <f t="shared" si="3"/>
        <v>24.3</v>
      </c>
      <c r="H6" s="10">
        <f t="shared" si="4"/>
        <v>24.3</v>
      </c>
      <c r="I6" s="10">
        <f>SUM(I7:I8)</f>
        <v>8993844.6999999993</v>
      </c>
      <c r="J6" s="10">
        <f>SUM(J7:J8)</f>
        <v>8993844.6999999993</v>
      </c>
      <c r="K6" s="11">
        <f t="shared" si="0"/>
        <v>113.4</v>
      </c>
      <c r="L6" s="11">
        <f t="shared" si="1"/>
        <v>113.4</v>
      </c>
    </row>
    <row r="7" spans="1:71">
      <c r="A7" s="14" t="s">
        <v>6</v>
      </c>
      <c r="B7" s="15" t="s">
        <v>7</v>
      </c>
      <c r="C7" s="16">
        <v>11508541</v>
      </c>
      <c r="D7" s="16">
        <v>11508541</v>
      </c>
      <c r="E7" s="16">
        <v>5181952.5999999996</v>
      </c>
      <c r="F7" s="16">
        <v>5181952.5999999996</v>
      </c>
      <c r="G7" s="16">
        <f t="shared" si="3"/>
        <v>45</v>
      </c>
      <c r="H7" s="16">
        <f t="shared" si="4"/>
        <v>45</v>
      </c>
      <c r="I7" s="16">
        <v>3244675.3</v>
      </c>
      <c r="J7" s="16">
        <v>3244675.3</v>
      </c>
      <c r="K7" s="17">
        <f t="shared" si="0"/>
        <v>159.69999999999999</v>
      </c>
      <c r="L7" s="17">
        <f t="shared" si="1"/>
        <v>159.69999999999999</v>
      </c>
    </row>
    <row r="8" spans="1:71">
      <c r="A8" s="18" t="s">
        <v>8</v>
      </c>
      <c r="B8" s="15" t="s">
        <v>9</v>
      </c>
      <c r="C8" s="16">
        <v>30497095.5</v>
      </c>
      <c r="D8" s="16">
        <v>30497095.5</v>
      </c>
      <c r="E8" s="16">
        <v>5013012.0999999996</v>
      </c>
      <c r="F8" s="16">
        <v>5013012.0999999996</v>
      </c>
      <c r="G8" s="16">
        <f t="shared" si="3"/>
        <v>16.399999999999999</v>
      </c>
      <c r="H8" s="16">
        <f t="shared" si="4"/>
        <v>16.399999999999999</v>
      </c>
      <c r="I8" s="16">
        <v>5749169.4000000004</v>
      </c>
      <c r="J8" s="16">
        <v>5749169.4000000004</v>
      </c>
      <c r="K8" s="17">
        <f t="shared" si="0"/>
        <v>87.2</v>
      </c>
      <c r="L8" s="17">
        <f t="shared" si="1"/>
        <v>87.2</v>
      </c>
    </row>
    <row r="9" spans="1:71" ht="51">
      <c r="A9" s="7" t="s">
        <v>10</v>
      </c>
      <c r="B9" s="8" t="s">
        <v>11</v>
      </c>
      <c r="C9" s="10">
        <f>C10</f>
        <v>8084424.0999999996</v>
      </c>
      <c r="D9" s="10">
        <f>D10</f>
        <v>8084424.0999999996</v>
      </c>
      <c r="E9" s="10">
        <f t="shared" ref="E9:F9" si="6">E10</f>
        <v>2184592.7999999998</v>
      </c>
      <c r="F9" s="10">
        <f t="shared" si="6"/>
        <v>2184592.7999999998</v>
      </c>
      <c r="G9" s="10">
        <f t="shared" si="3"/>
        <v>27</v>
      </c>
      <c r="H9" s="10">
        <f t="shared" si="4"/>
        <v>27</v>
      </c>
      <c r="I9" s="10">
        <f>I10</f>
        <v>1984638.5</v>
      </c>
      <c r="J9" s="10">
        <f>J10</f>
        <v>1984638.5</v>
      </c>
      <c r="K9" s="11">
        <f t="shared" si="0"/>
        <v>110.1</v>
      </c>
      <c r="L9" s="11">
        <f t="shared" si="1"/>
        <v>110.1</v>
      </c>
    </row>
    <row r="10" spans="1:71" ht="38.25">
      <c r="A10" s="18" t="s">
        <v>12</v>
      </c>
      <c r="B10" s="15" t="s">
        <v>13</v>
      </c>
      <c r="C10" s="19">
        <f>SUM(C11:C14)</f>
        <v>8084424.0999999996</v>
      </c>
      <c r="D10" s="19">
        <f>SUM(D11:D14)</f>
        <v>8084424.0999999996</v>
      </c>
      <c r="E10" s="19">
        <f>SUM(E11:E14)</f>
        <v>2184592.7999999998</v>
      </c>
      <c r="F10" s="19">
        <f>SUM(F11:F14)</f>
        <v>2184592.7999999998</v>
      </c>
      <c r="G10" s="16">
        <f t="shared" si="3"/>
        <v>27</v>
      </c>
      <c r="H10" s="16">
        <f t="shared" si="4"/>
        <v>27</v>
      </c>
      <c r="I10" s="19">
        <f>SUM(I11:I14)</f>
        <v>1984638.5</v>
      </c>
      <c r="J10" s="19">
        <f>SUM(J11:J14)</f>
        <v>1984638.5</v>
      </c>
      <c r="K10" s="17">
        <f t="shared" si="0"/>
        <v>110.1</v>
      </c>
      <c r="L10" s="17">
        <f t="shared" si="1"/>
        <v>110.1</v>
      </c>
    </row>
    <row r="11" spans="1:71">
      <c r="A11" s="18"/>
      <c r="B11" s="20" t="s">
        <v>47</v>
      </c>
      <c r="C11" s="16">
        <v>73940.5</v>
      </c>
      <c r="D11" s="16">
        <v>73940.5</v>
      </c>
      <c r="E11" s="16">
        <v>7391.6</v>
      </c>
      <c r="F11" s="16">
        <v>7391.6</v>
      </c>
      <c r="G11" s="16">
        <f t="shared" si="3"/>
        <v>10</v>
      </c>
      <c r="H11" s="16">
        <f t="shared" si="4"/>
        <v>10</v>
      </c>
      <c r="I11" s="16">
        <v>16411.5</v>
      </c>
      <c r="J11" s="16">
        <v>16411.5</v>
      </c>
      <c r="K11" s="17">
        <f t="shared" si="0"/>
        <v>45</v>
      </c>
      <c r="L11" s="17">
        <f t="shared" si="1"/>
        <v>45</v>
      </c>
    </row>
    <row r="12" spans="1:71">
      <c r="A12" s="18"/>
      <c r="B12" s="21" t="s">
        <v>48</v>
      </c>
      <c r="C12" s="16">
        <v>1405508</v>
      </c>
      <c r="D12" s="16">
        <v>1405508</v>
      </c>
      <c r="E12" s="16">
        <v>362704.8</v>
      </c>
      <c r="F12" s="16">
        <v>362704.8</v>
      </c>
      <c r="G12" s="16">
        <f t="shared" si="3"/>
        <v>25.8</v>
      </c>
      <c r="H12" s="16">
        <f t="shared" si="4"/>
        <v>25.8</v>
      </c>
      <c r="I12" s="16">
        <v>304311.7</v>
      </c>
      <c r="J12" s="16">
        <v>304311.7</v>
      </c>
      <c r="K12" s="17">
        <f t="shared" si="0"/>
        <v>119.2</v>
      </c>
      <c r="L12" s="17">
        <f t="shared" si="1"/>
        <v>119.2</v>
      </c>
    </row>
    <row r="13" spans="1:71">
      <c r="A13" s="18"/>
      <c r="B13" s="21" t="s">
        <v>50</v>
      </c>
      <c r="C13" s="16">
        <v>3474.3</v>
      </c>
      <c r="D13" s="16">
        <v>3474.3</v>
      </c>
      <c r="E13" s="16">
        <v>1172.5999999999999</v>
      </c>
      <c r="F13" s="16">
        <v>1172.5999999999999</v>
      </c>
      <c r="G13" s="16">
        <f t="shared" si="3"/>
        <v>33.799999999999997</v>
      </c>
      <c r="H13" s="16">
        <f t="shared" si="4"/>
        <v>33.799999999999997</v>
      </c>
      <c r="I13" s="16">
        <v>782.9</v>
      </c>
      <c r="J13" s="16">
        <v>782.9</v>
      </c>
      <c r="K13" s="17">
        <f t="shared" si="0"/>
        <v>149.80000000000001</v>
      </c>
      <c r="L13" s="17">
        <f t="shared" si="1"/>
        <v>149.80000000000001</v>
      </c>
    </row>
    <row r="14" spans="1:71">
      <c r="A14" s="18"/>
      <c r="B14" s="21" t="s">
        <v>14</v>
      </c>
      <c r="C14" s="16">
        <v>6601501.2999999998</v>
      </c>
      <c r="D14" s="16">
        <v>6601501.2999999998</v>
      </c>
      <c r="E14" s="16">
        <v>1813323.8</v>
      </c>
      <c r="F14" s="16">
        <v>1813323.8</v>
      </c>
      <c r="G14" s="16">
        <f t="shared" si="3"/>
        <v>27.5</v>
      </c>
      <c r="H14" s="16">
        <f t="shared" si="4"/>
        <v>27.5</v>
      </c>
      <c r="I14" s="16">
        <v>1663132.4</v>
      </c>
      <c r="J14" s="16">
        <v>1663132.4</v>
      </c>
      <c r="K14" s="17">
        <f t="shared" si="0"/>
        <v>109</v>
      </c>
      <c r="L14" s="17">
        <f t="shared" si="1"/>
        <v>109</v>
      </c>
    </row>
    <row r="15" spans="1:71" s="4" customFormat="1" ht="13.5" customHeight="1">
      <c r="A15" s="22" t="s">
        <v>15</v>
      </c>
      <c r="B15" s="23" t="s">
        <v>16</v>
      </c>
      <c r="C15" s="9">
        <f>SUM(C16:C20)</f>
        <v>3833373.6</v>
      </c>
      <c r="D15" s="9">
        <f>SUM(D16:D20)</f>
        <v>3833373.6</v>
      </c>
      <c r="E15" s="9">
        <f>SUM(E16:E20)</f>
        <v>559643.1</v>
      </c>
      <c r="F15" s="9">
        <f>SUM(F16:F20)</f>
        <v>559643.1</v>
      </c>
      <c r="G15" s="10">
        <f>E15/C15*100</f>
        <v>14.6</v>
      </c>
      <c r="H15" s="10">
        <f t="shared" si="4"/>
        <v>14.6</v>
      </c>
      <c r="I15" s="9">
        <f>SUM(I16:I20)</f>
        <v>616616</v>
      </c>
      <c r="J15" s="9">
        <f>SUM(J16:J20)</f>
        <v>616616</v>
      </c>
      <c r="K15" s="11">
        <f t="shared" si="0"/>
        <v>90.8</v>
      </c>
      <c r="L15" s="11">
        <f t="shared" si="1"/>
        <v>90.8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38.25">
      <c r="A16" s="18" t="s">
        <v>17</v>
      </c>
      <c r="B16" s="15" t="s">
        <v>18</v>
      </c>
      <c r="C16" s="24">
        <v>3598554.2</v>
      </c>
      <c r="D16" s="24">
        <v>3598554.2</v>
      </c>
      <c r="E16" s="24">
        <v>560873.9</v>
      </c>
      <c r="F16" s="24">
        <v>560873.9</v>
      </c>
      <c r="G16" s="16">
        <f t="shared" si="3"/>
        <v>15.6</v>
      </c>
      <c r="H16" s="16">
        <f t="shared" si="4"/>
        <v>15.6</v>
      </c>
      <c r="I16" s="24">
        <v>541821.1</v>
      </c>
      <c r="J16" s="24">
        <v>541821.1</v>
      </c>
      <c r="K16" s="17">
        <f t="shared" si="0"/>
        <v>103.5</v>
      </c>
      <c r="L16" s="17">
        <f t="shared" si="1"/>
        <v>103.5</v>
      </c>
    </row>
    <row r="17" spans="1:12" ht="25.5">
      <c r="A17" s="14" t="s">
        <v>19</v>
      </c>
      <c r="B17" s="15" t="s">
        <v>20</v>
      </c>
      <c r="C17" s="24">
        <v>421.6</v>
      </c>
      <c r="D17" s="24">
        <v>421.6</v>
      </c>
      <c r="E17" s="41">
        <v>-5801.1</v>
      </c>
      <c r="F17" s="41">
        <v>-5801.1</v>
      </c>
      <c r="G17" s="16" t="s">
        <v>68</v>
      </c>
      <c r="H17" s="16" t="s">
        <v>68</v>
      </c>
      <c r="I17" s="24">
        <v>90.4</v>
      </c>
      <c r="J17" s="24">
        <v>90.4</v>
      </c>
      <c r="K17" s="17" t="s">
        <v>68</v>
      </c>
      <c r="L17" s="17" t="s">
        <v>68</v>
      </c>
    </row>
    <row r="18" spans="1:12">
      <c r="A18" s="18" t="s">
        <v>21</v>
      </c>
      <c r="B18" s="15" t="s">
        <v>22</v>
      </c>
      <c r="C18" s="24">
        <v>12138.4</v>
      </c>
      <c r="D18" s="24">
        <v>12138.4</v>
      </c>
      <c r="E18" s="24">
        <v>4428.2</v>
      </c>
      <c r="F18" s="24">
        <v>4428.2</v>
      </c>
      <c r="G18" s="16">
        <f t="shared" si="3"/>
        <v>36.5</v>
      </c>
      <c r="H18" s="16">
        <f t="shared" si="4"/>
        <v>36.5</v>
      </c>
      <c r="I18" s="24">
        <v>3781.6</v>
      </c>
      <c r="J18" s="24">
        <v>3781.6</v>
      </c>
      <c r="K18" s="17">
        <f>E18/I18*100</f>
        <v>117.1</v>
      </c>
      <c r="L18" s="17">
        <f>F18/J18*100</f>
        <v>117.1</v>
      </c>
    </row>
    <row r="19" spans="1:12" ht="38.25">
      <c r="A19" s="18" t="s">
        <v>23</v>
      </c>
      <c r="B19" s="15" t="s">
        <v>24</v>
      </c>
      <c r="C19" s="24">
        <v>186999.4</v>
      </c>
      <c r="D19" s="24">
        <v>186999.4</v>
      </c>
      <c r="E19" s="24">
        <v>-15772.7</v>
      </c>
      <c r="F19" s="24">
        <v>-15772.7</v>
      </c>
      <c r="G19" s="16" t="s">
        <v>68</v>
      </c>
      <c r="H19" s="16" t="s">
        <v>68</v>
      </c>
      <c r="I19" s="24">
        <v>62954.9</v>
      </c>
      <c r="J19" s="24">
        <v>62954.9</v>
      </c>
      <c r="K19" s="17" t="s">
        <v>68</v>
      </c>
      <c r="L19" s="17" t="s">
        <v>68</v>
      </c>
    </row>
    <row r="20" spans="1:12">
      <c r="A20" s="25" t="s">
        <v>51</v>
      </c>
      <c r="B20" s="26" t="s">
        <v>52</v>
      </c>
      <c r="C20" s="24">
        <v>35260</v>
      </c>
      <c r="D20" s="24">
        <v>35260</v>
      </c>
      <c r="E20" s="24">
        <v>15914.8</v>
      </c>
      <c r="F20" s="24">
        <v>15914.8</v>
      </c>
      <c r="G20" s="16">
        <f t="shared" si="3"/>
        <v>45.1</v>
      </c>
      <c r="H20" s="16">
        <f t="shared" si="4"/>
        <v>45.1</v>
      </c>
      <c r="I20" s="24">
        <v>7968</v>
      </c>
      <c r="J20" s="24">
        <v>7968</v>
      </c>
      <c r="K20" s="17">
        <f t="shared" ref="K20:K37" si="7">E20/I20*100</f>
        <v>199.7</v>
      </c>
      <c r="L20" s="17">
        <f t="shared" ref="L20:L37" si="8">F20/J20*100</f>
        <v>199.7</v>
      </c>
    </row>
    <row r="21" spans="1:12">
      <c r="A21" s="7" t="s">
        <v>25</v>
      </c>
      <c r="B21" s="8" t="s">
        <v>26</v>
      </c>
      <c r="C21" s="10">
        <f>SUM(C22:C26)</f>
        <v>7769783</v>
      </c>
      <c r="D21" s="10">
        <f>SUM(D22:D26)</f>
        <v>7769783</v>
      </c>
      <c r="E21" s="9">
        <f>SUM(E22:E26)</f>
        <v>1763811.1</v>
      </c>
      <c r="F21" s="9">
        <f>SUM(F22:F26)</f>
        <v>1763811.1</v>
      </c>
      <c r="G21" s="10">
        <f t="shared" si="3"/>
        <v>22.7</v>
      </c>
      <c r="H21" s="10">
        <f t="shared" si="4"/>
        <v>22.7</v>
      </c>
      <c r="I21" s="10">
        <f>SUM(I22:I26)</f>
        <v>1561044.3</v>
      </c>
      <c r="J21" s="10">
        <f>SUM(J22:J26)</f>
        <v>1561044.3</v>
      </c>
      <c r="K21" s="11">
        <f t="shared" si="7"/>
        <v>113</v>
      </c>
      <c r="L21" s="11">
        <f t="shared" si="8"/>
        <v>113</v>
      </c>
    </row>
    <row r="22" spans="1:12">
      <c r="A22" s="18" t="s">
        <v>27</v>
      </c>
      <c r="B22" s="15" t="s">
        <v>28</v>
      </c>
      <c r="C22" s="24">
        <v>388495.2</v>
      </c>
      <c r="D22" s="24">
        <v>388495.2</v>
      </c>
      <c r="E22" s="24">
        <v>22746.9</v>
      </c>
      <c r="F22" s="24">
        <v>22746.9</v>
      </c>
      <c r="G22" s="16">
        <f t="shared" si="3"/>
        <v>5.9</v>
      </c>
      <c r="H22" s="16">
        <f t="shared" si="4"/>
        <v>5.9</v>
      </c>
      <c r="I22" s="16">
        <v>25977</v>
      </c>
      <c r="J22" s="16">
        <v>25977</v>
      </c>
      <c r="K22" s="17">
        <f t="shared" si="7"/>
        <v>87.6</v>
      </c>
      <c r="L22" s="17">
        <f t="shared" si="8"/>
        <v>87.6</v>
      </c>
    </row>
    <row r="23" spans="1:12">
      <c r="A23" s="18" t="s">
        <v>29</v>
      </c>
      <c r="B23" s="15" t="s">
        <v>30</v>
      </c>
      <c r="C23" s="24">
        <v>6103693.0999999996</v>
      </c>
      <c r="D23" s="24">
        <v>6103693.0999999996</v>
      </c>
      <c r="E23" s="24">
        <v>1504808.4</v>
      </c>
      <c r="F23" s="24">
        <v>1504808.4</v>
      </c>
      <c r="G23" s="16">
        <f t="shared" si="3"/>
        <v>24.7</v>
      </c>
      <c r="H23" s="16">
        <f t="shared" si="4"/>
        <v>24.7</v>
      </c>
      <c r="I23" s="16">
        <v>1305787.2</v>
      </c>
      <c r="J23" s="16">
        <v>1305787.2</v>
      </c>
      <c r="K23" s="17">
        <f t="shared" si="7"/>
        <v>115.2</v>
      </c>
      <c r="L23" s="17">
        <f t="shared" si="8"/>
        <v>115.2</v>
      </c>
    </row>
    <row r="24" spans="1:12">
      <c r="A24" s="18" t="s">
        <v>31</v>
      </c>
      <c r="B24" s="15" t="s">
        <v>32</v>
      </c>
      <c r="C24" s="24">
        <v>751793.8</v>
      </c>
      <c r="D24" s="24">
        <v>751793.8</v>
      </c>
      <c r="E24" s="24">
        <v>136628.5</v>
      </c>
      <c r="F24" s="24">
        <v>136628.5</v>
      </c>
      <c r="G24" s="16">
        <f t="shared" si="3"/>
        <v>18.2</v>
      </c>
      <c r="H24" s="16">
        <f t="shared" si="4"/>
        <v>18.2</v>
      </c>
      <c r="I24" s="24">
        <v>126101.5</v>
      </c>
      <c r="J24" s="24">
        <v>126101.5</v>
      </c>
      <c r="K24" s="17">
        <f t="shared" si="7"/>
        <v>108.3</v>
      </c>
      <c r="L24" s="17">
        <f t="shared" si="8"/>
        <v>108.3</v>
      </c>
    </row>
    <row r="25" spans="1:12">
      <c r="A25" s="18" t="s">
        <v>33</v>
      </c>
      <c r="B25" s="27" t="s">
        <v>34</v>
      </c>
      <c r="C25" s="24">
        <v>1680</v>
      </c>
      <c r="D25" s="24">
        <v>1680</v>
      </c>
      <c r="E25" s="24">
        <v>364.3</v>
      </c>
      <c r="F25" s="24">
        <v>364.3</v>
      </c>
      <c r="G25" s="16">
        <f t="shared" si="3"/>
        <v>21.7</v>
      </c>
      <c r="H25" s="16">
        <f t="shared" si="4"/>
        <v>21.7</v>
      </c>
      <c r="I25" s="16">
        <v>392</v>
      </c>
      <c r="J25" s="16">
        <v>392</v>
      </c>
      <c r="K25" s="17">
        <f t="shared" si="7"/>
        <v>92.9</v>
      </c>
      <c r="L25" s="17">
        <f t="shared" si="8"/>
        <v>92.9</v>
      </c>
    </row>
    <row r="26" spans="1:12">
      <c r="A26" s="18" t="s">
        <v>35</v>
      </c>
      <c r="B26" s="15" t="s">
        <v>36</v>
      </c>
      <c r="C26" s="24">
        <v>524120.9</v>
      </c>
      <c r="D26" s="24">
        <v>524120.9</v>
      </c>
      <c r="E26" s="24">
        <v>99263</v>
      </c>
      <c r="F26" s="24">
        <v>99263</v>
      </c>
      <c r="G26" s="16">
        <f t="shared" si="3"/>
        <v>18.899999999999999</v>
      </c>
      <c r="H26" s="16">
        <f t="shared" si="4"/>
        <v>18.899999999999999</v>
      </c>
      <c r="I26" s="24">
        <v>102786.6</v>
      </c>
      <c r="J26" s="24">
        <v>102786.6</v>
      </c>
      <c r="K26" s="17">
        <f t="shared" si="7"/>
        <v>96.6</v>
      </c>
      <c r="L26" s="17">
        <f t="shared" si="8"/>
        <v>96.6</v>
      </c>
    </row>
    <row r="27" spans="1:12" ht="25.5">
      <c r="A27" s="18" t="s">
        <v>37</v>
      </c>
      <c r="B27" s="8" t="s">
        <v>38</v>
      </c>
      <c r="C27" s="10">
        <f>SUM(C28:C29)</f>
        <v>3727839.4</v>
      </c>
      <c r="D27" s="10">
        <f>SUM(D28:D29)</f>
        <v>3727839.4</v>
      </c>
      <c r="E27" s="9">
        <f>SUM(E28:E29)</f>
        <v>619300.4</v>
      </c>
      <c r="F27" s="9">
        <f>SUM(F28:F29)</f>
        <v>619300.4</v>
      </c>
      <c r="G27" s="10">
        <f t="shared" si="3"/>
        <v>16.600000000000001</v>
      </c>
      <c r="H27" s="10">
        <f t="shared" si="4"/>
        <v>16.600000000000001</v>
      </c>
      <c r="I27" s="10">
        <f>SUM(I28:I29)</f>
        <v>474581.2</v>
      </c>
      <c r="J27" s="10">
        <f>SUM(J28:J29)</f>
        <v>474581.2</v>
      </c>
      <c r="K27" s="11">
        <f t="shared" si="7"/>
        <v>130.5</v>
      </c>
      <c r="L27" s="11">
        <f t="shared" si="8"/>
        <v>130.5</v>
      </c>
    </row>
    <row r="28" spans="1:12">
      <c r="A28" s="18" t="s">
        <v>39</v>
      </c>
      <c r="B28" s="15" t="s">
        <v>40</v>
      </c>
      <c r="C28" s="24">
        <v>3713123.4</v>
      </c>
      <c r="D28" s="24">
        <v>3713123.4</v>
      </c>
      <c r="E28" s="24">
        <v>618996.19999999995</v>
      </c>
      <c r="F28" s="24">
        <v>618996.19999999995</v>
      </c>
      <c r="G28" s="16">
        <f t="shared" si="3"/>
        <v>16.7</v>
      </c>
      <c r="H28" s="16">
        <f t="shared" si="4"/>
        <v>16.7</v>
      </c>
      <c r="I28" s="16">
        <v>474218.7</v>
      </c>
      <c r="J28" s="16">
        <v>474218.7</v>
      </c>
      <c r="K28" s="17">
        <f t="shared" si="7"/>
        <v>130.5</v>
      </c>
      <c r="L28" s="17">
        <f t="shared" si="8"/>
        <v>130.5</v>
      </c>
    </row>
    <row r="29" spans="1:12" ht="25.5" customHeight="1">
      <c r="A29" s="18" t="s">
        <v>41</v>
      </c>
      <c r="B29" s="15" t="s">
        <v>42</v>
      </c>
      <c r="C29" s="24">
        <v>14716</v>
      </c>
      <c r="D29" s="24">
        <v>14716</v>
      </c>
      <c r="E29" s="24">
        <v>304.2</v>
      </c>
      <c r="F29" s="24">
        <v>304.2</v>
      </c>
      <c r="G29" s="16">
        <f t="shared" si="3"/>
        <v>2.1</v>
      </c>
      <c r="H29" s="16">
        <f t="shared" si="4"/>
        <v>2.1</v>
      </c>
      <c r="I29" s="16">
        <v>362.5</v>
      </c>
      <c r="J29" s="16">
        <v>362.5</v>
      </c>
      <c r="K29" s="17">
        <f t="shared" si="7"/>
        <v>83.9</v>
      </c>
      <c r="L29" s="17">
        <f t="shared" si="8"/>
        <v>83.9</v>
      </c>
    </row>
    <row r="30" spans="1:12" s="37" customFormat="1">
      <c r="A30" s="22"/>
      <c r="B30" s="23" t="s">
        <v>43</v>
      </c>
      <c r="C30" s="11">
        <v>263567.40000000002</v>
      </c>
      <c r="D30" s="11">
        <v>263567.40000000002</v>
      </c>
      <c r="E30" s="11">
        <v>61800.7</v>
      </c>
      <c r="F30" s="11">
        <v>61800.7</v>
      </c>
      <c r="G30" s="9">
        <f t="shared" si="3"/>
        <v>23.4</v>
      </c>
      <c r="H30" s="9">
        <f t="shared" si="4"/>
        <v>23.4</v>
      </c>
      <c r="I30" s="11">
        <v>58924.5</v>
      </c>
      <c r="J30" s="11">
        <v>58924.5</v>
      </c>
      <c r="K30" s="11">
        <f t="shared" si="7"/>
        <v>104.9</v>
      </c>
      <c r="L30" s="11">
        <f t="shared" si="8"/>
        <v>104.9</v>
      </c>
    </row>
    <row r="31" spans="1:12" s="37" customFormat="1">
      <c r="A31" s="22"/>
      <c r="B31" s="23" t="s">
        <v>44</v>
      </c>
      <c r="C31" s="28">
        <v>2291726.7999999998</v>
      </c>
      <c r="D31" s="28">
        <v>2226626.7999999998</v>
      </c>
      <c r="E31" s="28">
        <v>870871.2</v>
      </c>
      <c r="F31" s="28">
        <v>857270.3</v>
      </c>
      <c r="G31" s="10">
        <f t="shared" si="3"/>
        <v>38</v>
      </c>
      <c r="H31" s="10">
        <f t="shared" si="4"/>
        <v>38.5</v>
      </c>
      <c r="I31" s="28">
        <v>707294.8</v>
      </c>
      <c r="J31" s="28">
        <v>680709.2</v>
      </c>
      <c r="K31" s="11">
        <f t="shared" si="7"/>
        <v>123.1</v>
      </c>
      <c r="L31" s="11">
        <f t="shared" si="8"/>
        <v>125.9</v>
      </c>
    </row>
    <row r="32" spans="1:12" s="38" customFormat="1">
      <c r="A32" s="22" t="s">
        <v>54</v>
      </c>
      <c r="B32" s="29" t="s">
        <v>55</v>
      </c>
      <c r="C32" s="6">
        <f>C33+C39+C40+C41+C43+C44</f>
        <v>75032177.799999997</v>
      </c>
      <c r="D32" s="6">
        <f>D33+D39+D40+D41+D43+D44</f>
        <v>52497931.600000001</v>
      </c>
      <c r="E32" s="6">
        <f>E33+E39+E40+E41+E43+E44+E42</f>
        <v>17631261.399999999</v>
      </c>
      <c r="F32" s="6">
        <f>F33+F39+F40+F41+F43+F44+F42</f>
        <v>12141630</v>
      </c>
      <c r="G32" s="9">
        <f>E32/C32*100</f>
        <v>23.5</v>
      </c>
      <c r="H32" s="9">
        <f>F32/D32*100</f>
        <v>23.1</v>
      </c>
      <c r="I32" s="6">
        <f>I33+I39+I40+I41+I43+I44</f>
        <v>13597626.5</v>
      </c>
      <c r="J32" s="6">
        <f>J33+J39+J40+J41+J43+J44</f>
        <v>10021510.699999999</v>
      </c>
      <c r="K32" s="11">
        <f t="shared" si="7"/>
        <v>129.69999999999999</v>
      </c>
      <c r="L32" s="11">
        <f t="shared" si="8"/>
        <v>121.2</v>
      </c>
    </row>
    <row r="33" spans="1:12" s="38" customFormat="1" ht="51">
      <c r="A33" s="22" t="s">
        <v>56</v>
      </c>
      <c r="B33" s="29" t="s">
        <v>57</v>
      </c>
      <c r="C33" s="9">
        <f>C34+C35+C36+C37+C38</f>
        <v>74808839.299999997</v>
      </c>
      <c r="D33" s="9">
        <f>D34+D35+D36+D37+D38</f>
        <v>52256793.100000001</v>
      </c>
      <c r="E33" s="9">
        <f>E34+E35+E36+E37+E38</f>
        <v>17814091.100000001</v>
      </c>
      <c r="F33" s="9">
        <f>F34+F35+F36+F37+F38</f>
        <v>12184656.1</v>
      </c>
      <c r="G33" s="9">
        <f t="shared" ref="G33:G45" si="9">E33/C33*100</f>
        <v>23.8</v>
      </c>
      <c r="H33" s="9">
        <f>F33/D33*100</f>
        <v>23.3</v>
      </c>
      <c r="I33" s="9">
        <f>I34+I35+I36+I37+I38</f>
        <v>16019476.699999999</v>
      </c>
      <c r="J33" s="9">
        <f>J34+J35+J36+J37+J38</f>
        <v>9285702.9000000004</v>
      </c>
      <c r="K33" s="11">
        <f t="shared" si="7"/>
        <v>111.2</v>
      </c>
      <c r="L33" s="11">
        <f t="shared" si="8"/>
        <v>131.19999999999999</v>
      </c>
    </row>
    <row r="34" spans="1:12" s="38" customFormat="1" ht="25.5">
      <c r="A34" s="25" t="s">
        <v>58</v>
      </c>
      <c r="B34" s="30" t="s">
        <v>59</v>
      </c>
      <c r="C34" s="24">
        <v>14870322.199999999</v>
      </c>
      <c r="D34" s="24">
        <v>14870322.199999999</v>
      </c>
      <c r="E34" s="24">
        <v>4731468.4000000004</v>
      </c>
      <c r="F34" s="24">
        <v>4731468.4000000004</v>
      </c>
      <c r="G34" s="24">
        <f t="shared" si="9"/>
        <v>31.8</v>
      </c>
      <c r="H34" s="24">
        <f>F34/D34*100</f>
        <v>31.8</v>
      </c>
      <c r="I34" s="24">
        <v>3519500</v>
      </c>
      <c r="J34" s="24">
        <v>3519500</v>
      </c>
      <c r="K34" s="17">
        <f t="shared" si="7"/>
        <v>134.4</v>
      </c>
      <c r="L34" s="17">
        <f t="shared" si="8"/>
        <v>134.4</v>
      </c>
    </row>
    <row r="35" spans="1:12" ht="38.25">
      <c r="A35" s="33" t="s">
        <v>60</v>
      </c>
      <c r="B35" s="34" t="s">
        <v>61</v>
      </c>
      <c r="C35" s="35">
        <v>25600577.5</v>
      </c>
      <c r="D35" s="35">
        <v>25600577.5</v>
      </c>
      <c r="E35" s="35">
        <v>3868729.9</v>
      </c>
      <c r="F35" s="35">
        <v>3868729.9</v>
      </c>
      <c r="G35" s="35">
        <f t="shared" si="9"/>
        <v>15.1</v>
      </c>
      <c r="H35" s="35">
        <f>F35/D35*100</f>
        <v>15.1</v>
      </c>
      <c r="I35" s="35">
        <v>4168620.9</v>
      </c>
      <c r="J35" s="35">
        <v>4168620.9</v>
      </c>
      <c r="K35" s="36">
        <f t="shared" si="7"/>
        <v>92.8</v>
      </c>
      <c r="L35" s="36">
        <f t="shared" si="8"/>
        <v>92.8</v>
      </c>
    </row>
    <row r="36" spans="1:12" ht="25.5">
      <c r="A36" s="25" t="s">
        <v>62</v>
      </c>
      <c r="B36" s="30" t="s">
        <v>63</v>
      </c>
      <c r="C36" s="24">
        <v>3553498.6</v>
      </c>
      <c r="D36" s="24">
        <v>3553498.6</v>
      </c>
      <c r="E36" s="24">
        <v>732072.4</v>
      </c>
      <c r="F36" s="24">
        <v>732072.4</v>
      </c>
      <c r="G36" s="24">
        <f t="shared" si="9"/>
        <v>20.6</v>
      </c>
      <c r="H36" s="24">
        <f>F36/D36*100</f>
        <v>20.6</v>
      </c>
      <c r="I36" s="24">
        <v>1105614.5</v>
      </c>
      <c r="J36" s="24">
        <v>1105614.5</v>
      </c>
      <c r="K36" s="17">
        <f t="shared" si="7"/>
        <v>66.2</v>
      </c>
      <c r="L36" s="17">
        <f t="shared" si="8"/>
        <v>66.2</v>
      </c>
    </row>
    <row r="37" spans="1:12">
      <c r="A37" s="25" t="s">
        <v>64</v>
      </c>
      <c r="B37" s="30" t="s">
        <v>65</v>
      </c>
      <c r="C37" s="24">
        <v>8232394.7999999998</v>
      </c>
      <c r="D37" s="24">
        <v>8232394.7999999998</v>
      </c>
      <c r="E37" s="24">
        <v>2852385.4</v>
      </c>
      <c r="F37" s="24">
        <v>2852385.4</v>
      </c>
      <c r="G37" s="24">
        <f t="shared" si="9"/>
        <v>34.6</v>
      </c>
      <c r="H37" s="24">
        <f>F37/D37*100</f>
        <v>34.6</v>
      </c>
      <c r="I37" s="24">
        <v>491967.5</v>
      </c>
      <c r="J37" s="24">
        <v>491967.5</v>
      </c>
      <c r="K37" s="17">
        <f t="shared" si="7"/>
        <v>579.79999999999995</v>
      </c>
      <c r="L37" s="17">
        <f t="shared" si="8"/>
        <v>579.79999999999995</v>
      </c>
    </row>
    <row r="38" spans="1:12" ht="39.75" customHeight="1">
      <c r="A38" s="25" t="s">
        <v>66</v>
      </c>
      <c r="B38" s="30" t="s">
        <v>67</v>
      </c>
      <c r="C38" s="24">
        <v>22552046.199999999</v>
      </c>
      <c r="D38" s="24">
        <v>0</v>
      </c>
      <c r="E38" s="31">
        <v>5629435</v>
      </c>
      <c r="F38" s="24">
        <v>0</v>
      </c>
      <c r="G38" s="24">
        <f t="shared" si="9"/>
        <v>25</v>
      </c>
      <c r="H38" s="24" t="s">
        <v>68</v>
      </c>
      <c r="I38" s="24">
        <v>6733773.7999999998</v>
      </c>
      <c r="J38" s="24">
        <v>0</v>
      </c>
      <c r="K38" s="17">
        <f>E38/I38*100</f>
        <v>83.6</v>
      </c>
      <c r="L38" s="17" t="s">
        <v>68</v>
      </c>
    </row>
    <row r="39" spans="1:12" ht="38.25">
      <c r="A39" s="22" t="s">
        <v>69</v>
      </c>
      <c r="B39" s="29" t="s">
        <v>70</v>
      </c>
      <c r="C39" s="9">
        <v>221199.6</v>
      </c>
      <c r="D39" s="9">
        <v>221199.6</v>
      </c>
      <c r="E39" s="9">
        <v>13949.3</v>
      </c>
      <c r="F39" s="9">
        <v>13949.3</v>
      </c>
      <c r="G39" s="9">
        <f t="shared" si="9"/>
        <v>6.3</v>
      </c>
      <c r="H39" s="9">
        <f>F39/D39*100</f>
        <v>6.3</v>
      </c>
      <c r="I39" s="9">
        <v>717034.5</v>
      </c>
      <c r="J39" s="9">
        <v>717034.5</v>
      </c>
      <c r="K39" s="11">
        <f>E39/I39*100</f>
        <v>1.9</v>
      </c>
      <c r="L39" s="11">
        <f>F39/J39*100</f>
        <v>1.9</v>
      </c>
    </row>
    <row r="40" spans="1:12" ht="25.5">
      <c r="A40" s="22" t="s">
        <v>71</v>
      </c>
      <c r="B40" s="29" t="s">
        <v>72</v>
      </c>
      <c r="C40" s="9">
        <v>24543</v>
      </c>
      <c r="D40" s="9">
        <v>24543</v>
      </c>
      <c r="E40" s="9">
        <v>11811</v>
      </c>
      <c r="F40" s="9">
        <v>11811</v>
      </c>
      <c r="G40" s="9">
        <f t="shared" si="9"/>
        <v>48.1</v>
      </c>
      <c r="H40" s="9">
        <f>F40/D40*100</f>
        <v>48.1</v>
      </c>
      <c r="I40" s="9">
        <v>83822.600000000006</v>
      </c>
      <c r="J40" s="9">
        <v>83822.600000000006</v>
      </c>
      <c r="K40" s="11">
        <f>E40/I40*100</f>
        <v>14.1</v>
      </c>
      <c r="L40" s="11">
        <f>F40/J40*100</f>
        <v>14.1</v>
      </c>
    </row>
    <row r="41" spans="1:12">
      <c r="A41" s="22" t="s">
        <v>73</v>
      </c>
      <c r="B41" s="29" t="s">
        <v>74</v>
      </c>
      <c r="C41" s="9">
        <v>5627</v>
      </c>
      <c r="D41" s="9">
        <v>5627</v>
      </c>
      <c r="E41" s="9">
        <v>4099.6000000000004</v>
      </c>
      <c r="F41" s="9">
        <v>4099.6000000000004</v>
      </c>
      <c r="G41" s="9">
        <f>E41/C41*100</f>
        <v>72.900000000000006</v>
      </c>
      <c r="H41" s="9">
        <f>F41/D41*100</f>
        <v>72.900000000000006</v>
      </c>
      <c r="I41" s="9">
        <v>7623.1</v>
      </c>
      <c r="J41" s="9">
        <v>7623.1</v>
      </c>
      <c r="K41" s="11">
        <f>E41/I41*100</f>
        <v>53.8</v>
      </c>
      <c r="L41" s="17">
        <f>F41/J41*100</f>
        <v>53.8</v>
      </c>
    </row>
    <row r="42" spans="1:12" ht="114.75">
      <c r="A42" s="22" t="s">
        <v>75</v>
      </c>
      <c r="B42" s="29" t="s">
        <v>76</v>
      </c>
      <c r="C42" s="9">
        <v>0</v>
      </c>
      <c r="D42" s="9">
        <v>0</v>
      </c>
      <c r="E42" s="9">
        <v>3.3</v>
      </c>
      <c r="F42" s="9">
        <v>3.3</v>
      </c>
      <c r="G42" s="11" t="s">
        <v>68</v>
      </c>
      <c r="H42" s="11" t="s">
        <v>68</v>
      </c>
      <c r="I42" s="9">
        <v>0</v>
      </c>
      <c r="J42" s="9">
        <v>0</v>
      </c>
      <c r="K42" s="11" t="s">
        <v>68</v>
      </c>
      <c r="L42" s="11" t="s">
        <v>68</v>
      </c>
    </row>
    <row r="43" spans="1:12" ht="90" customHeight="1">
      <c r="A43" s="22" t="s">
        <v>77</v>
      </c>
      <c r="B43" s="29" t="s">
        <v>78</v>
      </c>
      <c r="C43" s="9">
        <v>156.6</v>
      </c>
      <c r="D43" s="9">
        <v>156.6</v>
      </c>
      <c r="E43" s="9">
        <v>21264</v>
      </c>
      <c r="F43" s="9">
        <v>20957.3</v>
      </c>
      <c r="G43" s="9">
        <f t="shared" si="9"/>
        <v>13578.5</v>
      </c>
      <c r="H43" s="6">
        <f>F43/D43*100</f>
        <v>13382.7</v>
      </c>
      <c r="I43" s="9">
        <v>8066.3</v>
      </c>
      <c r="J43" s="9">
        <v>19227.599999999999</v>
      </c>
      <c r="K43" s="11">
        <f t="shared" ref="K43:L45" si="10">E43/I43*100</f>
        <v>263.60000000000002</v>
      </c>
      <c r="L43" s="11">
        <f t="shared" si="10"/>
        <v>109</v>
      </c>
    </row>
    <row r="44" spans="1:12" ht="51">
      <c r="A44" s="22" t="s">
        <v>79</v>
      </c>
      <c r="B44" s="29" t="s">
        <v>80</v>
      </c>
      <c r="C44" s="9">
        <v>-28187.7</v>
      </c>
      <c r="D44" s="9">
        <v>-10387.700000000001</v>
      </c>
      <c r="E44" s="9">
        <v>-233956.9</v>
      </c>
      <c r="F44" s="9">
        <v>-93846.6</v>
      </c>
      <c r="G44" s="9">
        <f t="shared" si="9"/>
        <v>830</v>
      </c>
      <c r="H44" s="6">
        <f>F44/D44*100</f>
        <v>903.4</v>
      </c>
      <c r="I44" s="9">
        <v>-3238396.7</v>
      </c>
      <c r="J44" s="9">
        <v>-91900</v>
      </c>
      <c r="K44" s="11">
        <f t="shared" si="10"/>
        <v>7.2</v>
      </c>
      <c r="L44" s="11">
        <f t="shared" si="10"/>
        <v>102.1</v>
      </c>
    </row>
    <row r="45" spans="1:12">
      <c r="A45" s="22" t="s">
        <v>81</v>
      </c>
      <c r="B45" s="29"/>
      <c r="C45" s="32">
        <v>143008528.59999999</v>
      </c>
      <c r="D45" s="32">
        <v>120409182.40000001</v>
      </c>
      <c r="E45" s="6">
        <v>33886245.399999999</v>
      </c>
      <c r="F45" s="9">
        <v>28383013.100000001</v>
      </c>
      <c r="G45" s="9">
        <f t="shared" si="9"/>
        <v>23.7</v>
      </c>
      <c r="H45" s="9">
        <f>F45/D45*100</f>
        <v>23.6</v>
      </c>
      <c r="I45" s="9">
        <v>27994570.5</v>
      </c>
      <c r="J45" s="9">
        <v>24391869</v>
      </c>
      <c r="K45" s="11">
        <f t="shared" si="10"/>
        <v>121</v>
      </c>
      <c r="L45" s="11">
        <f t="shared" si="10"/>
        <v>116.4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АГаранина</cp:lastModifiedBy>
  <cp:lastPrinted>2023-05-30T03:36:45Z</cp:lastPrinted>
  <dcterms:created xsi:type="dcterms:W3CDTF">2018-08-06T04:38:07Z</dcterms:created>
  <dcterms:modified xsi:type="dcterms:W3CDTF">2023-06-06T00:05:46Z</dcterms:modified>
</cp:coreProperties>
</file>