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Васько\Desktop\2022 гос задания\"/>
    </mc:Choice>
  </mc:AlternateContent>
  <xr:revisionPtr revIDLastSave="0" documentId="13_ncr:1_{D3F19C7E-5B1A-4B88-8CBC-28DED14B7A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Лист1!$A$5:$I$1178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3" i="1" l="1"/>
  <c r="H1177" i="1" l="1"/>
  <c r="I977" i="1" l="1"/>
  <c r="I1482" i="1" l="1"/>
  <c r="G977" i="1" l="1"/>
  <c r="H977" i="1"/>
  <c r="H935" i="1" l="1"/>
  <c r="I927" i="1" l="1"/>
  <c r="H927" i="1"/>
  <c r="G927" i="1"/>
  <c r="G1271" i="1" l="1"/>
  <c r="G1177" i="1"/>
  <c r="I1500" i="1" l="1"/>
  <c r="H1500" i="1"/>
  <c r="G1500" i="1"/>
  <c r="H1482" i="1"/>
  <c r="G1482" i="1" l="1"/>
  <c r="I1443" i="1" l="1"/>
  <c r="H1443" i="1" l="1"/>
  <c r="G1443" i="1"/>
  <c r="G381" i="1" l="1"/>
  <c r="G382" i="1" s="1"/>
  <c r="H381" i="1"/>
  <c r="H382" i="1" s="1"/>
  <c r="I381" i="1"/>
  <c r="I382" i="1" s="1"/>
  <c r="I347" i="1" l="1"/>
  <c r="H347" i="1"/>
  <c r="G347" i="1"/>
  <c r="I258" i="1" l="1"/>
  <c r="I348" i="1" s="1"/>
  <c r="H258" i="1" l="1"/>
  <c r="G258" i="1" l="1"/>
  <c r="I1177" i="1" l="1"/>
  <c r="H173" i="1"/>
  <c r="I173" i="1"/>
  <c r="I174" i="1" s="1"/>
  <c r="G173" i="1"/>
  <c r="H174" i="1" l="1"/>
  <c r="G174" i="1"/>
  <c r="G136" i="1"/>
  <c r="I136" i="1"/>
  <c r="H136" i="1"/>
  <c r="I69" i="1"/>
  <c r="I68" i="1"/>
  <c r="H69" i="1"/>
  <c r="H68" i="1"/>
  <c r="G69" i="1"/>
  <c r="G68" i="1"/>
  <c r="G999" i="1" l="1"/>
  <c r="I1319" i="1" l="1"/>
  <c r="H1319" i="1"/>
  <c r="I1246" i="1" l="1"/>
  <c r="H1246" i="1"/>
  <c r="G1246" i="1"/>
  <c r="I1190" i="1"/>
  <c r="H1190" i="1"/>
  <c r="H1501" i="1" l="1"/>
  <c r="I1501" i="1"/>
  <c r="G1501" i="1"/>
  <c r="I1444" i="1"/>
  <c r="H1444" i="1"/>
  <c r="G1444" i="1"/>
  <c r="G1190" i="1"/>
  <c r="G1319" i="1"/>
  <c r="I1207" i="1"/>
  <c r="H1207" i="1"/>
  <c r="G1207" i="1"/>
  <c r="I1182" i="1"/>
  <c r="H1182" i="1"/>
  <c r="I1178" i="1"/>
  <c r="H1178" i="1"/>
  <c r="G1178" i="1"/>
  <c r="I1011" i="1"/>
  <c r="H1011" i="1"/>
  <c r="G1011" i="1"/>
  <c r="I999" i="1"/>
  <c r="H999" i="1"/>
  <c r="I1012" i="1" l="1"/>
  <c r="H1012" i="1"/>
  <c r="G1320" i="1"/>
  <c r="H1320" i="1"/>
  <c r="I1320" i="1"/>
  <c r="G348" i="1"/>
  <c r="G1012" i="1"/>
  <c r="H137" i="1" l="1"/>
  <c r="G137" i="1"/>
  <c r="I52" i="1"/>
  <c r="I53" i="1" s="1"/>
  <c r="H52" i="1"/>
  <c r="H53" i="1" s="1"/>
  <c r="G52" i="1"/>
  <c r="G53" i="1" s="1"/>
  <c r="I47" i="1"/>
  <c r="I48" i="1" s="1"/>
  <c r="H47" i="1"/>
  <c r="H48" i="1" s="1"/>
  <c r="G47" i="1"/>
  <c r="G48" i="1" s="1"/>
  <c r="G23" i="1"/>
  <c r="I22" i="1"/>
  <c r="I21" i="1"/>
  <c r="I20" i="1"/>
  <c r="H23" i="1" l="1"/>
  <c r="I14" i="1"/>
  <c r="I10" i="1" l="1"/>
  <c r="I8" i="1"/>
  <c r="G24" i="1"/>
  <c r="H24" i="1"/>
  <c r="I23" i="1" l="1"/>
  <c r="I24" i="1" s="1"/>
</calcChain>
</file>

<file path=xl/sharedStrings.xml><?xml version="1.0" encoding="utf-8"?>
<sst xmlns="http://schemas.openxmlformats.org/spreadsheetml/2006/main" count="5690" uniqueCount="2257">
  <si>
    <t>№ п/п</t>
  </si>
  <si>
    <t>Наименование государственной программы</t>
  </si>
  <si>
    <t>Наименование государственной
услуги (работы)</t>
  </si>
  <si>
    <t xml:space="preserve">Коды </t>
  </si>
  <si>
    <t>Наименование показателя</t>
  </si>
  <si>
    <t>Единица
измерения</t>
  </si>
  <si>
    <t xml:space="preserve">тыс. руб.
</t>
  </si>
  <si>
    <t>тыс.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</si>
  <si>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</si>
  <si>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</si>
  <si>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</si>
  <si>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</si>
  <si>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</si>
  <si>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</si>
  <si>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</si>
  <si>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</si>
  <si>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</si>
  <si>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Объем субсидий на
финансовое обеспечение
оказания государственных
услуг (выполнения работ)</t>
  </si>
  <si>
    <t>Объем субсидий на финансовое обеспечение оказания государственных услуг (выполнения работ)</t>
  </si>
  <si>
    <t>Приложение № 1
к письму Министерства финансов Забайкальского края
от 22.03.2022 г. № 01/2-13-</t>
  </si>
  <si>
    <t xml:space="preserve">Техническое сопровождение и эксплуатация, вывод из эксплуатации информационных систем и компонентов информационно-телекоммуникационной инфпаструктуры </t>
  </si>
  <si>
    <t>ед.</t>
  </si>
  <si>
    <t>20</t>
  </si>
  <si>
    <t>Ведение информационных ресурсов и баз данных</t>
  </si>
  <si>
    <t>час</t>
  </si>
  <si>
    <t>Мероприятия в сфере гражданской обороны</t>
  </si>
  <si>
    <t>Время работы комплексной системы информирования и оповещения населения</t>
  </si>
  <si>
    <t>Сбор, анализ и обмен информацией о прогнозируемых и возникших чрезвычайных ситуациях, по своевременному оповещению и информированию населения об угрозе возникновения или о возникновении чрезвычайных ситуаций и принимаемых мерах по обеспечению безопасности населения</t>
  </si>
  <si>
    <t>документ</t>
  </si>
  <si>
    <t>Реализация дополнительных профессиональных программ повышения квалификации</t>
  </si>
  <si>
    <t>837</t>
  </si>
  <si>
    <t>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</t>
  </si>
  <si>
    <t>Обеспечение пожарной безопасности</t>
  </si>
  <si>
    <t>Количество машино-выездов</t>
  </si>
  <si>
    <t>Защита населения и территорий от чрезвычайных ситуаций природного и техногенного характера (за исключением обеспечения безопасности на водных объектах)</t>
  </si>
  <si>
    <t>Количество поисковых и аварийно-спасательных работ</t>
  </si>
  <si>
    <t>Уникальный номер регионального или общероссийской перечня государственных услуг (работ):
631100.Р.24.1.АЖ540002000</t>
  </si>
  <si>
    <t>Уникальный номер регионального или общероссийской перечня государственных услуг (работ):
631111.Р.24.1.АЖ460001000</t>
  </si>
  <si>
    <t>Уникальный номер регионального или общероссийской перечня государственных услуг (работ):
842212.Р.24.1.АЭ750002000</t>
  </si>
  <si>
    <t>Уникальный номер регионального или общероссийской перечня государственных услуг (работ):  804200О.99.0.ББ60АБ21001</t>
  </si>
  <si>
    <t>Уникальный номер регионального или общероссийской перечня государственных услуг (работ):
842212.Р.24.1.АЭ700002000</t>
  </si>
  <si>
    <t>Уникальный номер регионального или общероссийской перечня государственных услуг (работ): 842212.Р.24.1.АЭ680003000</t>
  </si>
  <si>
    <t xml:space="preserve">
Код (коды) бюджетной 
классификации:
012 0310 0250119310 611</t>
  </si>
  <si>
    <t>Департамент по гражданской обороне и пожарной безопасности Забайкальского края</t>
  </si>
  <si>
    <t>2.1.1</t>
  </si>
  <si>
    <t>Итого по государственной программе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</si>
  <si>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Количество автоматизированных рабочих мест</t>
  </si>
  <si>
    <t>Количество отработанных часов средствами видеофиксации</t>
  </si>
  <si>
    <t xml:space="preserve">
Уникальный номер регионального или общероссийской перечня государственных услуг (работ):
842212.Р.24.1.АЭ680002000</t>
  </si>
  <si>
    <t xml:space="preserve">Оперативные сводки и донесения </t>
  </si>
  <si>
    <t>Количество человеко-часов</t>
  </si>
  <si>
    <t>человеко-час</t>
  </si>
  <si>
    <t>Формирование и хранение материальных ресурсов</t>
  </si>
  <si>
    <t>63 875</t>
  </si>
  <si>
    <t>Министерство жилищно-коммунального хозяйства, энергетики, цифровизации и связи Забайкальского края</t>
  </si>
  <si>
    <t>1.1.1</t>
  </si>
  <si>
    <t>Развитие информационного общества и формирование электронного правительства в Забайкальском крае</t>
  </si>
  <si>
    <t>Осуществление функций Удостоверяющего центра</t>
  </si>
  <si>
    <t>Уникальный номер регионального или общероссийского перечня государственных услуг (работ): 639900.Р.24.1.АЖ470002000</t>
  </si>
  <si>
    <t>Доля администраций городских округов и муниципальных районов Забайкальского края, использующих сертифицированные средства защиты информации при подключении к КСПД</t>
  </si>
  <si>
    <t>процент</t>
  </si>
  <si>
    <t>100</t>
  </si>
  <si>
    <t>Количество программно-аппаратных комплексов средств защиты информации</t>
  </si>
  <si>
    <t>Время простоя сервисов Удостоверяющего центра</t>
  </si>
  <si>
    <t>2,97</t>
  </si>
  <si>
    <t>0,2</t>
  </si>
  <si>
    <t>Код (коды) бюджетной
классификации: 
099 0410 0650114092 611</t>
  </si>
  <si>
    <t>Ведение информационных систем и баз данных</t>
  </si>
  <si>
    <t>Уникальный номер регионального или общероссийского перечня государственных услуг (работ): 620000.Р.24.1.АЖ470002000</t>
  </si>
  <si>
    <t xml:space="preserve">Количество информационных систем </t>
  </si>
  <si>
    <t>0</t>
  </si>
  <si>
    <t>Количество информационных систем (Развитие)</t>
  </si>
  <si>
    <t>Количество информационных систем</t>
  </si>
  <si>
    <t>Количество информационных систем (тех.сопровождение)</t>
  </si>
  <si>
    <t>11</t>
  </si>
  <si>
    <t>Количество пользователей ИС и самостоятельных баз данных</t>
  </si>
  <si>
    <t>чел.</t>
  </si>
  <si>
    <t>Количество задействованных физических серверов</t>
  </si>
  <si>
    <t>Количество задействованных виртуальных серверов</t>
  </si>
  <si>
    <t>Объем дискового пространства используемого для обеспечения функционирования ИС и самостоятельных БД</t>
  </si>
  <si>
    <t>гигабайт</t>
  </si>
  <si>
    <t>Количество компонентов информационно-телекоммуникационной инфраструктуры (Вывод из эксплуатации)</t>
  </si>
  <si>
    <t>Количество компонентов информационно-телекоммуникационной инфраструктуры (Ввод в эксплуатацию)</t>
  </si>
  <si>
    <t>Количество компонентов информационно-телекоммуникационной инфраструктуры (Тех. сопровождение)</t>
  </si>
  <si>
    <t>66</t>
  </si>
  <si>
    <t>Количество территориально распределенных узлов КСПД</t>
  </si>
  <si>
    <t>24</t>
  </si>
  <si>
    <t>Количество физических, собственных каналов передачи данных</t>
  </si>
  <si>
    <t>Количество сервисов, круглосуточно поддерживаемых в КСПД</t>
  </si>
  <si>
    <t>Итого по государственной программе"Развитие информационного общества и формирование электронного правительства в Забайкальском крае"</t>
  </si>
  <si>
    <t>1.1.2</t>
  </si>
  <si>
    <t>1.1.3</t>
  </si>
  <si>
    <t>1.1.4</t>
  </si>
  <si>
    <t>1.1.7</t>
  </si>
  <si>
    <t>1.1.8</t>
  </si>
  <si>
    <t>1.1.6</t>
  </si>
  <si>
    <t>1.1.5</t>
  </si>
  <si>
    <t>2.1.2.</t>
  </si>
  <si>
    <t>Государственная служба по охране объектов культурного наследия Забайкальского края</t>
  </si>
  <si>
    <t>Сохранение, использование, популяризация и государственная охрана объектов культурного наследия</t>
  </si>
  <si>
    <t>Обеспечение сохранения и использование объектов культурного наследия</t>
  </si>
  <si>
    <t>Уникальный номер регионального или общероссийской перечня государственных услуг (работ):
910310.Р.24.1.АГ000002000</t>
  </si>
  <si>
    <t>Количество объектов культурного наследия</t>
  </si>
  <si>
    <t>Код (коды) бюджетной классификации:
079-0801-3120219440-611</t>
  </si>
  <si>
    <t>Итого по государственной программе "Обеспечение сохранения и использование объектов культурного наследия"</t>
  </si>
  <si>
    <t xml:space="preserve">ИТОГО субсидий на оказание государственных услуг
(выполнение работ) Государственной службы по охране объектов культурного наследия Забайкальского края
</t>
  </si>
  <si>
    <t>Министерство экономического развития Забайкальского края</t>
  </si>
  <si>
    <t xml:space="preserve">"Экономическое развитие" 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</si>
  <si>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</si>
  <si>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Уникальный номер регионального или общероссийской перечня государственных услуг (работ):
841120.Р.24.0.АЩ570001000</t>
  </si>
  <si>
    <t>Количество услуг</t>
  </si>
  <si>
    <t>Код (коды) бюджетной классификации:
025-0113-0340119905-621</t>
  </si>
  <si>
    <t>Итого по государственной программе "Экономическое развитие"</t>
  </si>
  <si>
    <t xml:space="preserve">ИТОГО субсидий на оказание государственных услуг
(выполнение работ) Министерства экономического развития Забайкальского края
</t>
  </si>
  <si>
    <t>3.1.1</t>
  </si>
  <si>
    <t xml:space="preserve">ИТОГО субсидий на оказание государственных услуг
(выполнение работ) Министерства жилищно-коммунального хозяйства, энергетики, цифровизации и связи Забайкальского края
</t>
  </si>
  <si>
    <t xml:space="preserve">ИТОГО субсидий на оказание государственных услуг
(выполнение работ) Департамента по гражданской обороне и пожарной безопасности Забайкальского края
</t>
  </si>
  <si>
    <t>Министерство сельского хозяйства Забайкальского края</t>
  </si>
  <si>
    <t>"Развития сельского хозяйства и регулирования рынков сельскохозяйственной продукции, сырья и продовольствия"</t>
  </si>
  <si>
    <t>Экологическое просвещение населения</t>
  </si>
  <si>
    <t>Уникальный номер регионального или общероссийской перечня государственных услуг (работ):
910411.Р.24.1.АВ160002000</t>
  </si>
  <si>
    <t>Количество эколого-простветительских мероприятий</t>
  </si>
  <si>
    <t>52</t>
  </si>
  <si>
    <t>Код (коды) бюджетной классификации:
066 0603 05Д0117411 611</t>
  </si>
  <si>
    <t xml:space="preserve">Экологическое просвещение населения </t>
  </si>
  <si>
    <t>Количество экспозиций</t>
  </si>
  <si>
    <t>10</t>
  </si>
  <si>
    <t>Количество посетителей</t>
  </si>
  <si>
    <t>1 600</t>
  </si>
  <si>
    <t>Разведение племенных лошадей</t>
  </si>
  <si>
    <t>Уникальный номер регионального или общероссийской перечня государственных услуг (работ):
014310.Р.24.1.АЦ370002000</t>
  </si>
  <si>
    <t>Поголовье племенных лошадей</t>
  </si>
  <si>
    <t>Код (коды) бюджетной классификации:
 066 0405 05Д0117263 611</t>
  </si>
  <si>
    <t>Итого по государственной программе "Развития сельского хозяйства и регулирования рынков сельскохозяйственной продукции, сырья и продовольствия"</t>
  </si>
  <si>
    <t xml:space="preserve">ИТОГО субсидий на оказание государственных услуг
(выполнение работ) по Министерству сельского хозяйства Забайкальского края
</t>
  </si>
  <si>
    <t>Министерство культуры Забайкальского края</t>
  </si>
  <si>
    <t xml:space="preserve"> Развитие культуры в Забайкальском крае</t>
  </si>
  <si>
    <t>Административное обеспечение деятельности организации</t>
  </si>
  <si>
    <t>Уникальный номер регионального или общероссийского перечня государственных услуг (работ): 900410.Р.24.1.АЧ670003000</t>
  </si>
  <si>
    <t>Количество отчетов</t>
  </si>
  <si>
    <t>Код (коды) бюджетной классификации:
004 0801 1510212442 611</t>
  </si>
  <si>
    <t>004 0801 1520212444 611</t>
  </si>
  <si>
    <t>Библиографическая обработка документов и создание каталогов</t>
  </si>
  <si>
    <t>Уникальный номер регионального или общероссийского перечня государственных услуг (работ):   900410.Р.24.1.АГ660003000</t>
  </si>
  <si>
    <t>Количество записей</t>
  </si>
  <si>
    <t>Библиотечное, библиографическое и информационное обслуживание пользователей библиотеки</t>
  </si>
  <si>
    <t>Уникальный номер регионального или общероссийского перечня государственных услуг (работ):   910000.Р.24.1.АВ940002000</t>
  </si>
  <si>
    <t>Количество посещений</t>
  </si>
  <si>
    <t>Ведение бухгалтерского (бюджетного) учета государственных учреждений, органов государственной власти, государственных органов Забайкальского края</t>
  </si>
  <si>
    <t>Уникальный номер регионального или общероссийского перечня государственных услуг (работ):                   692000.Р.24.1.АЧ190002000</t>
  </si>
  <si>
    <t>Количество объектов учета (регистров)</t>
  </si>
  <si>
    <t>Код (коды) бюджетной классификации:
004 0801 1520212444 611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</si>
  <si>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</si>
  <si>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Уникальный номер регионального или общероссийского перечня государственных услуг (работ): 900410.Р.24.1.АГ740004000</t>
  </si>
  <si>
    <t>Количество объектов</t>
  </si>
  <si>
    <t>Организация и проведение культурно-массовых мероприятий</t>
  </si>
  <si>
    <t>Уникальный номер регионального или общероссийского перечня государственных услуг (работ):                                                   900410.Р.24.1.АГ070003000</t>
  </si>
  <si>
    <t>Количество мероприятий</t>
  </si>
  <si>
    <t>Код (коды) бюджетной классификации:
004 0801 1510112441 611</t>
  </si>
  <si>
    <t>004 0801 1510112441 621</t>
  </si>
  <si>
    <t>004 0801 1510312443 621</t>
  </si>
  <si>
    <t xml:space="preserve"> Организация деятельности клубных формирований и формирований самодеятельного народного творчества</t>
  </si>
  <si>
    <t>Уникальный номер регионального или общероссийского перечня государственных услуг (работ):          949916О.99.0.ББ77АА00003</t>
  </si>
  <si>
    <t>Количество клубных формирований</t>
  </si>
  <si>
    <t>Осуществление издательской деятельности</t>
  </si>
  <si>
    <t>Уникальный номер регионального или общероссийского перечня государственных услуг (работ): 
581900.Р.24.1.АЗ040003000</t>
  </si>
  <si>
    <t>Количество номеров
(в бумажном виде)</t>
  </si>
  <si>
    <t>шт.</t>
  </si>
  <si>
    <t>Уникальный номер регионального или общероссийского перечня государственных услуг (работ): 900000.Р.24.1.АВ650003000</t>
  </si>
  <si>
    <t>Количество работ</t>
  </si>
  <si>
    <t>Код (коды) бюджетной классификации:                            
004 0801 1510312443 611</t>
  </si>
  <si>
    <t>Уникальный номер регионального или общероссийского перечня государственных услуг (работ):
900000О.99.0.БИ58АА00000</t>
  </si>
  <si>
    <t>МБАЙТ</t>
  </si>
  <si>
    <t>Код (коды) бюджетной классификации:
004 0802 1510412450 621</t>
  </si>
  <si>
    <t xml:space="preserve">Производство и распространиние телепрограмм </t>
  </si>
  <si>
    <t>Количество телепередач</t>
  </si>
  <si>
    <t>час.</t>
  </si>
  <si>
    <t xml:space="preserve">Показ ( организация показа) спектаклей (тетральных постановок) </t>
  </si>
  <si>
    <t xml:space="preserve">  Код (коды) бюджетной классификации:                          
004 0801 1510312443 611</t>
  </si>
  <si>
    <t>Показ кинофильмов</t>
  </si>
  <si>
    <t>Уникальный номер регионального или общероссийского перечня государственных услуг (работ): 591400О.99.0.ББ85АА01000</t>
  </si>
  <si>
    <t>Число зрителей</t>
  </si>
  <si>
    <t>Предоставление консультационных и методических услуг</t>
  </si>
  <si>
    <t>Уникальный номер регионального или общероссийского перечня государственных услуг (работ): 
900410.Р.24.1.АЧ690003000</t>
  </si>
  <si>
    <t>Количество консультация</t>
  </si>
  <si>
    <t xml:space="preserve">    Код (коды) бюджетной классификации:                                       
004 0801 1510112441 611</t>
  </si>
  <si>
    <t xml:space="preserve">                            
004 0801 1510212442 611</t>
  </si>
  <si>
    <t>Публичный показ музейных предметов, музейных коллекций</t>
  </si>
  <si>
    <t>Уникальный номер регионального или общероссийского перечня государственных услуг (работ): 910200О.99.0.ББ69АА00000</t>
  </si>
  <si>
    <t>Число посетителей</t>
  </si>
  <si>
    <t>Код (коды) бюджетной классификации:                                        
004 0801 1510112441 611</t>
  </si>
  <si>
    <t>Работа по формированию и учету фондов фильмофонда</t>
  </si>
  <si>
    <t>Уникальный номер регионального или общероссийского перечня государственных услуг (работ):  590000.Р.24.1.АГ650002000</t>
  </si>
  <si>
    <t>Количество фильмов</t>
  </si>
  <si>
    <t xml:space="preserve"> ед.</t>
  </si>
  <si>
    <t>Реализация дополнительных предпрофессиональных программ в области искусств</t>
  </si>
  <si>
    <t>Уникальный номер регионального или общероссийского перечня государственных услуг (работ):    802112О.99.0.ББ55АА24000
802112О.99.0.ББ55АБ36000
802112О.99.0.ББ55АГ04000
802112О.99.0.ББ55АБ92000</t>
  </si>
  <si>
    <t>Код (коды) бюджетной классификации:
004 0704 1510512427 611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</si>
  <si>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</si>
  <si>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Уникальный номер регионального или общероссийского перечня государственных услуг (работ):     852101О.99.0.ББ28ХЕ92000
852101О.99.0ББ28ХН40000
852101О.99.0ББ28ХП56000
852101О.99.0ББ28ХШ20000
852101О.99.0ББ28ХЭ36000
852101О.99.0ББ28ЦГ84000
852101О.99.0.ББ28ХЖ16000
852101О.99.0ББ28ХН64000
852101О.99.0ББ28ХЩ16000
852101О.99.0ББ28ХЭ60000
852101О.99.0ББ28ЦД08000</t>
  </si>
  <si>
    <t>Численность обучающихся</t>
  </si>
  <si>
    <t>Содержание (эксплуатация) имущества, находящегося в государственной (муниципальной) собственности</t>
  </si>
  <si>
    <t>Уникальный номер регионального или общероссийского перечня государственных услуг (работ): 700000О.99.0.АЯ03АА01005</t>
  </si>
  <si>
    <t>Создание концертов и концертных программ</t>
  </si>
  <si>
    <t>Уникальный номер регионального или общероссийского перечня государственных услуг (работ):                                                   900100О.99.0.ББ68АА01001 900100О.99.0.ББ68АА00001</t>
  </si>
  <si>
    <t xml:space="preserve">
004 0801 1510312443 611      </t>
  </si>
  <si>
    <t>Создание спектаклей</t>
  </si>
  <si>
    <t>Уникальный номер регионального или общероссийского перечня государственных услуг (работ):      900211.Р.24.1.АВ610006000
 900410.Р.24.1.АВ610010000
 900410.Р.24.1.АВ610005000
 900410.Р.24.1.АВ610006000</t>
  </si>
  <si>
    <t>Количество новых постановок</t>
  </si>
  <si>
    <t xml:space="preserve">Код (коды) бюджетной классификации:  
004 0801 1510312443 611  </t>
  </si>
  <si>
    <t>Создание экспозиций (выставок) музеев, организация выездных выставок</t>
  </si>
  <si>
    <t>Уникальный номер регионального или общероссийского перечня государственных услуг (работ): 
910000.Р.24.1.АГ050002000</t>
  </si>
  <si>
    <t>Формирование, учет, изучение, обеспечение физического сохранения и безопасности музейных предметов, музейных коллекций</t>
  </si>
  <si>
    <t>Уникальный номер регионального или общероссийского перечня государственных услуг (работ): 
900410.Р.24.1.АГ610003000</t>
  </si>
  <si>
    <t>Количество предметов</t>
  </si>
  <si>
    <t xml:space="preserve">  Код (коды) бюджетной классификации:                                       
004 0801 1510112441 611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</si>
  <si>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</si>
  <si>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Уникальный номер регионального или общероссийского перечня государственных услуг (работ): 
910100Ф.99.1.АГ65АА00001</t>
  </si>
  <si>
    <t>Итого по государственной программе  "Развитие культуры в Забайкальском крае"</t>
  </si>
  <si>
    <t>ИТОГО субсидий на оказание государственных услуг
(выполнение работ) по Министерству культуры Забайкальского края</t>
  </si>
  <si>
    <t>5.1.1</t>
  </si>
  <si>
    <t xml:space="preserve">4.1.1 </t>
  </si>
  <si>
    <t>2.1.3</t>
  </si>
  <si>
    <t>5.1.2</t>
  </si>
  <si>
    <t>5.1.3</t>
  </si>
  <si>
    <t>5.1.4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</si>
  <si>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</si>
  <si>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</si>
  <si>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</si>
  <si>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</si>
  <si>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</si>
  <si>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</si>
  <si>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</si>
  <si>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</si>
  <si>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</si>
  <si>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</si>
  <si>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</si>
  <si>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</si>
  <si>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</si>
  <si>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</si>
  <si>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</si>
  <si>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</si>
  <si>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</si>
  <si>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</si>
  <si>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</si>
  <si>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</si>
  <si>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</si>
  <si>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</si>
  <si>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</si>
  <si>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</si>
  <si>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Министерство труда и социальной защиты населения Забайкальского края</t>
  </si>
  <si>
    <t>"Социальная поддержка граждан"</t>
  </si>
  <si>
    <t>Уникальный номер регионального или общероссийской перечня государственных услуг (работ):
853100О.99.0.АЭ09АА00000</t>
  </si>
  <si>
    <t>Число получателей социальных услуг</t>
  </si>
  <si>
    <t>Код (коды) бюджетной
классификации: 
009-1002-1720312501-611</t>
  </si>
  <si>
    <t>009-1002-1720312501-621</t>
  </si>
  <si>
    <t>009-1002-1730112502-611</t>
  </si>
  <si>
    <t>009-1002-1720312508-611</t>
  </si>
  <si>
    <t>009-1002-1730112509-621</t>
  </si>
  <si>
    <t>009-1002-1720312508-621</t>
  </si>
  <si>
    <t>Уникальный номер регионального или общероссийской перечня государственных услуг (работ):
853100О.99.0.БА59АА02000</t>
  </si>
  <si>
    <t>Код (коды) бюджетной
классификации:
009-1004-1730112509-611</t>
  </si>
  <si>
    <t>009-1004-1730112509-621</t>
  </si>
  <si>
    <t>Уникальный номер регионального или общероссийской перечня государственных услуг (работ):
880000О.99.0.АЭ22АА17000</t>
  </si>
  <si>
    <t>Код (коды) бюджетной
классификации:
009-1002-1720312508-611</t>
  </si>
  <si>
    <t>Уникальный номер регионального или общероссийской перечня государственных услуг (работ):
880000О.99.0.АЭ27АА44000</t>
  </si>
  <si>
    <t>Уникальный номер регионального или общероссийской перечня государственных услуг (работ):
870000О.99.0.АЭ25АА00000</t>
  </si>
  <si>
    <t>Подготовка граждан, выразивших желание принять детей-сирот и детей, оставшихся без попечения родителей, на семейные формы устройства</t>
  </si>
  <si>
    <t>Уникальный номер регионального или общероссийской перечня государственных услуг (работ):
853100О.99.0.БА60АА00000</t>
  </si>
  <si>
    <t>Заключение договоров найма специализированного жилого помещения</t>
  </si>
  <si>
    <t>Уникальный номер регионального или общероссийской перечня государственных услуг (работ):
680000О.99.0.АЮ53АА00002</t>
  </si>
  <si>
    <t>Код (коды) бюджетной
классификации:
009-1002-1720312501-621</t>
  </si>
  <si>
    <t>Ведение бухгалтерского учета бюджетными учреждениями, формирование регистров бухгалтерского учета</t>
  </si>
  <si>
    <t>Уникальный номер регионального или общероссийской перечня государственных услуг (работ):
692000.Р.24.1.АЧ190004000</t>
  </si>
  <si>
    <t xml:space="preserve">Уникальный номер регионального или общероссийской перечня государственных услуг (работ):
692000.Р.24.1.АЧ240003000
</t>
  </si>
  <si>
    <t>Итого по государственной программе"Социальная поддержка граждан"</t>
  </si>
  <si>
    <t xml:space="preserve">ИТОГО субсидий на оказание государственных услуг
(выполнение работ) по Министерству труда и социальной защиты населения Забайкальского края
</t>
  </si>
  <si>
    <t xml:space="preserve">7.1.1 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</si>
  <si>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</si>
  <si>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</si>
  <si>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</si>
  <si>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</si>
  <si>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</si>
  <si>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</si>
  <si>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</si>
  <si>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</si>
  <si>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</si>
  <si>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Министерство природных ресурсов Забайкальского края</t>
  </si>
  <si>
    <t xml:space="preserve"> Развитие лесного хозяйства Забайкальского края</t>
  </si>
  <si>
    <t>Уникальный номер регионального или общероссийского перечня государственных услуг (работ):  024010.Р.24.1.АВ280006001</t>
  </si>
  <si>
    <t xml:space="preserve">километр
(создание лесных дорог предназначенных для охраны лесов от пожаров) </t>
  </si>
  <si>
    <t xml:space="preserve"> км.</t>
  </si>
  <si>
    <t>Предупреждение возникновения и распространения лесных пожаров, а также их тушение, включая территорию ООПТ</t>
  </si>
  <si>
    <t>Уникальный номер регионального или общероссийского перечня государственных услуг (работ): 024010.Р.24.1.АВ280007001</t>
  </si>
  <si>
    <t>километр
(реконструкция лесных дорог предназначенных для охраны лесов от пожаров)</t>
  </si>
  <si>
    <t>Код (коды) бюджетной
классификации:
046 0407 0910151299 621</t>
  </si>
  <si>
    <t xml:space="preserve">Предупреждение возникновения и распространения лесных пожаров, а также их тушение, включая территорию ООПТ
</t>
  </si>
  <si>
    <t>Уникальный номер регионального или общероссийского перечня государственных услуг (работ): 024010.Р.24.1.АВ280024002</t>
  </si>
  <si>
    <t>километр
(эксплуатация лесных дорог предназначенных для охраны лесов от пожаров)</t>
  </si>
  <si>
    <t xml:space="preserve"> км. </t>
  </si>
  <si>
    <t>Предупреждение возникновения и распространения лесных пожаров, включая территорию ООПТ</t>
  </si>
  <si>
    <t>Уникальный номер регионального или общероссийского перечня государственных услуг (работ): 024010.Р.24.1.АВ280016001</t>
  </si>
  <si>
    <t>километр
(прокладка просек, противопожарных разрывов, всего, в т.ч. прокладка противопожарных разрывов)</t>
  </si>
  <si>
    <t>км.</t>
  </si>
  <si>
    <t>Уникальный номер регионального или общероссийского перечня государственных услуг (работ): 024010.Р.24.1.АВ280030001</t>
  </si>
  <si>
    <t>километр
(устройство противопожарных минерализованных полос)</t>
  </si>
  <si>
    <t>Уникальный номер регионального или общероссийского перечня государственных услуг (работ):  024010.Р.24.1.АВ280008001</t>
  </si>
  <si>
    <t>единица
(устройство пожарных водоемов и подъездов к источникам противопожарного снабжения, 
в т.ч. устройство подъездов к источникам противопожарного водоснабжения)</t>
  </si>
  <si>
    <t xml:space="preserve">Предупреждение возникновения и распространения лесных пожаров, включая территорию ООПТ
</t>
  </si>
  <si>
    <t>гектар
(проведение профилактического контролируемого противопожарного выжигания хвороста, лесной подстилки, сухой травы и других лесных горючих материалов)</t>
  </si>
  <si>
    <t xml:space="preserve"> га.</t>
  </si>
  <si>
    <t>Предупреждение возникновения и распространения лесных пожаров, а также их тушение, включая особо охраняемую природную территорию</t>
  </si>
  <si>
    <t>Уникальный номер регионального или общероссийского перечня государственных услуг (работ): 024010.Р.24.1.АВ280021002</t>
  </si>
  <si>
    <t>километр
(прочистка просек, уход  за противопожарными разрывами, 
в.т.ч. уход за противопожарными разрывами)</t>
  </si>
  <si>
    <t xml:space="preserve">Предупреждение возникновения и распространения лесных пожаров, а также их тушение, включая территорию ООПТ </t>
  </si>
  <si>
    <t>Уникальный номер регионального или общероссийского перечня государственных услуг (работ): 024010.Р.24.1.АВ280022002</t>
  </si>
  <si>
    <t>Строительство пожарных наблюдательных пунктов (вышек, матч, павильонов и других наблюдательных пунктов),пунктов сосредоточения противопожарного инвентаря</t>
  </si>
  <si>
    <t>Уникальный номер регионального или общероссийского перечня государственных услуг (работ): 024010.Р.24.1.АВ280023002</t>
  </si>
  <si>
    <t>Осуществление мероприятий в области использования лесов, включая организацию и развитие туризма и отдыха в лесах</t>
  </si>
  <si>
    <t>Уникальный номер регионального или общероссийского перечня государственных услуг (работ):  024010.Р.24.1.АБ770002000</t>
  </si>
  <si>
    <t>Уникальный номер регионального или общероссийского перечня государственных услуг (работ):  024010.Р.24.1.АВ280034001</t>
  </si>
  <si>
    <t>Уникальный номер регионального или общероссийского перечня государственных услуг (работ): 024010.Р.24.1.АВ280042001</t>
  </si>
  <si>
    <t>Уникальный номер регионального или общероссийского перечня государственных услуг (работ): и 024010.Р.24.1.АВ280042001</t>
  </si>
  <si>
    <t xml:space="preserve">Тушение лесных пожаров </t>
  </si>
  <si>
    <t>Уникальный номер регионального или общероссийского перечня государственных услуг (работ): 024010.Р.24.1.АВ330007000</t>
  </si>
  <si>
    <t xml:space="preserve">Тушение гектар
</t>
  </si>
  <si>
    <t xml:space="preserve">га. </t>
  </si>
  <si>
    <t>046 0407 091015129F 611</t>
  </si>
  <si>
    <t>046 0407 091015129F 621</t>
  </si>
  <si>
    <t xml:space="preserve">
Предупреждение возникновения и распространения лесных пожаров, а также их тушение, включая территорию ООПТ</t>
  </si>
  <si>
    <t>Уникальный номер регионального или общероссийского перечня государственных услуг (работ): 
024010.Р.24.1.АВ280009001</t>
  </si>
  <si>
    <t>га</t>
  </si>
  <si>
    <t>тыс.руб.</t>
  </si>
  <si>
    <t>046 0407 0910119299 611 (рк)</t>
  </si>
  <si>
    <t>046 0407 0910119299 621(рк)</t>
  </si>
  <si>
    <t>046 0407 0930217199 611</t>
  </si>
  <si>
    <t>Предотвращение распространения на земли, на которых расположены леса, природных пожаров (степных, торфяных и иных) и пожаров, возникших в результате незаконного выжигания сухой растительности и ее остатков</t>
  </si>
  <si>
    <t>Уникальный номер регионального или общероссийского перечня государственных услуг (работ): 
024010.Р.24.1.АВ280025001</t>
  </si>
  <si>
    <t xml:space="preserve"> га</t>
  </si>
  <si>
    <t>Код (коды) бюджетной
классификации:
046 0407 0910517199 621</t>
  </si>
  <si>
    <t>Профилактика возникновения очагов вредных организмов</t>
  </si>
  <si>
    <t>Уникальный номер регионального или общероссийского перечня государственных услуг (работ): 
024010.Р.24.1.АВ300003000</t>
  </si>
  <si>
    <t>Код (коды) бюджетной
классификации:
046 0407 0910251299 621</t>
  </si>
  <si>
    <t>Уникальный номер регионального или общероссийского перечня государственных услуг (работ):
024010.Р.24.1.АВ300003000</t>
  </si>
  <si>
    <t>046 0407 0910219299 621</t>
  </si>
  <si>
    <t>Профилактика возникновения, локализации и ликвидации очагов вредных организмов</t>
  </si>
  <si>
    <t>Уникальный номер регионального или общероссийского перечня государственных услуг (работ): 
024010.Р.24.1.АВ340005001</t>
  </si>
  <si>
    <t xml:space="preserve">га/куб.м. </t>
  </si>
  <si>
    <t>Уникальный номер регионального или общероссийского перечня государственных услуг (работ): 
024010.Р.24.1.АВ340006001</t>
  </si>
  <si>
    <t>046 0407 0910319299 621</t>
  </si>
  <si>
    <t>Уникальный номер регионального или общероссийского перечня государственных услуг (работ):
024010.Р.24.1.АВ340007001</t>
  </si>
  <si>
    <t>га /м.куб.</t>
  </si>
  <si>
    <t>530,00/15 900</t>
  </si>
  <si>
    <t>Выполнение работ по отводу лесосек</t>
  </si>
  <si>
    <t>Уникальный номер регионального или общероссийского перечня государственных услуг (работ): 
024010.Р.24.1.АБ760008000</t>
  </si>
  <si>
    <t>Код (коды) бюджетной
классификации:
046 0407 0910451299 621</t>
  </si>
  <si>
    <t>046 0407 0910419299 621</t>
  </si>
  <si>
    <t>Уникальный номер регионального или общероссийского перечня государственных услуг (работ): 
024010.Р.24.1.АБ760009000</t>
  </si>
  <si>
    <t>Уникальный номер регионального или общероссийского перечня государственных услуг (работ): 
024010.Р.24.1.АБ760011001</t>
  </si>
  <si>
    <t>гектар
отвод лесосек под рубки ухода в молодняках</t>
  </si>
  <si>
    <t>Уникальный номер регионального или общероссийского перечня государственных услуг (работ): 
024010.Р.24.1.АБ760012001</t>
  </si>
  <si>
    <t>Уникальный номер регионального или общероссийского перечня государственных услуг (работ): 
024010.Р.24.1.АБ760010001</t>
  </si>
  <si>
    <t>Проведение ухода за лесами</t>
  </si>
  <si>
    <t>Уникальный номер регионального или общероссийского перечня государственных услуг (работ): 
024010.Р.24.1.АБ740016001</t>
  </si>
  <si>
    <t xml:space="preserve"> га./куб.м.</t>
  </si>
  <si>
    <t>Уникальный номер регионального или общероссийского перечня государственных услуг (работ): 
024010.Р.24.1.АБ740013001</t>
  </si>
  <si>
    <t>Уникальный номер регионального или общероссийского перечня государственных услуг (работ): 
024010.Р.24.1.АБ740014001</t>
  </si>
  <si>
    <t>Итого по государственной программе "Развитие лесного хозяйства Забайкальского края"</t>
  </si>
  <si>
    <t>Охрана окружающей среды</t>
  </si>
  <si>
    <t>Уникальный номер регионального или общероссийского перечня государственных услуг (работ): 
024010.Р.24.1.АВ340012001</t>
  </si>
  <si>
    <t>гектар
(очистка лесов от захламления, загрязнения и иного негативного воздействия)</t>
  </si>
  <si>
    <t>Код (коды) бюджетной
классификации:
046 0605 0840217337 611</t>
  </si>
  <si>
    <t>Уникальный номер регионального или общероссийского перечня государственных услуг (работ): 
024010.Р.24.1.АВ280042001</t>
  </si>
  <si>
    <t>единица
(установка и размещение стендов и других знаков и указателей, содержащих информацию о мерах пожарной безопасности в лесах)</t>
  </si>
  <si>
    <t>Уникальный номер регионального или общероссийского перечня государственных услуг (работ): 
024010.Р.24.1.АВ280027001</t>
  </si>
  <si>
    <t>Количество мероприятий
(проведение противопожарной пропаганды и других профилактических мероприятий в целях предотвращения возникновения лесных пожаров)</t>
  </si>
  <si>
    <t>Организация и проведение работ по учёту, анализу численности объектов животного мира, отнесенных к объектам охоты, а также редких и находящихся под угрозой исчезновения объектов животного мира</t>
  </si>
  <si>
    <t>Уникальный номер регионального или общероссийского перечня государственных услуг (работ): 
721100.Р.24.1.АА740002000</t>
  </si>
  <si>
    <t>Площадь охотничьих угодий, охваченная работами</t>
  </si>
  <si>
    <t>Количество подготовленных аналитических отчетов (отчет по зимним маршрутам)</t>
  </si>
  <si>
    <t>Сохранение природных комплексов, уникальных и эталонных природных участков и объектов</t>
  </si>
  <si>
    <t>Уникальный номер регионального или общероссийского перечня государственных услуг (работ): 
910400.Р.24.1.АВ140005000</t>
  </si>
  <si>
    <t>Количество объектов
(биотехнические мероприятия, устройство кормовых полей, подкормочных площадок, водопоев, привад, солонцов, искусственных гнездовий)</t>
  </si>
  <si>
    <t>Уникальный номер регионального или общероссийского перечня государственных услуг (работ): 
910400.Р.24.1.АВ140007000</t>
  </si>
  <si>
    <t>Площадь, охваченная мероприятиями
(биотехнические мероприятия, обеспечение соблюдения режима особо охраняемых природных территорий регионального значения)</t>
  </si>
  <si>
    <t>Объем выкладываемых кормов
(проведение подкормочных мероприятий на территории)</t>
  </si>
  <si>
    <t>тонн</t>
  </si>
  <si>
    <t>Количество актов о прове-денных мероприятий
(биотехнические мероприятия, обеспечение соблюдения режима особо охраняемых природных территорий регионального значения)</t>
  </si>
  <si>
    <t>Площадь
(проверка (объезд,контроль) территории)</t>
  </si>
  <si>
    <t>Код (коды) бюджетной
классификации:
0406 0605 0840217337 611</t>
  </si>
  <si>
    <t>Обеспечение проведения мероприятий по сохранению объектов животного мира, включая редких и находящихся под угрозой исчезновения, и среды их обитания</t>
  </si>
  <si>
    <t>Уникальный номер регионального или общероссийского перечня государственных услуг (работ): 910400.Р.24.1.АВ140007000</t>
  </si>
  <si>
    <t>Количество рейдовых выездов
(проведение мероприятий по охране животного мира и среды его обитания на особо охраняемых природных территориях)</t>
  </si>
  <si>
    <t>Уникальный номер регионального или общероссийского перечня государственных услуг (работ): 
910400.Р.24.1.АВ160004000</t>
  </si>
  <si>
    <t>Количество эколого-просветительских мероприятий
(проведение эколого-просветительских мероприятий на территории ООПТ и иных природных территориях, организация и проведение мероприятий по экологическому просвещению и пропаганде бережного отношения населения к окружающей природной среде)</t>
  </si>
  <si>
    <t>Код (коды) бюджетной
классификации
046 0605 0840217337 611</t>
  </si>
  <si>
    <t>Уникальный номер регионального или общероссийского перечня государственных услуг (работ): 
910400.Р.24.1.АВ160003000</t>
  </si>
  <si>
    <t>Количество выступлений в СМИ
(проведение эколого-просветительских мероприятий на территории ООПТ и иных природных территориях, пропаганда экологических знаний)</t>
  </si>
  <si>
    <t>Количество публикаций
(проведение эколого-просветительских мероприятий на территории ООПТ и иных природных территориях, пропаганда экологических знаний)</t>
  </si>
  <si>
    <t>Создание условий для регулируемого туризма и отдыха</t>
  </si>
  <si>
    <t>Уникальный номер регионального или общероссийского перечня государственных услуг (работ): 
910412.Р.24.1.АВ170004000</t>
  </si>
  <si>
    <t>Количество объектов
(рекреационное обустройство ООПТ, создание и обустройство экологических троп и маршрутов)</t>
  </si>
  <si>
    <t>Количество привлеченных пользователей</t>
  </si>
  <si>
    <t>Уникальный номер регионального или общероссийского перечня государственных услуг (работ): 
910412.Р.24.1.АВ170002000</t>
  </si>
  <si>
    <t xml:space="preserve">Организация и проведение работ по учету, анализу численности объектов животного мира, отнесенных к объектам охоты, а также редких и находящихся под угрозой исчезновения объектов животного мира
</t>
  </si>
  <si>
    <t>Площадь охот угодий
(учёт объектов животного мира, включая редких и находящихся под угрозой исчезновения, охотничьих ресурсов)</t>
  </si>
  <si>
    <t>Количество организованных и проведенных учетных работ
(учёт объектов животного мира, включая редких и находящихся под угрозой исчезновения, охотничьих ресурсов)</t>
  </si>
  <si>
    <t>Количество подготовленных аналитических  отчетов
(учёт объектов животного мира, включая редких и находящихся под угрозой исчезновения, охотничьих ресурсов)</t>
  </si>
  <si>
    <t>Уникальный номер регионального или общероссийского перечня государственных услуг (работ): 
024010.Р.24.1.АВ300004000</t>
  </si>
  <si>
    <t>Площадь
(биотехнические мероприятия, устройство кормовых полей, подкормочных площадок, водопоев, привад, солонцов, искусственных гнездовий)</t>
  </si>
  <si>
    <t>Объем выкладываемых кормов</t>
  </si>
  <si>
    <t xml:space="preserve"> м3</t>
  </si>
  <si>
    <t>Количество актов о проведенных мероприятиях
(биотехнические мероприятия, обеспечение соблюдения режима особо охраняемых природных территорий регионального значения)</t>
  </si>
  <si>
    <t>Количество экологопросветительских мероприятий
(проведение эколого-просветительских мероприятий на территории ООПТ и иных природных территориях, пропаганда экологических знаний)</t>
  </si>
  <si>
    <t>Количество выступлений в СМИ</t>
  </si>
  <si>
    <t>Количество публикаций</t>
  </si>
  <si>
    <t>Количество привлеченных пользователей
(рекреационное обустройство ООПТ, создание и обустройство экологических троп и маршрутов)</t>
  </si>
  <si>
    <t>Уникальный номер регионального или общероссийского перечня государственных услуг (работ): 
910400.Р.24.1.АВ210002000</t>
  </si>
  <si>
    <t>Количество посетителей
(проведение противопожарной пропаганды и других профилактических мероприятий в целях предотвращения возникновения лесных пожаров)</t>
  </si>
  <si>
    <t>Уникальный номер регионального или общероссийского перечня государственных услуг (работ): 
024010.Р.24.1.АВ280034001</t>
  </si>
  <si>
    <t xml:space="preserve">Единица
(установка шлагбаумов, устройство преград, обеспечивающих ограничение пребывания граждан в лесах в целях обеспечения пожарной безопасности) </t>
  </si>
  <si>
    <t>Единица
(установка и размещение стендов и других знаков и указателей, содержащих информацию о мерах пожарной безопасности в лесах)</t>
  </si>
  <si>
    <t>Гектар
(очистка лесов от захламления, загрязнения и иного негативного воздействия)</t>
  </si>
  <si>
    <t>Уникальный номер регионального или общероссийского перечня государственных услуг (работ): 
910412.Р.24.1.АВ170003000</t>
  </si>
  <si>
    <t>Количество объектов
(рекреационное обустройство ООПТ, организация регламентированной рекреации)</t>
  </si>
  <si>
    <t>Уникальный номер регионального или общероссийского перечня государственных услуг (работ): 
631100.Р.24.1.АЖ460006002</t>
  </si>
  <si>
    <t>Количество интернет сайтов</t>
  </si>
  <si>
    <t>Уникальный номер регионального или общероссийского перечня государственных услуг (работ):
631111.Р.24.1.АЖ460001000</t>
  </si>
  <si>
    <t>Количество рубрик
(электронная рубрика "Вопрос-ответ", обновление информации, новостная лента и размещение полезной информаци)</t>
  </si>
  <si>
    <t>Организация мероприятий по предотвращению негативного воздействия на окружающую среду</t>
  </si>
  <si>
    <t>Уникальный номер регионального или общероссийского перечня государственных услуг (работ): 
749019.Р.24.1.АВ270004000</t>
  </si>
  <si>
    <t>Количество проведенных мероприятий 
(сбор и обработка статистической информации, отчеты по кадастру отходов от природопользователей)</t>
  </si>
  <si>
    <t>Объем субсидий на
финансовое обеспечение
оказания государственных
услуг (выполнения работ</t>
  </si>
  <si>
    <t>Количество проведенных мероприятий
(принятие заявок по постановке на учет объектов негативного воздействия)</t>
  </si>
  <si>
    <t>Количество проведенных мероприятий
(принятие отчетов ПЭК)</t>
  </si>
  <si>
    <t>Количество проведенных мероприятий
(проведение консультаций природопользователей  по вопросам экономической оценки влияния субъектов хозяйственной и иной деятельности на окружающую среду, информации об измене-ниях экологического законодательства представителям субъектов хозяйственной и иной деятельности)</t>
  </si>
  <si>
    <t>Количество проведенных мероприятий
(участие в организации и развитии системы экологического образования и формирования экологической культуры на территории края)</t>
  </si>
  <si>
    <t>Количество проведенных мероприятий
(проведение практик со студентами ВУЗов и СУЗов)</t>
  </si>
  <si>
    <t>Количество проведенных мероприятий 
(участие в совместных рейдах и комиссиях по выявлению нарушений природоохранного законодательства субъектами хозяйственной и иной, в комиссиях по уничтожению наркотических средств и их прекурсоров)</t>
  </si>
  <si>
    <t>Количество проведенных мероприятий
(участие в экологических десантах)</t>
  </si>
  <si>
    <t>Количество проведенных мероприятий
(рассмотрение и согласование деклараций  о воздействии на окружающую среду в отношении объектов, подлежащих региональному государственному экологическому надзору)</t>
  </si>
  <si>
    <t xml:space="preserve">Эксплуатация гидротехнических сооружений (далее-ГТС), находящихся в собственности Забайкальского края </t>
  </si>
  <si>
    <t>Уникальный номер регионального или общероссийского перечня государственных услуг (работ): 
024010.P.24.1.АБ680001000</t>
  </si>
  <si>
    <t>Эксплуатация ГТС</t>
  </si>
  <si>
    <t>Ведение государственного мониторинга водных объектов</t>
  </si>
  <si>
    <t>Уникальный номер регионального или общероссийского перечня государственных услуг (работ): 
024010.P.24.1.АБ910001000</t>
  </si>
  <si>
    <t>Работы по обеспечению мониторинга</t>
  </si>
  <si>
    <t>Итого по государственной программе "Охрана окружающей среды"</t>
  </si>
  <si>
    <t>ИТОГО субсидий на оказание государственных услуг
(выполнение работ)по Министерству природных ресурсов Забайкальского края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</si>
  <si>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</si>
  <si>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</si>
  <si>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</si>
  <si>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</si>
  <si>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</si>
  <si>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</si>
  <si>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</si>
  <si>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</si>
  <si>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</si>
  <si>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</si>
  <si>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</si>
  <si>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</si>
  <si>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</si>
  <si>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8.1.14</t>
  </si>
  <si>
    <t>8.1.15</t>
  </si>
  <si>
    <t>8.1.16</t>
  </si>
  <si>
    <t>8.1.17</t>
  </si>
  <si>
    <t>8.1.18</t>
  </si>
  <si>
    <t>8.1.19</t>
  </si>
  <si>
    <t>8.1.20</t>
  </si>
  <si>
    <t>8.1.21</t>
  </si>
  <si>
    <t>8.1.22</t>
  </si>
  <si>
    <t>8.1.23</t>
  </si>
  <si>
    <t>8.1.24</t>
  </si>
  <si>
    <t>8.1.25</t>
  </si>
  <si>
    <t>8.1.26</t>
  </si>
  <si>
    <t>8.1.27</t>
  </si>
  <si>
    <t>8.1.28</t>
  </si>
  <si>
    <t>8.1.32</t>
  </si>
  <si>
    <t>8.1.33</t>
  </si>
  <si>
    <t>8.1.34</t>
  </si>
  <si>
    <t>8.1.35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</si>
  <si>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</si>
  <si>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</si>
  <si>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</si>
  <si>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</si>
  <si>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</si>
  <si>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</si>
  <si>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</si>
  <si>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</si>
  <si>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</si>
  <si>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</si>
  <si>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</si>
  <si>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</si>
  <si>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</si>
  <si>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8.2.14</t>
  </si>
  <si>
    <t>8.2.15</t>
  </si>
  <si>
    <t>8.2.16</t>
  </si>
  <si>
    <t>8.2.17</t>
  </si>
  <si>
    <t>8.2.18</t>
  </si>
  <si>
    <t>8.2.19</t>
  </si>
  <si>
    <t>8.2.20</t>
  </si>
  <si>
    <t>8.2.21</t>
  </si>
  <si>
    <t>8.2.22</t>
  </si>
  <si>
    <t>8.2.23</t>
  </si>
  <si>
    <t>8.2.24</t>
  </si>
  <si>
    <t>8.2.25</t>
  </si>
  <si>
    <t>8.2.26</t>
  </si>
  <si>
    <t>8.2.27</t>
  </si>
  <si>
    <t>8.2.28</t>
  </si>
  <si>
    <t>8.2.29</t>
  </si>
  <si>
    <t>8.2.30</t>
  </si>
  <si>
    <t>8.2.31</t>
  </si>
  <si>
    <t>8.2.32</t>
  </si>
  <si>
    <t>8.2.33</t>
  </si>
  <si>
    <t>8.2.34</t>
  </si>
  <si>
    <t>8.2.35</t>
  </si>
  <si>
    <t>8.2.36</t>
  </si>
  <si>
    <t xml:space="preserve">Государственная ветеринарная служба Забайкальского края </t>
  </si>
  <si>
    <t>Развитие сельского хозяйства и регулирование рынков сельскохозяйственной продукции, сырья и продовольствия</t>
  </si>
  <si>
    <t>Уникальный номер регионального или государственного перечня государственных услуг (работ): 750000.Р.24.0.АЦ440009000</t>
  </si>
  <si>
    <t>Код (коды) бюджетной
классификации:
087 0405 05Д0217263 611</t>
  </si>
  <si>
    <t>Уникальный номер регионального или государственного перечня государственных услуг (работ):
750000.Р.24.0.АЦ460003000</t>
  </si>
  <si>
    <t>Лабораторные исследования по диагностике и профилактике болезней животных, направленные на обеспечение охраны территории Российской Федерации от заноса из иностранных государств и распространения болезней животных</t>
  </si>
  <si>
    <t>Уникальный номер регионального или государственного перечня государственных услуг (работ):
750000.Р.24.1.АЦ480002000</t>
  </si>
  <si>
    <t>Итого по государственной программе "Развитие сельского хозяйства и регулирование рынков сельскохозяйственной продукции, сырья и продовольствия"</t>
  </si>
  <si>
    <t xml:space="preserve">ИТОГО субсидий на оказание государственных услуг
(выполнение работ) по Государственной ветеринарной службе Забайкальского края 
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</si>
  <si>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</si>
  <si>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</si>
  <si>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</si>
  <si>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</si>
  <si>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</si>
  <si>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</si>
  <si>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</si>
  <si>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</si>
  <si>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</si>
  <si>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</si>
  <si>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</si>
  <si>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</si>
  <si>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</si>
  <si>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</si>
  <si>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Министерство образования  и науки Забайкальского края</t>
  </si>
  <si>
    <t>Развитие образования Забайкальского края на 2014–2025 годы</t>
  </si>
  <si>
    <t>Первичная медико-санитарная помощь, включенная в базовую программу обязательного медицинского страхования</t>
  </si>
  <si>
    <t>Уникальный номер регионального или общероссийского перечня государственных услуг (работ):
860000О.99.0.АД58АА02002</t>
  </si>
  <si>
    <t>Численность обучающихся
(амбулаторно)</t>
  </si>
  <si>
    <t>Код (коды) бюджетной
классификации:
026 0702 1420111422 611</t>
  </si>
  <si>
    <t>Организация отдыха детей и молодежи</t>
  </si>
  <si>
    <t>Уникальный номер регионального или общероссийского перечня государственных услуг (работ):
920700О.99.0.АЗ22АА00001</t>
  </si>
  <si>
    <t>Число человеко-дней пребывания
(в каникулярное время с круглосуточным пребыванием)</t>
  </si>
  <si>
    <t>человеко-день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</si>
  <si>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</t>
  </si>
  <si>
    <t>Уникальный номер регионального или общероссийского перечня государственных услуг (работ):
853100О.99.0.БА64АА00000</t>
  </si>
  <si>
    <t xml:space="preserve"> Численность граждан, получивших социальные услуги
(очная)</t>
  </si>
  <si>
    <t>Содержание детей</t>
  </si>
  <si>
    <t>Уникальный номер регионального или общероссийского перечня государственных услуг (работ):
552315О.99.0.БА83АА12000</t>
  </si>
  <si>
    <t>Численность обучающихся
(начальное общее образование)</t>
  </si>
  <si>
    <t>Уникальный номер регионального или общероссийского перечня государственных услуг (работ):
552315О.99.0.БА83АА04000</t>
  </si>
  <si>
    <t>Численность обучающихся
(обучающиеся с ограниченными возможностями здоровья (ОВЗ))</t>
  </si>
  <si>
    <t>Уникальный номер регионального или общероссийского перечня государственных услуг (работ):
559019О.99.0.БА97АА03000</t>
  </si>
  <si>
    <t>Численность обучающихся
(основное общее образование)</t>
  </si>
  <si>
    <t>Код (коды) бюджетной
классификации
026 0702 1420111422 611</t>
  </si>
  <si>
    <t>Уникальный номер регионального или общероссийского перечня государственных услуг (работ):
559019О.99.0.ББ12АА03000</t>
  </si>
  <si>
    <t>Численность обучающихся
(среднее общее образование)</t>
  </si>
  <si>
    <t>Реализация адаптированных основных общеобразовательных программ  начального общего образования</t>
  </si>
  <si>
    <t>Уникальный номер регионального или общероссийского перечня государственных услуг (работ):
801012О.99.0.БА82АЛ78001</t>
  </si>
  <si>
    <t>Численность обучающихся
(с с задержкой психического развития, очная)</t>
  </si>
  <si>
    <t>Уникальный номер регионального или общероссийского перечня государственных услуг (работ):
801012О.99.0.БА82АН32001</t>
  </si>
  <si>
    <t>Численность обучающихся
( с расстройствами аутистического спектра, очная)</t>
  </si>
  <si>
    <t>Уникальный номер регионального или общероссийского перечня государственных услуг (работ):
801012О.99.0.БА90АА00000</t>
  </si>
  <si>
    <t>Численность обучающихся
(обучающиеся с ограниченными возможностями здоровья (ОВЗ), очная)</t>
  </si>
  <si>
    <t>Реализация основных общеобразовательных программ основного общего образования</t>
  </si>
  <si>
    <t>Уникальный номер регионального или общероссийского перечня государственных услуг (работ):
802111О.99.0.БА96АА00001</t>
  </si>
  <si>
    <t>Численность обучающихся
(обучающиеся с ограниченными возможностями здоровья (ОВЗ), адаптивная, очная)</t>
  </si>
  <si>
    <t>Уникальный номер регионального или общероссийского перечня государственных услуг (работ):
802111О.99.0.БА96АБ63001</t>
  </si>
  <si>
    <t>Численность обучающихся
(дети-инвалиды, адаптированная образовательная программа, очная с применением сетевой формы реализации и дистанционных образовательных технологий)</t>
  </si>
  <si>
    <t>Предоставление питания</t>
  </si>
  <si>
    <t>Уникальный номер регионального или общероссийского перечня государственных услуг (работ):
560200О.99.0.БА89АА00000</t>
  </si>
  <si>
    <t>Уникальный номер регионального или общероссийского перечня государственных услуг (работ):
560200О.99.0.ББ03АА00000</t>
  </si>
  <si>
    <t>Коррекционно-развивающая, компенсирующая и логопедическая  помощь обучающимся</t>
  </si>
  <si>
    <t>Уникальный номер регионального или общероссийского перечня государственных услуг (работ):
880900О.99.0.БА86АА01000</t>
  </si>
  <si>
    <t>Численность обучающихся
(начальное общее образование, в организации, осуществляющей образовательную деятельность)</t>
  </si>
  <si>
    <t>Уникальный номер регионального или общероссийского перечня государственных услуг (работ):
880900О.99.0.ББ00АА00000</t>
  </si>
  <si>
    <t>Реализация основных общеобразовательных программ дошкольного образования</t>
  </si>
  <si>
    <t>Уникальный номер регионального или общероссийского перечня государственных услуг (работ):
801011О.99.0.БВ24АВ42000</t>
  </si>
  <si>
    <t>Численность обучающихся
(адаптированная образовательная программа, обучающиеся с ограниченными возможностями здоровья (ОВЗ), от 3 лет до 8 лет, очная, группа полного дня)</t>
  </si>
  <si>
    <t>Уникальный номер регионального или общероссийского перечня государственных услуг (работ):
801011О.99.0.БВ24АК60000</t>
  </si>
  <si>
    <t>Численность обучающихся
(адаптированная образовательная программа, дети-инвалиды, от 3 лет до 8 лет, очная, группа кратковременного пребывания детей)</t>
  </si>
  <si>
    <t>Реализация дополнительных общеразвивающих программ</t>
  </si>
  <si>
    <t>Уникальный номер регионального или общероссийского перечня государственных услуг (работ):
804200О.99.0.ББ52АЕ04000</t>
  </si>
  <si>
    <t>Количество человеко-часов
(технический, очная)</t>
  </si>
  <si>
    <t>Уникальный номер регионального или общероссийского перечня государственных услуг (работ):
804200О.99.0.ББ52АЖ48000</t>
  </si>
  <si>
    <t>Количество человеко-часов 
(очная)</t>
  </si>
  <si>
    <t>Реализация основных общеобразовательных программ начального общего образования</t>
  </si>
  <si>
    <t>Уникальный номер регионального или общероссийского перечня государственных услуг (работ):
801012О.99.0.БА81АЭ92001</t>
  </si>
  <si>
    <t>Численность обучающихся
(очная)</t>
  </si>
  <si>
    <t xml:space="preserve"> Реализация основных общеобразовательных программ начального общего образования</t>
  </si>
  <si>
    <t>Уникальный номер регионального или общероссийского перечня государственных услуг (работ):
801012О.99.0.БА81АА00001</t>
  </si>
  <si>
    <t>Численность обучающихся
(обучающиеся с ограниченными возможностями здоровья (ОВЗ), адаптированная образовательная программа, очная)</t>
  </si>
  <si>
    <t>Количество человеко-часов
(очная)</t>
  </si>
  <si>
    <t>Уникальный номер регионального или общероссийского перечня государственных услуг (работ):
802111О.99.0.БА96АА04001</t>
  </si>
  <si>
    <t>Численность обучающихся
(обучающиеся с ограниченными возможностями здоровья (ОВЗ), адаптированная образовательная программа, очно-заочная)</t>
  </si>
  <si>
    <t>Реализация основных общеобразовательных программ среднего общего образования</t>
  </si>
  <si>
    <t>Уникальный номер регионального или общероссийского перечня государственных услуг (работ):
802112О.99.0.ББ11АБ50001</t>
  </si>
  <si>
    <t>Численность обучающихся
(дети-инвалиды, адаптированная образовательная программа, очная)</t>
  </si>
  <si>
    <t>Уникальный номер регионального или общероссийского перечня государственных услуг (работ):
802112О.99.0.ББ11АЮ58001</t>
  </si>
  <si>
    <t>Реализация адаптированных основных общеобразовательных программ для детей с умственной отсталостью</t>
  </si>
  <si>
    <t>Уникальный номер регионального или общероссийского перечня государственных услуг (работ):
851200О.99.0.ББ04АВ16000</t>
  </si>
  <si>
    <t>Число обучающихся
(проходящие обучение в специальных учебно-воспитательных учреждениях закрытого типа, очная)</t>
  </si>
  <si>
    <t>Код (коды) бюджетной
классификации:
026 0702 1420111433 611</t>
  </si>
  <si>
    <t>Уникальный номер регионального или общероссийского перечня государственных услуг (работ):
801012О.99.0.БА81АЖ96000</t>
  </si>
  <si>
    <t>Число обучающихся
(обучающиеся, за исключением детей-инвалидов и инвалидов, адаптированная образовательная программа, обучение в специальных учебно-воспитательных учреждениях закрытого типа, очная)</t>
  </si>
  <si>
    <t>Уникальный номер регионального или общероссийского перечня государственных услуг (работ):
802111О.99.0.БА96АЯ83001</t>
  </si>
  <si>
    <t>Код (коды) бюджетной
классификации
026 0702 1420111433 611</t>
  </si>
  <si>
    <t>Коррекционно-развивающая, компенсирующая и логопедическая помощь обучающимся</t>
  </si>
  <si>
    <t>Уникальный номер регионального или общероссийского перечня государственных услуг (работ):
853212О.99.0.БВ22АА00001</t>
  </si>
  <si>
    <t>Число обучающихся
(дошкольное образование)</t>
  </si>
  <si>
    <t xml:space="preserve">Количество человек в каникулярное время с круглосуточным пребыванием </t>
  </si>
  <si>
    <t xml:space="preserve">Реализация дополнительных предпрофессиональных программ в области физической культуры и спорта </t>
  </si>
  <si>
    <t>Уникальный номер регионального или общероссийского перечня государственных услуг (работ):
801012О.99.0.ББ54АБ28000</t>
  </si>
  <si>
    <t>Количество человеко-часов
(этап начальной подготовки, обучающиеся за исключением обучающихся с ограниченными возможностями здоровья (ОВЗ) и детей-инвалидов, очная)</t>
  </si>
  <si>
    <t>Код (коды) бюджетной
классификации:
026 0703 1430111423 611</t>
  </si>
  <si>
    <t>Уникальный номер регионального или общероссийского перечня государственных услуг (работ):
801012О.99.0.ББ54АБ36000</t>
  </si>
  <si>
    <t>Количество человеко-часов
(тренировочный этап, Обучающиеся за исключением обучающихся с ограниченными возможностями здоровья (ОВЗ) и детей-инвалидов, очная)</t>
  </si>
  <si>
    <t>Код (коды) бюджетной
классификации
026 0703 1430111423 611</t>
  </si>
  <si>
    <t>Уникальный номер регионального или общероссийского перечня государственных услуг (работ):
801012О.99.0.ББ54АБ44000</t>
  </si>
  <si>
    <t>Человеко-часов
(этап совершенствования спортивного мастерства, обучающиеся за исключением обучающихся с ограниченными возможностями здоровья (ОВЗ) и детей-инвалидов, очная)</t>
  </si>
  <si>
    <t>Методическое  обеспечение  образовательной деятельности</t>
  </si>
  <si>
    <t>Уникальный номер регионального или общероссийского перечня государственных услуг (работ):
850000.Р.24.1.БВ010002000</t>
  </si>
  <si>
    <t>Количество разработанных документов</t>
  </si>
  <si>
    <t xml:space="preserve">ед. 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</si>
  <si>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</si>
  <si>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Уникальный номер регионального или общероссийского перечня государственных услуг (работ):
850000.Р.24.1.ББ890002000</t>
  </si>
  <si>
    <t>Количество участников мероприятий</t>
  </si>
  <si>
    <t>Оценка качества образования</t>
  </si>
  <si>
    <t>Уникальный номер регионального или общероссийского перечня государственных услуг (работ):
850000.Р.24.1.БВ020002000</t>
  </si>
  <si>
    <t>Уникальный номер регионального или общероссийского перечня государственных услуг (работ):
804200О.99.0.ББ52АЖ24000</t>
  </si>
  <si>
    <t>Количество человеко-часов
( социально-педагогической, очная)</t>
  </si>
  <si>
    <t>Уникальный номер регионального или общероссийского перечня государственных услуг (работ):
804200О.99.0.ББ52АЗ20000</t>
  </si>
  <si>
    <t>Количество человеко-часов
(физкультурно-спортивной, дети за исключением детей с ограниченными возможностями здоровья (ОВЗ) и детей-инвалидов, очная)</t>
  </si>
  <si>
    <t xml:space="preserve">Реализация дополнительных общеразвивающих программы </t>
  </si>
  <si>
    <t>Уникальный номер регионального или общероссийского перечня государственных услуг (работ):
804200О.99.0.ББ52АЖ00000</t>
  </si>
  <si>
    <t>Количество человеко-часов
(туристско-краеведческой, очная)</t>
  </si>
  <si>
    <t xml:space="preserve">Реализация дополнительных общеразвивающих программ </t>
  </si>
  <si>
    <t>Уникальный номер регионального или общероссийского перечня государственных услуг (работ):
804200О.99.0.ББ52АЕ28000</t>
  </si>
  <si>
    <t>Количество человеко-часов
(естественнонаучной, очная)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</si>
  <si>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способностям к занятиям физической культурой и спортом, интреса к научной (научно-исследовательской деятельности, творческой деятельности, физкультурно-спортивной деятельности</t>
  </si>
  <si>
    <t>Число обучающихся
(среднее общее образование)</t>
  </si>
  <si>
    <t>Уникальный номер регионального или общероссийского перечня государственных услуг (работ):
560200О.99.0.ББ18АА00000</t>
  </si>
  <si>
    <t>Уникальный номер регионального или общероссийского перечня государственных услуг (работ):
900410.Р.24.1.АЧ690003000</t>
  </si>
  <si>
    <t>Количество консультаций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</si>
  <si>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</si>
  <si>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Уникальный номер регионального или общероссийского перечня государственных услуг (работ): 852101О.99.0.ББ29КЦ12000</t>
  </si>
  <si>
    <t>Численность обучающихся
(23.01.09 Машинист локомотива, очная)</t>
  </si>
  <si>
    <t>Код (коды) бюджетной
классификации:
026 0704 1440111427 611</t>
  </si>
  <si>
    <t>Уникальный номер регионального или общероссийского перечня государственных услуг (работ): 852101О.99.0.ББ29КЧ56000</t>
  </si>
  <si>
    <t>Численность обучающихся
(23.01.10 Слесарь по обслуживанию и ремонту подвижного состава, очная)</t>
  </si>
  <si>
    <t>Уникальный номер регионального или общероссийского перечня государственных услуг (работ): 852101О.99.0.ББ29РБ45000</t>
  </si>
  <si>
    <t>Численность обучающихся
(43.01.06 Проводник на железнодорожном транспорте, очная с применением сетевой формы реализации)</t>
  </si>
  <si>
    <t>Уникальный номер регионального или общероссийского перечня государственных услуг (работ): 852101О.99.0.ББ29КЮ88000</t>
  </si>
  <si>
    <t>Численность обучающихся
(23.01.13 Электромонтер тяговой подстанции, очная)</t>
  </si>
  <si>
    <t>Уникальный номер регионального или общероссийского перечня государственных услуг (работ): 852101О.99.0.ББ29ЛА32000</t>
  </si>
  <si>
    <t>Численность обучающихся 
(23.01.14 Электромонтер устройств сигнализации, централизации, блокировки (сцб), очная)</t>
  </si>
  <si>
    <t>Код (коды) бюджетной
классификации
026 0704 1440111427 611</t>
  </si>
  <si>
    <t>Уникальный номер регионального или общероссийского перечня государственных услуг (работ): 852101О.99.0.ББ29БП72000</t>
  </si>
  <si>
    <t>Численность обучающихся
(09.01.03 Мастер по обработке цифровой информации, очная)</t>
  </si>
  <si>
    <t>Уникальный номер регионального или общероссийского перечня государственных услуг (работ): 852101О.99.0.ББ29ПН16000</t>
  </si>
  <si>
    <t>Численность обучающихся
(281 38.01.02 Продавец, контролер-кассир, очная)</t>
  </si>
  <si>
    <t>Уникальный номер регионального или общероссийского перечня государственных услуг (работ): 852101О.99.0.ББ29ЗФ52000</t>
  </si>
  <si>
    <t>Численность обучающихся
(19.01.17 Повар, кондитер, очная)</t>
  </si>
  <si>
    <t>Уникальный номер регионального или общероссийского перечня государственных услуг (работ): 852101О.99.0.ББ29ТД48002</t>
  </si>
  <si>
    <t>Численность обучающихся
(43.01.09 Повар, кондитер, очная)</t>
  </si>
  <si>
    <t>Уникальный номер регионального или общероссийского перечня государственных услуг (работ): 852101О.99.0.ББ29ТД64002</t>
  </si>
  <si>
    <t xml:space="preserve"> Реализация образовательных программ среднего профессионального образования - программ подготовки квалифицированных рабочих, служащих</t>
  </si>
  <si>
    <t>Уникальный номер регионального или общероссийского перечня государственных услуг (работ): 852101О.99.0.ББ29ГЧ08000</t>
  </si>
  <si>
    <t>Численность обучающихся
(15.01.05 Сварщик (ручной и частично механизированной сварки (наплавки), очная)</t>
  </si>
  <si>
    <t>Уникальный номер регионального или общероссийского перечня государственных услуг (работ): 852101О.99.0.ББ29МП08000</t>
  </si>
  <si>
    <t>Численность обучающихся
(29.01.07 Портной, очная)</t>
  </si>
  <si>
    <t>Уникальный номер регионального или общероссийского перечня государственных услуг (работ): 852101О.99.0.ББ29ББ76000</t>
  </si>
  <si>
    <t>Численность обучающихся
(08.01.18 Электромонтажник электрических сетей и электрооборудования, очная)</t>
  </si>
  <si>
    <t>Уникальный номер регионального или общероссийского перечня государственных услуг (работ): 852101О.99.0.ББ29АМ04000</t>
  </si>
  <si>
    <t>Численность обучающихся
(08.01.05 Мастер столярно-плотничных и паркетных работ, очная)</t>
  </si>
  <si>
    <t>Уникальный номер регионального или общероссийского перечня государственных услуг (работ): 852101О.99.0.ББ29БЯ68000</t>
  </si>
  <si>
    <t>Численность обучающихся
(039 11.01.08 Оператор связи, очная)</t>
  </si>
  <si>
    <t>Уникальный номер регионального или общероссийского перечня государственных услуг (работ): 852101О.99.0.ББ29ПО60000</t>
  </si>
  <si>
    <t>Численность обучающихся
(38.01.03 Контролер банка,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</si>
  <si>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852101О.99.0.ББ29ПО76000</t>
  </si>
  <si>
    <t>Численность обучающихся
(38.01.03 Контролер банка, среднее общее образование, очная)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</si>
  <si>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</si>
  <si>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Уникальный номер регионального или общероссийского перечня государственных услуг (работ): 804200О.99.0.ББ65АБ01000</t>
  </si>
  <si>
    <t>Количество человеко-часов
(19601 Швея, обучающиеся с ограниченными возможностями здоровья (ОВЗ), очная)</t>
  </si>
  <si>
    <t>Количество человеко-часов
(18880 Столяр строительный,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</si>
  <si>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 804200О.99.0.ББ65АА01000</t>
  </si>
  <si>
    <t>Количество человеко-часов
(18880 Столяр строительный,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</si>
  <si>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(16019 Почтальон, обучающиеся с ограниченными возможностями здоровья (ОВЗ), очная)</t>
  </si>
  <si>
    <t>Количество человеко-часов
(13450 Маляр, обучающиеся с ограниченными возможностями здоровья (ОВЗ), очная)</t>
  </si>
  <si>
    <t>Количество человеко-часов
(19727 Штукатур, обучающиеся с ограниченными возможностями здоровья (ОВЗ), очная)</t>
  </si>
  <si>
    <t>Количество человеко-часов
(16675 Повар,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</si>
  <si>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(16675 Повар, обучающиеся с ограниченными возможностями здоровья (ОВЗ), очная)</t>
  </si>
  <si>
    <t>Количество человеко-часов
(11695 Горничная, обучающиеся с ограниченными возможностями здоровья (ОВЗ), очная)</t>
  </si>
  <si>
    <t>Количество человеко-часов
(15220 Облицовщик-плиточник, обучающиеся с ограниченными возможностями здоровья (ОВЗ), очная)</t>
  </si>
  <si>
    <t>Количество человеко-часов
(13247 Курьер, обучающиеся с ограниченными возможностями здоровья (ОВЗ), очная)</t>
  </si>
  <si>
    <t>Количество человеко-часов
(16472 Пекарь, обучающиеся с ограниченными возможностями здоровья (ОВЗ), очная)</t>
  </si>
  <si>
    <t>Количество человеко-часов
(13138 Косметик, обучающиеся с ограниченными возможностями здоровья (ОВЗ), очная)</t>
  </si>
  <si>
    <t xml:space="preserve"> Реализация образовательных программ среднего профессионального образования - программ подготовки квалифицированных рабочих, служащих </t>
  </si>
  <si>
    <t>Уникальный номер регионального или общероссийского перечня государственных услуг (работ): 852101О.99.0.ББ29КН48000</t>
  </si>
  <si>
    <t>Численность обучающихся 
(23.01.03 Автомеханик,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</si>
  <si>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852101О.99.0.ББ29ДЩ32000</t>
  </si>
  <si>
    <t>Численность обучающихся
(15.01.26 Токарь-универсал,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</si>
  <si>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852101О.99.0.ББ29ИЯ52000</t>
  </si>
  <si>
    <t>Численность обучающихся
(22.01.05 Аппаратчик-оператор в производстве цветных металлов,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</si>
  <si>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852101О.99.0.ББ29АР36000</t>
  </si>
  <si>
    <t>Численность обучающихся
(08.01.08 Мастер отделочных строительных работ,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</si>
  <si>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852101О.99.0.ББ29ТГ04002</t>
  </si>
  <si>
    <t>Численность обучающихся
(23.01.17 Мастер по ремонту и обслуживанию автомобилей,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</si>
  <si>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852101О.99.0.ББ29ГЗ68000</t>
  </si>
  <si>
    <t>Численность обучающихся
(13.01.10 Электромонтер по ремонту и обслуживанию электрооборудования, основное общее образование, очное)</t>
  </si>
  <si>
    <t>Численность обучающихся
(16678 Плодоовощевод,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</si>
  <si>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 852101О.99.0.ББ29ОП24000</t>
  </si>
  <si>
    <t>Численность обучающихся
(35.01.13 Тракторист-машинист сельскохозяйственного производства,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</si>
  <si>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852101О.99.0.ББ29ОР68000</t>
  </si>
  <si>
    <t>Численность обучающихся
(35.01.14 Мастер по техническому обслуживанию и ремонту машинно-тракторного парка,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</si>
  <si>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852101О.99.0.ББ29ЕВ08000</t>
  </si>
  <si>
    <t>Численность обучающихся
(15.01.30 Слесарь, основное общее образование, очная)</t>
  </si>
  <si>
    <t xml:space="preserve"> 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</si>
  <si>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Количество человеко-часов
(18511 Слесарь по ремонту автомобилей,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</si>
  <si>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 852101О.99.0.ББ29КФ68000</t>
  </si>
  <si>
    <t>Численность обучающихся
(23.01.08 Слесарь по ремонту строительных машин,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</si>
  <si>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852101О.99.0.ББ29ВЭ76000</t>
  </si>
  <si>
    <t>Численность обучающихся
(13.01.03 Электрослесарь по ремонту оборудования электростанций, среднее общее образование, очная)</t>
  </si>
  <si>
    <t>Количество человеко-часов
(18494 Слесарь по контрольно-измерительным приборам и автоматике, 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</si>
  <si>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 852101О.99.0.ББ29КС80000</t>
  </si>
  <si>
    <t>Численность обучающихся
(23.01.06 Машинист дорожных и строительных машин,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</si>
  <si>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852101О.99.0.ББ28ЛЛ88000</t>
  </si>
  <si>
    <t>Численность обучающихся
(23.02.01 Организация перевозок и управление на транспорте, основное общее образование, очная)</t>
  </si>
  <si>
    <t>Численность обучающихся
(14621 Монтажник санитарно-технических, вентиляционых систем и оборудования,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</si>
  <si>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 852101О.99.0.ББ28ЗТ12000</t>
  </si>
  <si>
    <t>Численность обучающихся
(19.02.08 Технология мяса и мясных продуктов,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</si>
  <si>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852101О.99.0.ББ28ЗТ52000</t>
  </si>
  <si>
    <t>Численность обучающихся
(19.02.08 Технология мяса и мясных продуктов,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</si>
  <si>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852101О.99.0.ББ28ЛТ36000</t>
  </si>
  <si>
    <t>Численность обучающихся
(23.02.04 Техническая эксплуатация подъемно-транспортных, строительных, дорожных машин и оборудования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</si>
  <si>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852101О.99.0.ББ28ЛР20000</t>
  </si>
  <si>
    <t>Численность обучающихся
(23.02.03 Техническое обслуживание и ремонт автомобильного транспорта,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</si>
  <si>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852101О.99.0.ББ28ЛР60000</t>
  </si>
  <si>
    <t>Численность обучающихся
(23.02.03 Техническое обслуживание и ремонт автомобильного транспорта,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</si>
  <si>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852101О.99.0.ББ28ШГ28002</t>
  </si>
  <si>
    <t>Численность обучающихся
(300 23.02.07 Техническое обслуживание и ремонт двигателей, систем и агрегатов автомобилей, основное общее образование, очная)</t>
  </si>
  <si>
    <t>Код (коды) бюджетной
классификации
 026 0704 1440111427 611</t>
  </si>
  <si>
    <t>Уникальный номер регионального или общероссийского перечня государственных услуг (работ): 852101О.99.0.ББ28БЕ84000</t>
  </si>
  <si>
    <t>Численность обучающихся
(08.02.09 Монтаж, наладка и эксплуатация электрооборудования промышленных и гражданских зданий,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</si>
  <si>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852101О.99.0.ББ28БЕ12000</t>
  </si>
  <si>
    <t>Численность обучающихся
(08.02.09 Монтаж, наладка и эксплуатация электрооборудования промышленных и гражданских зданий, физические лица с ОВЗ и инвалиды,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</si>
  <si>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852101О.99.0.ББ28ЕЛ48000</t>
  </si>
  <si>
    <t>Численность обучающихся
(15.02.01 Монтаж и техническая эксплуатация промышленного оборудования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</si>
  <si>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852101О.99.0.ББ29ЗР20000</t>
  </si>
  <si>
    <t>Численность обучающихся
(19.01.14 Оператор процессов колбасного производства, основное общее образование, очная)</t>
  </si>
  <si>
    <t>Уникальный номер регионального или общероссийского перечня государственных услуг (работ): 852101О.99.0.ББ29ПЧ40000</t>
  </si>
  <si>
    <t>Численность обучающихся
(43.01.01.Официант, бармен, среднее общее образование, очная)</t>
  </si>
  <si>
    <t>Уникальный номер регионального или общероссийского перечня государственных услуг (работ): 852101О.99.0.ББ28РЩ24000</t>
  </si>
  <si>
    <t>Численность обучающихся
(38.02.01 Экономика и бухгалтерский учет, основное общее образование, общее)</t>
  </si>
  <si>
    <t>Уникальный номер регионального или общероссийского перечня государственных услуг (работ): 852101О.99.0.ББ28РЮ80000</t>
  </si>
  <si>
    <t>Численность обучающихся
(38.02.01 Экономика и бухгалтерский учет (по отраслям),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</si>
  <si>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852101О.99.0.ББ28БП48000</t>
  </si>
  <si>
    <t>Численность обучающихся
(09.02.01 Компьютерные системы и комплексы,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</si>
  <si>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852101О.99.0.ББ28БУ80000</t>
  </si>
  <si>
    <t>Численность обучающихся
(09.02.03 Программирование в компьютерных системах, основное общее образование, очная)</t>
  </si>
  <si>
    <t xml:space="preserve"> Реализация образовательных программ среднего профессионального образования - программ подготовки специалистов среднего звена</t>
  </si>
  <si>
    <t>Уникальный номер регионального или общероссийского перечня государственных услуг (работ): 852101О.99.0.ББ28ЦЮ88002</t>
  </si>
  <si>
    <t>Численность обучающихся
(09.02.07 Информационные системы и программирование,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</si>
  <si>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852101О.99.0.ББ28ЦЩ72002</t>
  </si>
  <si>
    <t>Численность обучающихся
(09.02.06 Сетевое и системное администрирование,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</si>
  <si>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852101О.99.0.ББ28УУ00000</t>
  </si>
  <si>
    <t>Численность обучающихся
(44.02.06. Профессиональное обучение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</si>
  <si>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852101О.99.0.ББ28УУ40000</t>
  </si>
  <si>
    <t>Численность обучающихся
(44.02.06. Профессиональное обучение (по отраслям),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</si>
  <si>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852101О.99.0.ББ28ЗЦ44000</t>
  </si>
  <si>
    <t>Численность обучающихся
(19.02.10 Технология продукции общественного питания,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</si>
  <si>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852101О.99.0.ББ28ЗЦ84000</t>
  </si>
  <si>
    <t>Численность обучающихся
(19.02.10 Технология продукции общественного питания,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</si>
  <si>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852101О.99.0.ББ28ХЩ64000</t>
  </si>
  <si>
    <t>Численность обучающихся
(54.02.01 Дизайн (по отраслям),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</si>
  <si>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852101О.99.0.ББ28ИФ36000</t>
  </si>
  <si>
    <t>Численность обучающихся
(21.02.06 Информационные системы обеспечения градостроительной деятельности, основное общее образование, очная)</t>
  </si>
  <si>
    <t xml:space="preserve"> Код (коды) бюджетной
классификации:
026 0704 1440111427 611</t>
  </si>
  <si>
    <t>Уникальный номер регионального или общероссийского перечня государственных услуг (работ):
852101О.99.0.ББ28ИФ76000</t>
  </si>
  <si>
    <t>Численность обучающихся
(21.02.06 Информационные системы обеспечения градостроительной деятельности,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</si>
  <si>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852101О.99.0.ББ28ШЯ04002</t>
  </si>
  <si>
    <t>Численность обучающихся
(43.05.15 Поварское и кондитерское дело,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</si>
  <si>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852101О.99.0.ББ28РУ48000</t>
  </si>
  <si>
    <t>Численность обучающихся
( 36.02.01 Ветеринария, физические лица за исключением лиц с ОВЗ и инвалидов,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</si>
  <si>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852101О.99.0.ББ28РФ92000</t>
  </si>
  <si>
    <t>Численность обучающихся
(36.02.01 Ветеринария,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</si>
  <si>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852101О.99.0.ББ28РХ32000</t>
  </si>
  <si>
    <t>Численность обучающихся
(36.02.01 Ветеринария,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</si>
  <si>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852101О.99.0.ББ28РА48000</t>
  </si>
  <si>
    <t>Численность обучающихся
(35.02.08 Электрификация и автоматизация с/х,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</si>
  <si>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852101О.99.0.ББ28РА88000</t>
  </si>
  <si>
    <t>Численность обучающихся
(35.02.08 Электрификация и автоматизация с/х,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</si>
  <si>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852101О.99.0.ББ28БС64000</t>
  </si>
  <si>
    <t>Численность обучающихся
(09.02.02  Компьютерные сети, 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</si>
  <si>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852101О.99.0.ББ28БС88000</t>
  </si>
  <si>
    <t>Численность обучающихся
(09.02.02  Компьютерные сети, среднее общее образование, очная)</t>
  </si>
  <si>
    <t>Уникальный номер регионального или общероссийского перечня государственных услуг (работ):
852101О.99.0.ББ28ПЧ00000</t>
  </si>
  <si>
    <t>Численность обучающихся
(35.02.05 Агрономия,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</si>
  <si>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852101О.99.0.ББ28ПЧ40000</t>
  </si>
  <si>
    <t>Численность обучающихся
(35.02.01 Агрономия,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</si>
  <si>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852101О.99.0.ББ28РЧ48000</t>
  </si>
  <si>
    <t>Численность обучающихся
(36.02.02 Зоотехния,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</si>
  <si>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852101О.99.0.ББ28ЗЖ32000</t>
  </si>
  <si>
    <t>Численность обучающихся
(19.02.03 Технология хлеба,кондитерских и макаронных изделий, 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</si>
  <si>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852101О.99.0.ББ28ЗЖ72000</t>
  </si>
  <si>
    <t>Численность обучающихся
(19.02.03 Технология хлеба,кондитерских и макаронных изделий,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</si>
  <si>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852101О.99.0.ББ28ЗП96000</t>
  </si>
  <si>
    <t>Численность обучающихся
(19.02.07 Технология молока и молочных продуктов,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</si>
  <si>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852101О.99.0.ББ28ЗР60000</t>
  </si>
  <si>
    <t>Численность обучающихся
(19.02.07 Технология молока и молочных продуктов, заочная)</t>
  </si>
  <si>
    <t>Уникальный номер регионального или общероссийского перечня государственных услуг (работ):
852101О.99.0.ББ28РР60000</t>
  </si>
  <si>
    <t>Численность обучающихся
(35.02.15 Кинология,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</si>
  <si>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852101О.99.0.ББ29НЩ96000</t>
  </si>
  <si>
    <t>Численность обучающихся
(251 35.01.01 Мастер по лесному хозяйству,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</si>
  <si>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852101О.99.0.ББ29ПД96000</t>
  </si>
  <si>
    <t>Численность обучающихся
(36.01.01 Младший ветеринарный фельдшер, основное общее образование, очная)</t>
  </si>
  <si>
    <t>Уникальный номер регионального или общероссийского перечня государственных услуг (работ):
804200О.99.0.ББ65АА01000</t>
  </si>
  <si>
    <t>Численность обучающихся
(11949 Животновод,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</si>
  <si>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(15415 Овощевод,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</si>
  <si>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
852101О.99.0.ББ28УЗ20000</t>
  </si>
  <si>
    <t>Численность обучающихся
(44.02.01 Дошкольное образование,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</si>
  <si>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852101О.99.0.ББ28УЗ60000</t>
  </si>
  <si>
    <t>Численность обучающихся
(44.02.01. Дошкольное образование,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</si>
  <si>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852101О.99.0.ББ28ЦЗ44000</t>
  </si>
  <si>
    <t>Численность обучающихся
(54.02.06 Изобразительное искусство и черчение,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</si>
  <si>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852101О.99.0.ББ28УК36000</t>
  </si>
  <si>
    <t>Численность обучающихся
(44.02.02 Преподавание в начальных классах,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</si>
  <si>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852101О.99.0.ББ28ДИ24000</t>
  </si>
  <si>
    <t>Численность обучающихся
(13.02.03 Электрические станции, сети и системы,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</si>
  <si>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852101О.99.0.ББ28ДИ64000</t>
  </si>
  <si>
    <t>Численность обучающихся
(13.02.03 Электрические станции, сети и системы,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</si>
  <si>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852101О.99.0.ББ28ПО36000</t>
  </si>
  <si>
    <t>Численность обучающихся
(35.02.01 Лесное и лесопарковое хозяйство,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</si>
  <si>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852101О.99.0.ББ28ПО76000</t>
  </si>
  <si>
    <t>Численность обучающихся
(35.02.01 Лесное и лесопарковое хозяйство,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</si>
  <si>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852101О.99.0.ББ28ПТ68000</t>
  </si>
  <si>
    <t>Численность обучающихся
(35.02.03 Технология деревообработки,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</si>
  <si>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852101О.99.0.ББ28РК12000</t>
  </si>
  <si>
    <t>Численность обучающихся
(35.02.12 Садово-парковое и ландшафтное строительство,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</si>
  <si>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852101О.99.0.ББ28УЮ64000</t>
  </si>
  <si>
    <t>Численность обучающихся
(49.02.01 Физическая культура,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</si>
  <si>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852101О.99.0.ББ28ДП96000</t>
  </si>
  <si>
    <t>Численность обучающихся
(13.02.06 Релейная защита и автоматизация электроэнергетических систем, среднее общее образование, очная)</t>
  </si>
  <si>
    <t>Уникальный номер регионального или общероссийского перечня государственных услуг (работ):
852101О.99.0.ББ28ИШ92000</t>
  </si>
  <si>
    <t>Численность обучающихся
(21.02.08 Прикладная геодезия, среднее общее образование, очная)</t>
  </si>
  <si>
    <t>Уникальный номер регионального или общероссийского перечня государственных услуг (работ):
852101О.99.0.ББ28СА80000</t>
  </si>
  <si>
    <t>Численность обучающихся
(38.02.02 Страховое дело (по отраслям), среднее общее образование, очная)</t>
  </si>
  <si>
    <t>Уникальный номер регионального или общероссийского перечня государственных услуг (работ):
852101О.99.0.ББ28ДЖ08000</t>
  </si>
  <si>
    <t>Численность обучающихся
(13.02.02 Теплоснабжение и теплотехническое оборудование,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</si>
  <si>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852101О.99.0.ББ28ДЖ48000</t>
  </si>
  <si>
    <t>Численность обучающихся
(13.02.02 Теплоснабжение и теплотехническое оборудование, среднее общее образование, заочная)</t>
  </si>
  <si>
    <t>Количество человеко-часов
(17530 Рабочий зеленого строительства,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</si>
  <si>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(16199 Оператор ЭВМ И ВМ, обучающиеся за исключением обучающихся с ограниченными возможностями здоровья (ОВЗ) и детей-инвалидов, очная)</t>
  </si>
  <si>
    <t>Уникальный номер регионального или общероссийского перечня государственных услуг (работ):
804200О.99.0.ББ65АБ01000</t>
  </si>
  <si>
    <t>Количество человеко-часов
(19258 Уборщик производственных и служебных помещений,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</si>
  <si>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
852101О.99.0.ББ28АН24000</t>
  </si>
  <si>
    <t>Численность обучающихся
(07.02.01 Архитектура,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</si>
  <si>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852101О.99.0.ББ28АС56000</t>
  </si>
  <si>
    <t>Численность обучающихся
(08.02.01 Строительство и эксплуатация зданий и сооружений,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</si>
  <si>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852101О.99.0.ББ28АС80000</t>
  </si>
  <si>
    <t>Численность обучающихся
(08.02.01 Строительство и эксплуатация зданий и сооружений, среднее общее образование, очная)</t>
  </si>
  <si>
    <t>Уникальный номер регионального или общероссийского перечня государственных услуг (работ):
852101О.99.0.ББ28АЭ20000</t>
  </si>
  <si>
    <t>Численность обучающихся
(08.02.05 Строительство и эксплуатация автомобильных дорог и аэродромов,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</si>
  <si>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852101О.99.0.ББ28ББ52000</t>
  </si>
  <si>
    <t>Численность обучающихся
(08.02.07 Монтаж и эксплуатация внутренних сантехнических устройств, кондиционирования воздуха и вентиляции,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</si>
  <si>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852101О.99.0.ББ28БЛ16000</t>
  </si>
  <si>
    <t>Численность обучающихся
(08.02.11 Управление, эксплуатация и обслуживание многоквартирного дома,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</si>
  <si>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852101О.99.0.ББ28ИТ20000</t>
  </si>
  <si>
    <t>Численность обучающихся
(21.02.05 Земельно‑имущественные отношения,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</si>
  <si>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852101О.99.0.ББ28ИТ60000</t>
  </si>
  <si>
    <t>Численность обучающихся
(21.02.05 Земельно‑имущественные отношения,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</si>
  <si>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852101О.99.0.ББ28ЧЕ60002</t>
  </si>
  <si>
    <t>Численность обучающихся
(11.02.15 Инфокоммуникационные сети и системы связи, среднее общее образование, очная)</t>
  </si>
  <si>
    <t>Уникальный номер регионального или общероссийского перечня государственных услуг (работ):
852101О.99.0.ББ29АН48000</t>
  </si>
  <si>
    <t>Численность обучающихся
(08.01.06 Мастер сухого строительства,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</si>
  <si>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852101О.99.0.ББ29АО92000</t>
  </si>
  <si>
    <t>Численность обучающихся
(08.01.07 Мастер общестроительных работ,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</si>
  <si>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852101О.99.0.ББ29АУ24000</t>
  </si>
  <si>
    <t>Численность обучающихся
(08.01.10 Мастер жилищно-коммунального хозяйства,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</si>
  <si>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852101О.99.0.ББ29БШ36000</t>
  </si>
  <si>
    <t>Численность обучающихся
(11.01.05 Монтажник связи, основное общее образование, очная)</t>
  </si>
  <si>
    <t>Уникальный номер регионального или общероссийского перечня государственных услуг (работ):
 852101О.99.0.ББ28ШС96002</t>
  </si>
  <si>
    <t>Численность обучающихся
(35.02.16 Эксплуатация и ремонт сельскохозяйственной техники и оборудования, физические лица за исключением лиц с ОВЗ и инвалидов, очная)</t>
  </si>
  <si>
    <t>Количество человеко-часов
(26527 Социальный работник, обучающиеся за исключением обучающихся с ограниченными возможностями здоровья (ОВЗ) и детей-инвалидов, очная)</t>
  </si>
  <si>
    <t>Код (коды) бюджетной
классификации:
026 0704 1440111427 621</t>
  </si>
  <si>
    <t>Код (коды) бюджетной
классификации
026 0704 1440111427 621</t>
  </si>
  <si>
    <t>Уникальный номер регионального или общероссийского перечня государственных услуг (работ): 852101О.99.0.ББ29ДР68000</t>
  </si>
  <si>
    <t>Численность обучающихся
(15.01.20 Слесарь по контрольно-измерительным приборам и автоматике,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</si>
  <si>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852101О.99.0.ББ28КЛ80000</t>
  </si>
  <si>
    <t>Численность обучающихся
(21.02.15 Открытые горные работы,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</si>
  <si>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852101О.99.0.ББ28КМ04000</t>
  </si>
  <si>
    <t>Численность обучающихся
(21.02.15 Открытые горные работы, среднее общее образование, очная)</t>
  </si>
  <si>
    <t>Уникальный номер регионального или общероссийского перечня государственных услуг (работ): 852101О.99.0.ББ28КМ20000</t>
  </si>
  <si>
    <t>Численность обучающихся
(21.02.15 Открытые горные работы,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</si>
  <si>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852101О.99.0.ББ28КР12000</t>
  </si>
  <si>
    <t>Численность обучающихся
(21.02.17 Подземная разработка месторождений полезных ископаемых,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</si>
  <si>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852101О.99.0.ББ28КР52000</t>
  </si>
  <si>
    <t>Численность обучающихся
(21.02.17 Подземная разработка месторождений полезных ископаемых,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</si>
  <si>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852101О.99.0.ББ28КТ28000</t>
  </si>
  <si>
    <t>Численность обучающихся
(21.02.18 Обогащение полезных ископаемых, основное общее образование, заочная)</t>
  </si>
  <si>
    <t>Уникальный номер регионального или общероссийского перечня государственных услуг (работ): 852101О.99.0.ББ28КТ44000</t>
  </si>
  <si>
    <t>Уникальный номер регионального или общероссийского перечня государственных услуг (работ): 852101О.99.0.ББ28КТ52000</t>
  </si>
  <si>
    <t>Численность обучающихся
(21.02.18 Обогащение полезных ископаемых, среднее общее образование, очная)</t>
  </si>
  <si>
    <t>Уникальный номер регионального или общероссийского перечня государственных услуг (работ): 852101О.99.0.ББ28ДЭ52000</t>
  </si>
  <si>
    <t>Численность обучающихся
(13.02.11 Техническая эксплуатация и обслуживание электрического и электромеханического оборудования (в горной отрасли), основное общее образование, заочное)</t>
  </si>
  <si>
    <t>Уникальный номер регионального или общероссийского перечня государственных услуг (работ): 852101О.99.0.ББ28ДЭ68000</t>
  </si>
  <si>
    <t>Численность обучающихся
(13.02.11 Техническая эксплуатация и обслуживание электрического и электромеханического оборудования (в горной отрасли), основное общее образование, заочная)</t>
  </si>
  <si>
    <t>Уникальный номер регионального или общероссийского перечня государственных услуг (работ): 852101О.99.0.ББ28КЖ48000</t>
  </si>
  <si>
    <t>Численность обучающихся
(21.02.13 Геологическая съемка, поиски и разведка месторождений полезных ископаемых,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</si>
  <si>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852101О.99.0.ББ28КИ64000</t>
  </si>
  <si>
    <t>Численность обучающихся
(21.02.14 Маркшейдерское дело, основное общее образование, очная)</t>
  </si>
  <si>
    <t>Уникальный номер регионального или общероссийского перечня государственных услуг (работ): 852101О.99.0.ББ28КИ88000</t>
  </si>
  <si>
    <t>Численность обучающихся
(21.02.14 Маркшейдерское дело, среднее общее образование, очная)</t>
  </si>
  <si>
    <t>Уникальный номер регионального или общероссийского перечня государственных услуг (работ): 852101О.99.0.ББ28КК04000</t>
  </si>
  <si>
    <t>Численность обучающихся
(21.02.14 Маркшейдерское дело, среднее общее образование, заочная)</t>
  </si>
  <si>
    <t>Уникальный номер регионального или общероссийского перечня государственных услуг (работ): 852101О.99.0.ББ28ЗЮ00000</t>
  </si>
  <si>
    <t>Численность обучающихся
(20.02.01 Рациональное использование природохозяйственных комплексов, среднее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</si>
  <si>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</t>
  </si>
  <si>
    <t>Уникальный номер регионального или общероссийского перечня государственных услуг (работ):
852101О.99.0.ББ28УЗ62000</t>
  </si>
  <si>
    <t>Численность обучающихся
(44.02.01. Дошкольное образование, среднее общее образование, заочная с применением дистанционных образовательных технологий)</t>
  </si>
  <si>
    <t>Уникальный номер регионального или общероссийского перечня государственных услуг (работ):
852101О.99.0.ББ28УО68000</t>
  </si>
  <si>
    <t>Численность обучающихся
(44.02.04 Специальное дошкольное образование,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</si>
  <si>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852101О.99.0.ББ28УК60000</t>
  </si>
  <si>
    <t>Численность обучающихся
(44.02.02 Преподавание в начальных классах, среднее общее образование, очная)</t>
  </si>
  <si>
    <t>Уникальный номер регионального или общероссийского перечня государственных услуг (работ):
852101О.99.0.ББ28ХГ04000</t>
  </si>
  <si>
    <t>Численность обучающихся
(53.02.01 Музыкальное образование,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</si>
  <si>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852101О.99.0.ББ28УР84000</t>
  </si>
  <si>
    <t>Численность обучающихся
(44.02.05 Коррекционная педагогика в начальном образовании,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</si>
  <si>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852101О.99.0.ББ28УМ52000</t>
  </si>
  <si>
    <t>Численность обучающихся
(44.02.03 Педагогика дополнительного образования,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</si>
  <si>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852101О.99.0.ББ28НО20000</t>
  </si>
  <si>
    <t>Численность обучающихся
(27.02.04 Автоматические системы управления, основное общее образование, очное)</t>
  </si>
  <si>
    <t>Уникальный номер регионального или общероссийского перечня государственных услуг (работ):
852101О.99.0.ББ28НО60000</t>
  </si>
  <si>
    <t>Численность обучающихся
(27.02.04 Автоматические системы управления,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</si>
  <si>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852101О.99.0.ББ28ЕШ44000</t>
  </si>
  <si>
    <t>Численность обучающихся
(15.02.07 Автоматизация технологических процессов и производств,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</si>
  <si>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852101О.99.0.ББ29ИЗ36000</t>
  </si>
  <si>
    <t>Численность обучающихся
(21.01.08 Машинист на открытых горных работах,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</si>
  <si>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852101О.99.0.ББ29ДЧ88000</t>
  </si>
  <si>
    <t>Численность обучающихся
(15.01.25 Станочник (металлообработка),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</si>
  <si>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</t>
  </si>
  <si>
    <t>Реализация дополнительных профессиональных программ профессиональной переподготовки</t>
  </si>
  <si>
    <t>Код (коды) бюджетной
классификации:
026 0705 1470111429 611</t>
  </si>
  <si>
    <t>Уникальный номер регионального или общероссийского перечня государственных услуг (работ):
804200О.99.0.ББ60АБ20001</t>
  </si>
  <si>
    <t>Организация и проведение общественно значимых мероприятий в сфере образования, науки и молодежной политики</t>
  </si>
  <si>
    <t>Уникальный номер регионального или общероссийского перечня государственных услуг (работ):
841214.Р.24.1.ББ970002000</t>
  </si>
  <si>
    <t>Код (коды) бюджетной
классификации
026 0705 1470111429 611</t>
  </si>
  <si>
    <t>Уникальный номер регионального или общероссийского перечня государственных услуг (работ):
850000.P.24.1.БВ020002000</t>
  </si>
  <si>
    <t>Количество экспертиз</t>
  </si>
  <si>
    <t>Количество отработанных отчетов</t>
  </si>
  <si>
    <t>Проведение прикладных научных исследований</t>
  </si>
  <si>
    <t>Уникальный номер регионального или общероссийского перечня государственных услуг (работ):
722030.Р.24.1.БВ100002000</t>
  </si>
  <si>
    <t>Количество научно-исследовательских работ</t>
  </si>
  <si>
    <t>Количество публикаций в научных журналах</t>
  </si>
  <si>
    <t>Создание и развитие информационных систем и компонентов информационно-телекоммуникационной инфраструктуры</t>
  </si>
  <si>
    <t>Уникальный номер регионального или общероссийского перечня государственных услуг (работ):
620100.Р.24.1.АЖ430002000</t>
  </si>
  <si>
    <t>Количество учетных записей</t>
  </si>
  <si>
    <t>Уникальный номер регионального или общероссийского перечня государственных услуг (работ):
581900.Р.24.1.АЗ080004000</t>
  </si>
  <si>
    <t>Количество экземпляров
(журналы)</t>
  </si>
  <si>
    <t>Уникальный номер регионального или общероссийского перечня государственных услуг (работ):
581900.Р.24.1.АЗ040002000</t>
  </si>
  <si>
    <t>Количество экземпляров
(иные печатные периодические издания, в бумажном виде)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</si>
  <si>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</si>
  <si>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Уникальный номер регионального или общероссийского перечня государственных услуг (работ):
620900.Р.24.1.АЖ540004000</t>
  </si>
  <si>
    <t>Количество ИС обеспечения специальной деятельности</t>
  </si>
  <si>
    <t>Количество государственных услуг, предъявляемых в электронном виде</t>
  </si>
  <si>
    <t>Количество центров обработки данных</t>
  </si>
  <si>
    <t>Количество мероприятий
(проведение экспертизы профессиональной деятельности педагогов, проектов, конкурсных материалов, проведение мониторингов в соответствии с планом мероприятий Минобрнауки России, Минобразования Забайкальского края)</t>
  </si>
  <si>
    <t>Код (коды) бюджетной
классификации:
026 0709 1450311452 611</t>
  </si>
  <si>
    <t>Информационно-технологическое обеспечение управления системой образования</t>
  </si>
  <si>
    <t>Уникальный номер регионального или общероссийского перечня государственных услуг (работ):
850000.Р.24.1.БВ040002000</t>
  </si>
  <si>
    <t>Уникальный номер регионального или общероссийского перечня государственных услуг (работ): 801012О.99.0.ББ57АЖ24000</t>
  </si>
  <si>
    <t>Код (коды) бюджетной
классификации:
026 0709 1480111445 611</t>
  </si>
  <si>
    <t>Психолого-медико-педагогическое обследование</t>
  </si>
  <si>
    <t>Уникальный номер регионального или общероссийского перечня государственных услуг (работ):
853212О.99.0.БВ20АА02001</t>
  </si>
  <si>
    <t>Численность обучающихся
(дошкольное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</si>
  <si>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880900О.99.0.БА84АА02000</t>
  </si>
  <si>
    <t>Численность обучающихся
(начальное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</si>
  <si>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880900О.99.0.БА98АА02000</t>
  </si>
  <si>
    <t>Численность обучающихся
(основное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</si>
  <si>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880900О.99.0.ББ13АА02000</t>
  </si>
  <si>
    <t>Численность обучающихся
(среднее общее образование, в центре психолого-педагогической, медицинской и социальной помощи)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</si>
  <si>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</si>
  <si>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Уникальный номер регионального или общероссийского перечня государственных услуг (работ):
880900О.99.0.ББ14АА02000</t>
  </si>
  <si>
    <t>Число обучающихся, их родителей (законных представителей) и педагогических работников
(среднее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</si>
  <si>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853212О.99.0.БВ21АА02003</t>
  </si>
  <si>
    <t>Число обучающихся, их родителей (законных представителей) и педагогических работников
(дошкольное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</si>
  <si>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880900О.99.0.БА85АА02000</t>
  </si>
  <si>
    <t>Число обучающихся, их родителей (законных представителей) и педагогических работников
(начальное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</si>
  <si>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880900О.99.0.БА99АА02000</t>
  </si>
  <si>
    <t>Число обучающихся, их родителей (законных представителей) и педагогических работников
(основное общее образование, вцентре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</si>
  <si>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853212О.99.0.БВ22АА02001</t>
  </si>
  <si>
    <t>Уникальный номер регионального или общероссийского перечня государственных услуг (работ):
880900О.99.0.БА86АА02000</t>
  </si>
  <si>
    <t>Численность обучающихся
(начальное общее образование,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</si>
  <si>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880900О.99.0.ББ00АА02000</t>
  </si>
  <si>
    <t>Численность обучающихся
(основное общее образование, 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</si>
  <si>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804200О.99.0.ББ52АС32000</t>
  </si>
  <si>
    <t>Количество человеко-часов
(cоциально-педагогической, дети с ограниченными возможностями здоровья (ОВЗ), обучающиеся по состоянию здоровья по месту жительства, адаптированная образовательная программа, очная)</t>
  </si>
  <si>
    <t>Присмотр и уход</t>
  </si>
  <si>
    <t>Уникальный номер регионального или общероссийского перечня государственных услуг (работ):
853211О.99.0.БВ19АГ29000</t>
  </si>
  <si>
    <t>Число детей пребывания
(физические лица льготных категорий, определяемых учредителем, от 3 лет до 5 лет)</t>
  </si>
  <si>
    <t>Уникальный номер регионального или общероссийского перечня государственных услуг (работ):
853211О.99.0.БВ19АГ35000</t>
  </si>
  <si>
    <t>Число детей пребывания
(физические лица льготных категорий, определяемых учредителем, от 5 лет)</t>
  </si>
  <si>
    <t>Код (коды) бюджетной
классификации
026 0709 1480111445 611</t>
  </si>
  <si>
    <t>Методическое обеспечение образовательной деятельности</t>
  </si>
  <si>
    <t>Первичная медико-санитарная помощь, не включенная в базовую программу обязательного медицинского страхования</t>
  </si>
  <si>
    <t>Уникальный номер регионального или общероссийского перечня государственных услуг (работ):
860000О.99.0.АД57АА31002</t>
  </si>
  <si>
    <t>Число посещений
(в части профилактики)</t>
  </si>
  <si>
    <t>Уникальный номер регионального или общероссийского перечня государственных услуг (работ):
880900О.99.0.БА85АА00000</t>
  </si>
  <si>
    <t>Число обучающихся, их родителей (законных представителей) и педагогических работников
(начальное общее образование)</t>
  </si>
  <si>
    <t xml:space="preserve">Уникальный номер регионального или общероссийского перечня государственных услуг (работ):
880900О.99.0.БА99АА00000 </t>
  </si>
  <si>
    <t>Число обучающихся, их родителей (законных представителей) и педагогических работников
(основное общее образование)</t>
  </si>
  <si>
    <t xml:space="preserve">Уникальный номер регионального или общероссийского перечня государственных услуг (работ):
880900О.99.0.ББ14АА00000 </t>
  </si>
  <si>
    <t>Число обучающихся, их родителей (законных представителей) и педагогических работников
(среднее общее образование)</t>
  </si>
  <si>
    <t xml:space="preserve">Организация проведения общественно-значимых мероприятий в сфере образования, науки и молодежной политики </t>
  </si>
  <si>
    <t>Количество проведенных мероприятий</t>
  </si>
  <si>
    <t>Ведение бухгалтерского учета автономными учреждениями, формирование регистров бухгалтерского учета</t>
  </si>
  <si>
    <t>Уникальный номер регионального или общероссийского перечня государственных услуг (работ):
692000.Р.24.1.АЧ200004000</t>
  </si>
  <si>
    <t>Количество отчетов
(электронные носители информации)</t>
  </si>
  <si>
    <t>Код (коды) бюджетной
классификации:
026 0709 1490111455 611</t>
  </si>
  <si>
    <t>Уникальный номер регионального или общероссийского перечня государственных услуг (работ):
692000.Р.24.1.АЧ200003000</t>
  </si>
  <si>
    <t>Количество отчетов
(бумажные носители информации)</t>
  </si>
  <si>
    <t>Уникальный номер регионального или общероссийского перечня государственных услуг (работ):
692000.Р.24.1.АЧ190004000</t>
  </si>
  <si>
    <t>Организация и осуществление транспортного обслуживания должностных лиц, государственных органов и государственных учреждений</t>
  </si>
  <si>
    <t xml:space="preserve">Уникальный номер регионального или общероссийского перечня государственных услуг (работ):
493900.Р.24.1.АШ150002000 </t>
  </si>
  <si>
    <t>Машино-часы работы автомобилей</t>
  </si>
  <si>
    <t xml:space="preserve">машино-часы </t>
  </si>
  <si>
    <t>Закупка товаров, работ, услуг для обеспечения государственных нужд</t>
  </si>
  <si>
    <t>Уникальный номер регионального или общероссийского перечня государственных услуг (работ):
841129.Р.24.1.00000001000</t>
  </si>
  <si>
    <t>Объем закупок</t>
  </si>
  <si>
    <t>Уникальный номер регионального или общероссийского перечня государственных услуг (работ):
620900.Р.24.1.АЖ540003000</t>
  </si>
  <si>
    <t>Уникальный номер регионального или общероссийского перечня государственных услуг (работ):
932900.Р.24.1.АЗ370002001</t>
  </si>
  <si>
    <t>Итого по государственной программе "Развитие образования Забайкальского края на 2014–2025 годы"</t>
  </si>
  <si>
    <t>Итого по Министерству образования и науки Забайкальского края</t>
  </si>
  <si>
    <t>10.1.1</t>
  </si>
  <si>
    <t>10.1.2</t>
  </si>
  <si>
    <t>10.1.3</t>
  </si>
  <si>
    <t>10.1.4</t>
  </si>
  <si>
    <t>10.1.5</t>
  </si>
  <si>
    <t>10.1.6</t>
  </si>
  <si>
    <t>10.1.7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</si>
  <si>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</si>
  <si>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</si>
  <si>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</si>
  <si>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</si>
  <si>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</si>
  <si>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</si>
  <si>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</si>
  <si>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</si>
  <si>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</si>
  <si>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10.1.18</t>
  </si>
  <si>
    <t>10.1.19</t>
  </si>
  <si>
    <t>10.1.20</t>
  </si>
  <si>
    <t>10.1.21</t>
  </si>
  <si>
    <t>10.1.23</t>
  </si>
  <si>
    <t>10.1.24</t>
  </si>
  <si>
    <t>10.1.25</t>
  </si>
  <si>
    <t>10.1.26</t>
  </si>
  <si>
    <t>10.1.27</t>
  </si>
  <si>
    <t>10.1.30</t>
  </si>
  <si>
    <t>10.1.31</t>
  </si>
  <si>
    <t>10.1.32</t>
  </si>
  <si>
    <t>10.1.33</t>
  </si>
  <si>
    <t>10.1.34</t>
  </si>
  <si>
    <t>10.1.40</t>
  </si>
  <si>
    <t>10.1.41</t>
  </si>
  <si>
    <t>10.1.42</t>
  </si>
  <si>
    <t>10.1.43</t>
  </si>
  <si>
    <t>10.1.44</t>
  </si>
  <si>
    <t>10.1.45</t>
  </si>
  <si>
    <t>10.1.46</t>
  </si>
  <si>
    <t>10.1.47</t>
  </si>
  <si>
    <t>10.1.48</t>
  </si>
  <si>
    <t>10.1.49</t>
  </si>
  <si>
    <t>10.1.50</t>
  </si>
  <si>
    <t>10.1.51</t>
  </si>
  <si>
    <t>10.1.52</t>
  </si>
  <si>
    <t>10.1.53</t>
  </si>
  <si>
    <t>10.1.54</t>
  </si>
  <si>
    <t>10.1.55</t>
  </si>
  <si>
    <t>10.1.57</t>
  </si>
  <si>
    <t>10.1.58</t>
  </si>
  <si>
    <t>10.1.59</t>
  </si>
  <si>
    <t>10.1.60</t>
  </si>
  <si>
    <t>10.1.61</t>
  </si>
  <si>
    <t>10.1.62</t>
  </si>
  <si>
    <t>10.1.63</t>
  </si>
  <si>
    <t>10.1.64</t>
  </si>
  <si>
    <t>10.1.65</t>
  </si>
  <si>
    <t>10.1.66</t>
  </si>
  <si>
    <t>10.1.67</t>
  </si>
  <si>
    <t>10.1.68</t>
  </si>
  <si>
    <t>10.1.69</t>
  </si>
  <si>
    <t>10.1.70</t>
  </si>
  <si>
    <t>10.1.71</t>
  </si>
  <si>
    <t>10.1.72</t>
  </si>
  <si>
    <t>10.1.73</t>
  </si>
  <si>
    <t>10.1.74</t>
  </si>
  <si>
    <t>10.1.75</t>
  </si>
  <si>
    <t>10.1.76</t>
  </si>
  <si>
    <t>10.1.77</t>
  </si>
  <si>
    <t>10.1.78</t>
  </si>
  <si>
    <t>10.1.79</t>
  </si>
  <si>
    <t>10.1.80</t>
  </si>
  <si>
    <t>10.1.81</t>
  </si>
  <si>
    <t>10.1.82</t>
  </si>
  <si>
    <t>10.1.83</t>
  </si>
  <si>
    <t>10.1.84</t>
  </si>
  <si>
    <t>10.1.85</t>
  </si>
  <si>
    <t>10.1.86</t>
  </si>
  <si>
    <t>10.1.87</t>
  </si>
  <si>
    <t>10.1.88</t>
  </si>
  <si>
    <t>10.1.89</t>
  </si>
  <si>
    <t>10.1.90</t>
  </si>
  <si>
    <t>10.1.91</t>
  </si>
  <si>
    <t>10.1.92</t>
  </si>
  <si>
    <t>10.1.93</t>
  </si>
  <si>
    <t>10.1.94</t>
  </si>
  <si>
    <t>10.1.95</t>
  </si>
  <si>
    <t>10.1.96</t>
  </si>
  <si>
    <t>10.1.97</t>
  </si>
  <si>
    <t>10.1.98</t>
  </si>
  <si>
    <t>10.1.99</t>
  </si>
  <si>
    <t>10.1.100</t>
  </si>
  <si>
    <t>10.1.101</t>
  </si>
  <si>
    <t>10.1.102</t>
  </si>
  <si>
    <t>10.1.103</t>
  </si>
  <si>
    <t>10.1.104</t>
  </si>
  <si>
    <t>10.1.105</t>
  </si>
  <si>
    <t>10.1.106</t>
  </si>
  <si>
    <t>10.1.107</t>
  </si>
  <si>
    <t>10.1.108</t>
  </si>
  <si>
    <t>10.1.109</t>
  </si>
  <si>
    <t>10.1.110</t>
  </si>
  <si>
    <t>10.1.111</t>
  </si>
  <si>
    <t>10.1.112</t>
  </si>
  <si>
    <t>10.1.113</t>
  </si>
  <si>
    <t>10.1.114</t>
  </si>
  <si>
    <t>10.1.115</t>
  </si>
  <si>
    <t>10.1.116</t>
  </si>
  <si>
    <t>10.1.117</t>
  </si>
  <si>
    <t>10.1.118</t>
  </si>
  <si>
    <t>10.1.119</t>
  </si>
  <si>
    <t>10.1.120</t>
  </si>
  <si>
    <t>10.1.121</t>
  </si>
  <si>
    <t>10.1.122</t>
  </si>
  <si>
    <t>10.1.123</t>
  </si>
  <si>
    <t>10.1.124</t>
  </si>
  <si>
    <t>10.1.125</t>
  </si>
  <si>
    <t>10.1.126</t>
  </si>
  <si>
    <t>10.1.127</t>
  </si>
  <si>
    <t>10.1.128</t>
  </si>
  <si>
    <t>10.1.129</t>
  </si>
  <si>
    <t>10.1.130</t>
  </si>
  <si>
    <t>10.1.131</t>
  </si>
  <si>
    <t>10.1.132</t>
  </si>
  <si>
    <t>10.1.133</t>
  </si>
  <si>
    <t>10.1.134</t>
  </si>
  <si>
    <t>10.1.135</t>
  </si>
  <si>
    <t>10.1.136</t>
  </si>
  <si>
    <t>10.1.137</t>
  </si>
  <si>
    <t>10.1.138</t>
  </si>
  <si>
    <t>10.1.139</t>
  </si>
  <si>
    <t>10.1.140</t>
  </si>
  <si>
    <t>10.1.141</t>
  </si>
  <si>
    <t>10.1.142</t>
  </si>
  <si>
    <t>10.1.143</t>
  </si>
  <si>
    <t>10.1.144</t>
  </si>
  <si>
    <t>10.1.145</t>
  </si>
  <si>
    <t>10.1.146</t>
  </si>
  <si>
    <t>10.1.147</t>
  </si>
  <si>
    <t>10.1.148</t>
  </si>
  <si>
    <t>10.1.149</t>
  </si>
  <si>
    <t>10.1.150</t>
  </si>
  <si>
    <t>10.1.151</t>
  </si>
  <si>
    <t>10.1.152</t>
  </si>
  <si>
    <t>10.1.153</t>
  </si>
  <si>
    <t>10.1.154</t>
  </si>
  <si>
    <t>10.1.155</t>
  </si>
  <si>
    <t>10.1.156</t>
  </si>
  <si>
    <t>10.1.157</t>
  </si>
  <si>
    <t>10.1.158</t>
  </si>
  <si>
    <t>10.1.159</t>
  </si>
  <si>
    <t>10.1.160</t>
  </si>
  <si>
    <t>10.1.161</t>
  </si>
  <si>
    <t>10.1.162</t>
  </si>
  <si>
    <t>10.1.163</t>
  </si>
  <si>
    <t>10.1.164</t>
  </si>
  <si>
    <t>10.1.165</t>
  </si>
  <si>
    <t>10.1.166</t>
  </si>
  <si>
    <t>10.1.167</t>
  </si>
  <si>
    <t>10.1.168</t>
  </si>
  <si>
    <t>10.1.169</t>
  </si>
  <si>
    <t>10.1.170</t>
  </si>
  <si>
    <t>10.1.171</t>
  </si>
  <si>
    <t>10.1.172</t>
  </si>
  <si>
    <t>10.1.173</t>
  </si>
  <si>
    <t>10.1.174</t>
  </si>
  <si>
    <t>10.1.175</t>
  </si>
  <si>
    <t>10.1.176</t>
  </si>
  <si>
    <t>10.1.177</t>
  </si>
  <si>
    <t>10.1.178</t>
  </si>
  <si>
    <t>10.1.179</t>
  </si>
  <si>
    <t>10.1.180</t>
  </si>
  <si>
    <t>10.1.181</t>
  </si>
  <si>
    <t>10.1.182</t>
  </si>
  <si>
    <t>10.1.183</t>
  </si>
  <si>
    <t>10.1.190</t>
  </si>
  <si>
    <t>10.1.194</t>
  </si>
  <si>
    <t>10.1.195</t>
  </si>
  <si>
    <t>10.1.196</t>
  </si>
  <si>
    <t>10.1.197</t>
  </si>
  <si>
    <t>10.1.198</t>
  </si>
  <si>
    <t>10.1.199</t>
  </si>
  <si>
    <t>10.1.200</t>
  </si>
  <si>
    <t>10.1.201</t>
  </si>
  <si>
    <t>10.1.202</t>
  </si>
  <si>
    <t>10.1.203</t>
  </si>
  <si>
    <t>10.1.204</t>
  </si>
  <si>
    <t>10.1.205</t>
  </si>
  <si>
    <t>10.1.206</t>
  </si>
  <si>
    <t>10.1.207</t>
  </si>
  <si>
    <t>10.1.208</t>
  </si>
  <si>
    <t>10.1.211</t>
  </si>
  <si>
    <t>10.1.212</t>
  </si>
  <si>
    <t>10.1.214</t>
  </si>
  <si>
    <t>10.1.216</t>
  </si>
  <si>
    <t>10.1.217</t>
  </si>
  <si>
    <t>10.1.218</t>
  </si>
  <si>
    <t>10.1.219</t>
  </si>
  <si>
    <t>10.1.220</t>
  </si>
  <si>
    <t>10.1.221</t>
  </si>
  <si>
    <t>10.1.222</t>
  </si>
  <si>
    <t>10.1.223</t>
  </si>
  <si>
    <t>10.1.224</t>
  </si>
  <si>
    <t>10.1.225</t>
  </si>
  <si>
    <t>10.1.226</t>
  </si>
  <si>
    <t>10.1.227</t>
  </si>
  <si>
    <t>10.1.228</t>
  </si>
  <si>
    <t>10.1.229</t>
  </si>
  <si>
    <t>10.1.230</t>
  </si>
  <si>
    <t>10.1.231</t>
  </si>
  <si>
    <t>10.1.232</t>
  </si>
  <si>
    <t>10.1.233</t>
  </si>
  <si>
    <t>10.1.234</t>
  </si>
  <si>
    <t>10.1.235</t>
  </si>
  <si>
    <t>10.1.236</t>
  </si>
  <si>
    <t>10.1.237</t>
  </si>
  <si>
    <t>10.1.238</t>
  </si>
  <si>
    <t>10.1.239</t>
  </si>
  <si>
    <t>10.1.240</t>
  </si>
  <si>
    <t>10.1.241</t>
  </si>
  <si>
    <t>10.1.242</t>
  </si>
  <si>
    <t>10.1.244</t>
  </si>
  <si>
    <t>10.1.245</t>
  </si>
  <si>
    <t>10.1.246</t>
  </si>
  <si>
    <t>10.1.247</t>
  </si>
  <si>
    <t>10.1.248</t>
  </si>
  <si>
    <t>10.1.249</t>
  </si>
  <si>
    <t>10.1.250</t>
  </si>
  <si>
    <t>10.1.251</t>
  </si>
  <si>
    <t>10.1.252</t>
  </si>
  <si>
    <t>10.1.253</t>
  </si>
  <si>
    <t>10.1.254</t>
  </si>
  <si>
    <t>10.1.255</t>
  </si>
  <si>
    <t>10.1.256</t>
  </si>
  <si>
    <t>10.1.257</t>
  </si>
  <si>
    <t>10.1.258</t>
  </si>
  <si>
    <t>10.1.259</t>
  </si>
  <si>
    <t>10.1.261</t>
  </si>
  <si>
    <t>10.1.263</t>
  </si>
  <si>
    <t>10.1.264</t>
  </si>
  <si>
    <t>10.1.265</t>
  </si>
  <si>
    <t>10.1.266</t>
  </si>
  <si>
    <t>10.1.267</t>
  </si>
  <si>
    <t>10.1.268</t>
  </si>
  <si>
    <t>10.1.269</t>
  </si>
  <si>
    <t>10.1.270</t>
  </si>
  <si>
    <t>10.1.271</t>
  </si>
  <si>
    <t>10.1.272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</si>
  <si>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</si>
  <si>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Органзация досуга детей подростков и молодежи</t>
  </si>
  <si>
    <t>Пропаганда физической культуры, спорта и здорового образа жизни</t>
  </si>
  <si>
    <t>Непрограммная деятельность - ГАУ "Редакция газеты "Забайкальский рабочий"</t>
  </si>
  <si>
    <t xml:space="preserve">количество номеров </t>
  </si>
  <si>
    <t>количество полос формата А2</t>
  </si>
  <si>
    <t>ЕД/ГОД</t>
  </si>
  <si>
    <t>объем печатной продукции</t>
  </si>
  <si>
    <r>
      <t>см</t>
    </r>
    <r>
      <rPr>
        <vertAlign val="superscript"/>
        <sz val="12"/>
        <color theme="1"/>
        <rFont val="Times New Roman"/>
        <family val="1"/>
        <charset val="204"/>
      </rPr>
      <t>2</t>
    </r>
  </si>
  <si>
    <t>объем тиража</t>
  </si>
  <si>
    <t>шт</t>
  </si>
  <si>
    <t>количество комплектов документов</t>
  </si>
  <si>
    <t>Производство и выпуск сетевого издания</t>
  </si>
  <si>
    <t>Непрограммная деятельность - ГБУ "Центр транспортного обслуживания" Забайкальского края</t>
  </si>
  <si>
    <t>Администрация Губернатора Забайкальского края</t>
  </si>
  <si>
    <t xml:space="preserve">Количество человеко-часов </t>
  </si>
  <si>
    <t xml:space="preserve"> Количество мероприятий</t>
  </si>
  <si>
    <t>Развитие образования Забайкальского края на 2014 - 2025 годы
("ГАУ "Молодежный центр "Искра")</t>
  </si>
  <si>
    <t>Развитие образования Забайкальского края на 2014-2025 годы 
(ГАУ "Дворец Молодежи")</t>
  </si>
  <si>
    <t>Уникальный номер регионального или общероссийского перечня государственных услуг (работ): 804200О.99.0.ББ52АЖ48000</t>
  </si>
  <si>
    <t>Уникальный номер регионального или общероссийского перечня государственных услуг (работ): 
932900.Р.24.1.АЗ370002000</t>
  </si>
  <si>
    <t>Уникальный номер регионального или общероссийского перечня государственных услуг (работ): 932900.Р.24.1.АЗ310001000</t>
  </si>
  <si>
    <t>Уникальный номер регионального или общероссийского перечня государственных услуг (работ): 931900.Р.24.1.БА160001000</t>
  </si>
  <si>
    <t>Уникальный номер регионального или общероссийского перечня государственных услуг (работ):  631200.Р.24.1.АЖ570001000</t>
  </si>
  <si>
    <t>Уникальный номер регионального или общероссийского перечня государственных услуг (работ): 493900.Р.24.1. АШ150003000</t>
  </si>
  <si>
    <t>Код (коды) бюджетной
классификации:
001 0707 1460111435 621</t>
  </si>
  <si>
    <t>Размещение информации</t>
  </si>
  <si>
    <t>Итого по непрограммной деятельности</t>
  </si>
  <si>
    <t xml:space="preserve">ИТОГО субсидий на оказание государственных услуг
(выполнение работ) по Администрации Губернатора Забайкальского края
</t>
  </si>
  <si>
    <t>Итого по государственной программе"Развитие образования Забайкальского края на 2014-2025 года"</t>
  </si>
  <si>
    <t xml:space="preserve">11.1.1 </t>
  </si>
  <si>
    <t>11.1.2.</t>
  </si>
  <si>
    <t>11.1.3.</t>
  </si>
  <si>
    <t>11.1.4.</t>
  </si>
  <si>
    <t>11.1.5</t>
  </si>
  <si>
    <t>11.1.6</t>
  </si>
  <si>
    <t>11.1.7</t>
  </si>
  <si>
    <t>11.1.8</t>
  </si>
  <si>
    <t>11.2.1</t>
  </si>
  <si>
    <t>11.2.2</t>
  </si>
  <si>
    <t>лист.печ.</t>
  </si>
  <si>
    <t>Развитие физической культуры и спорта в Забайкальском крае</t>
  </si>
  <si>
    <t>Обеспечение доступа к объектам спорта</t>
  </si>
  <si>
    <t>Уникальный номер регионального или общероссийской перечня государственных услуг (работ):
931900.Р.24.1.БА310002000</t>
  </si>
  <si>
    <t>Предоставление объектов спорта для проведения спортивных мероприятий</t>
  </si>
  <si>
    <t>Код (коды) бюджетной
классификации: 
011 1103 1820113482 611 241</t>
  </si>
  <si>
    <t xml:space="preserve">Спортивная подготовка по олимпийским видам спорта </t>
  </si>
  <si>
    <t>Уникальный номер регионального или общероссийской перечня государственных услуг (работ):
931900О.99.0.БВ27АА55001</t>
  </si>
  <si>
    <t xml:space="preserve">Число лиц, прошедших спортивную подготовку на этапах спортивной подготовки </t>
  </si>
  <si>
    <t>Уникальный номер регионального или общероссийской перечня государственных услуг (работ):
931900О.99.0.БВ27АА56001</t>
  </si>
  <si>
    <t>Уникальный номер регионального или общероссийской перечня государственных услуг (работ):
931900О.99.0.БВ27АА85001</t>
  </si>
  <si>
    <t>Уникальный номер регионального или общероссийской перечня государственных услуг (работ):
931900О.99.0.БВ27АА86001</t>
  </si>
  <si>
    <t>Уникальный номер регионального или общероссийской перечня государственных услуг (работ):
931900О.99.0.БВ27АА87001</t>
  </si>
  <si>
    <t>Уникальный номер регионального или общероссийского перечня государственных услуг (работ):
931900О.99.0.БВ27АА95001</t>
  </si>
  <si>
    <t>Уникальный номер регионального или общероссийского перечня государственных услуг (работ):
931900О.99.0.БВ27АБ00001</t>
  </si>
  <si>
    <t>Уникальный номер регионального или общероссийского перечня государственных услуг (работ):
931900О.99.0.БВ27АБ01001</t>
  </si>
  <si>
    <t>Уникальный номер регионального или общероссийского перечня государственных услуг (работ):
931900О.99.0.БВ27АБ02001</t>
  </si>
  <si>
    <t>Уникальный номер регионального или общероссийского перечня государственных услуг (работ):
931900О.99.0.БВ27АБ20001</t>
  </si>
  <si>
    <t>Уникальный номер регионального или общероссийского перечня государственных услуг (работ):
931900О.99.0.БВ27АБ21001</t>
  </si>
  <si>
    <t>Уникальный номер регионального или общероссийского перечня государственных услуг (работ):
931900О.99.0.БВ27АБ95001</t>
  </si>
  <si>
    <t>Уникальный номер регионального или общероссийского перечня государственных услуг (работ):
931900О.99.0.БВ27АБ96001</t>
  </si>
  <si>
    <t>Уникальный номер регионального или общероссийского перечня государственных услуг (работ):
931900О.99.0.БВ27АБ97001</t>
  </si>
  <si>
    <t>Уникальный номер регионального или общероссийского перечня государственных услуг (работ):
931900О.99.0.БВ27АБ98001</t>
  </si>
  <si>
    <t>Уникальный номер регионального или общероссийского перечня государственных услуг (работ):
931900О.99.0.БВ27АВ50001</t>
  </si>
  <si>
    <t>Уникальный номер регионального или общероссийского перечня государственных услуг (работ):
931900О.99.0.БВ27АВ51001</t>
  </si>
  <si>
    <t>Уникальный номер регионального или общероссийского перечня государственных услуг (работ):
931900О.99.0.БВ27АВ79001</t>
  </si>
  <si>
    <t>Уникальный номер регионального или общероссийского перечня государственных услуг (работ):
931900О.99.0.БВ27АВ80001</t>
  </si>
  <si>
    <t>Уникальный номер регионального или общероссийского перечня государственных услуг (работ):
931900О.99.0.БВ27АВ81001</t>
  </si>
  <si>
    <t>Уникальный номер регионального или общероссийского перечня государственных услуг (работ):
931900О.99.0.БВ27АВ93001</t>
  </si>
  <si>
    <t xml:space="preserve">Спортивная подготовка по неолимпийским видам спорта </t>
  </si>
  <si>
    <t>Уникальный номер регионального или общероссийского перечня государственных услуг (работ):
931900О.99.0.БВ28АВ30000</t>
  </si>
  <si>
    <t xml:space="preserve">Спортивная подготовка по спорту лиц с поражением ОДА </t>
  </si>
  <si>
    <t>Уникальный номер регионального или общероссийского перечня государственных услуг (работ):
931900О.99.0.БВ29АБ23001</t>
  </si>
  <si>
    <t>Первичная медико-санитарная помощь</t>
  </si>
  <si>
    <t>Уникальный номер регионального или общероссийского перечня государственных услуг (работ):
861000О.99.0.АЕ72АА03000</t>
  </si>
  <si>
    <t xml:space="preserve">Число спортсменов </t>
  </si>
  <si>
    <t xml:space="preserve">Оказание медицинской помощи при проведении официальных физкультурных, спортивных и массовых спортивно-зрелищных мероприятий </t>
  </si>
  <si>
    <t>Уникальный номер регионального или общероссийского перечня государственных услуг (работ):
931900.Р.24.1.АД590001000</t>
  </si>
  <si>
    <t>Количество выполненных работ</t>
  </si>
  <si>
    <t>ед</t>
  </si>
  <si>
    <t xml:space="preserve">Организация и обеспечение подготовки спортивного резерва </t>
  </si>
  <si>
    <t>Уникальный номер регионального или общероссийского перечня государственных услуг (работ):
931900.Р.24.1.БА210002001</t>
  </si>
  <si>
    <t>Количество человек</t>
  </si>
  <si>
    <t xml:space="preserve">Организация и обеспечение координации деятельности физкультурно-спортивных организаций по подготовке спортивного резерва </t>
  </si>
  <si>
    <t>Уникальный номер регионального или общероссийского перечня государственных услуг (работ):
931900.Р.24.1.БА260002000</t>
  </si>
  <si>
    <t>Количество физкультурно-спортивных организаций</t>
  </si>
  <si>
    <t xml:space="preserve">Содержание детей </t>
  </si>
  <si>
    <t>Код (коды) бюджетной
классификации: 
011 0704 1820113427 611 241</t>
  </si>
  <si>
    <t>Численность обучающихся, обеспеченных питанием</t>
  </si>
  <si>
    <t>Уникальный номер регионального или общероссийского перечня государственных услуг (работ):
852101О.99.0.ББ28УЭ20000</t>
  </si>
  <si>
    <t>Спортивная подготовка по олимпийским видам спорта</t>
  </si>
  <si>
    <t>Уникальный номер регионального или общероссийского перечня государственных услуг (работ):
 926200О.99.0.БВ27АА49006</t>
  </si>
  <si>
    <t>Число лиц, прошедших спортивную подготовку на этапах спортивной подготовки</t>
  </si>
  <si>
    <t>Уникальный номер регионального или общероссийского перечня государственных услуг (работ):
 931900О.99.0.БВ27АА88006</t>
  </si>
  <si>
    <t>Уникальный номер регионального или общероссийского перечня государственных услуг (работ):
931900О.99.0.БВ27АБ83006</t>
  </si>
  <si>
    <t>Уникальный номер регионального или общероссийского перечня государственных услуг (работ):
931900О.99.0.БВ27АБ99006</t>
  </si>
  <si>
    <t>Уникальный номер регионального или общероссийского перечня государственных услуг (работ):
931900О.99.0.БВ28АБ42000</t>
  </si>
  <si>
    <t>Уникальный номер регионального или общероссийского перечня государственных услуг (работ):
931900О.99.0.БВ28АВ87000</t>
  </si>
  <si>
    <t>Уникальный номер регионального или общероссийского перечня государственных услуг (работ):
931900О.99.0.БВ28АВ88000</t>
  </si>
  <si>
    <t>Уникальный номер регионального или общероссийского перечня государственных услуг (работ):
931900.Р.24.1.БА310002000</t>
  </si>
  <si>
    <t>Человек</t>
  </si>
  <si>
    <t>Уникальный номер регионального или общероссийского перечня государственных услуг (работ):
931900О.99.0.БВ27АБ57006</t>
  </si>
  <si>
    <t>Уникальный номер регионального или общероссийского перечня государственных услуг (работ):
931900О.99.0.БВ27АВ26006</t>
  </si>
  <si>
    <t>Уникальный номер регионального или общероссийского перечня государственных услуг (работ):
931900О.99.0.БВ27АВ27006</t>
  </si>
  <si>
    <t>Уникальный номер регионального или общероссийского перечня государственных услуг (работ):
931900О.99.0.БВ28АБ65000</t>
  </si>
  <si>
    <t>Уникальный номер регионального или общероссийского перечня государственных услуг (работ):
931900О.99.0.БВ28АБ66000</t>
  </si>
  <si>
    <t>Уникальный номер регионального или общероссийского перечня государственных услуг (работ):
931900О.99.0.БВ28АГ45000</t>
  </si>
  <si>
    <t>Уникальный номер регионального или общероссийского перечня государственных услуг (работ):
931900О.99.0.БВ28АГ46000</t>
  </si>
  <si>
    <t>Уникальный номер регионального или общероссийского перечня государственных услуг (работ):
931900О.99.0.БВ27АА15001</t>
  </si>
  <si>
    <t>Уникальный номер регионального или общероссийского перечня государственных услуг (работ):
931900О.99.0.БВ27АБ17006</t>
  </si>
  <si>
    <t>Уникальный номер регионального или общероссийского перечня государственных услуг (работ):
931900О.99.0.БВ28АВ85000</t>
  </si>
  <si>
    <t>Уникальный номер регионального или общероссийского перечня государственных услуг (работ):
931900О.99.0.БВ28АВ86000</t>
  </si>
  <si>
    <t xml:space="preserve">Ведение бухгалтерского (бюджетного) учета государственных учреждений, органов государственной власти, государственных органов Забайкальского края </t>
  </si>
  <si>
    <t>Уникальный номер регионального или общероссийского перечня государственных услуг (работ):
692000.Р.24.1.АЧ190002000</t>
  </si>
  <si>
    <t>количество объектов учета (регистров)</t>
  </si>
  <si>
    <t xml:space="preserve">Формирование бухгалтерской (бюджетной) отчетности государственных учреждений, органов государственной власти, государственных органов Забайкальского края </t>
  </si>
  <si>
    <t>Уникальный номер регионального или общероссийского перечня государственных услуг (работ):
692000.Р.24.1.АЧ250003000</t>
  </si>
  <si>
    <t xml:space="preserve">Количество отчетов, подлежащих своду </t>
  </si>
  <si>
    <t xml:space="preserve">Количество пользователей отчетов </t>
  </si>
  <si>
    <t>Уникальный номер регионального или общероссийского перечня государственных услуг (работ):
931900О.99.0.БВ27АА26006</t>
  </si>
  <si>
    <t>Уникальный номер регионального или общероссийского перечня государственных услуг (работ):
931900О.99.0.БВ27АА27006</t>
  </si>
  <si>
    <t>Уникальный номер регионального или общероссийского перечня государственных услуг (работ):
931900О.99.0.БВ27АА28006</t>
  </si>
  <si>
    <t>Уникальный номер регионального или общероссийского перечня государственных услуг (работ):
931900О.99.0.БВ27АА29006</t>
  </si>
  <si>
    <t xml:space="preserve">Организация спортивной подготовки на спортивно-оздоровительном этапе </t>
  </si>
  <si>
    <t>Уникальный номер регионального или общероссийского перечня государственных услуг (работ):
931900.Р.24.1.БА240002000</t>
  </si>
  <si>
    <t>Количество привлеченных лиц</t>
  </si>
  <si>
    <t xml:space="preserve">Обеспечение доступа к объектам спорта </t>
  </si>
  <si>
    <t xml:space="preserve">Количество мероприятий </t>
  </si>
  <si>
    <t>Код (коды) бюджетной
классификации: 
011 1103 1820113482 621 241</t>
  </si>
  <si>
    <t>Уникальный номер регионального или общероссийского перечня государственных услуг (работ):
931900О.99.0.БВ27АВ37006</t>
  </si>
  <si>
    <t>Уникальный номер регионального или общероссийского перечня государственных услуг (работ):
931900О.99.0.БВ27АВ38006</t>
  </si>
  <si>
    <t>Уникальный номер регионального или общероссийского перечня государственных услуг (работ):
931900О.99.0.БВ27АВ39006</t>
  </si>
  <si>
    <t>Итого по государственной программе "Развитие физической культуры и спорта в Забайкальском крае"</t>
  </si>
  <si>
    <t xml:space="preserve">ИТОГО субсидий на оказание государственных услуг
(выполнение работ) по Министерству физической культуры и спорта Забайкальского края
</t>
  </si>
  <si>
    <t xml:space="preserve"> Министерство физической культуры и спорта Забайкальского края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</si>
  <si>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</si>
  <si>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</si>
  <si>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</si>
  <si>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</si>
  <si>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</si>
  <si>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</si>
  <si>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</si>
  <si>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</si>
  <si>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</si>
  <si>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</si>
  <si>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</si>
  <si>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</si>
  <si>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</si>
  <si>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</si>
  <si>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</si>
  <si>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</si>
  <si>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</si>
  <si>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</si>
  <si>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</si>
  <si>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</si>
  <si>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</si>
  <si>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</si>
  <si>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</si>
  <si>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</si>
  <si>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</si>
  <si>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</si>
  <si>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</si>
  <si>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</si>
  <si>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</si>
  <si>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</si>
  <si>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</si>
  <si>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</si>
  <si>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</si>
  <si>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</si>
  <si>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</si>
  <si>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</si>
  <si>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</si>
  <si>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</si>
  <si>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</si>
  <si>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</si>
  <si>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</si>
  <si>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</si>
  <si>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</si>
  <si>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</si>
  <si>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</si>
  <si>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</si>
  <si>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</si>
  <si>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</si>
  <si>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</si>
  <si>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</si>
  <si>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</si>
  <si>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</si>
  <si>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</si>
  <si>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</si>
  <si>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</si>
  <si>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</si>
  <si>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</si>
  <si>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</si>
  <si>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</si>
  <si>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</si>
  <si>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12.1.61</t>
  </si>
  <si>
    <t>12.1.62</t>
  </si>
  <si>
    <t>12.1.63</t>
  </si>
  <si>
    <t>12.1.64</t>
  </si>
  <si>
    <t>12.1.65</t>
  </si>
  <si>
    <t>12.1.66</t>
  </si>
  <si>
    <t>12.1.67</t>
  </si>
  <si>
    <t>12.1.70</t>
  </si>
  <si>
    <t>12.1.71</t>
  </si>
  <si>
    <t>12.1.72</t>
  </si>
  <si>
    <t>12.1.73</t>
  </si>
  <si>
    <t>12.1.74</t>
  </si>
  <si>
    <t>12.1.75</t>
  </si>
  <si>
    <t>12.1.77</t>
  </si>
  <si>
    <t>12.1.78</t>
  </si>
  <si>
    <t>12.1.79</t>
  </si>
  <si>
    <t>12.1.80</t>
  </si>
  <si>
    <t>Уникальный номер регионального или общероссийского перечня государственных услуг (работ):
931900О.99.0.БВ27АВ36006</t>
  </si>
  <si>
    <t>Уникальный номер регионального или общероссийского перечня государственных услуг (работ):
931900О.99.0.БВ27АВ42006</t>
  </si>
  <si>
    <t xml:space="preserve">Социально экономическое развитие Агинского Бурятского округа Забайкальского края </t>
  </si>
  <si>
    <t>Организация и осуществление транспортного обслуживания должностных лиц государственных органов и государственных учреждений</t>
  </si>
  <si>
    <t>Уникальный номер регионального или общероссийской перечня государственных услуг (работ):
493900.Р.24.1.АШ150003000</t>
  </si>
  <si>
    <t>Уникальный номер регионального или общероссийской перечня государственных услуг (работ):
680000.Р.24.1.АЯ030004000</t>
  </si>
  <si>
    <t xml:space="preserve">Эксплуатируемая площадь, всего, в т.ч. зданий прилегающей территории </t>
  </si>
  <si>
    <t>тыс. кв.м.</t>
  </si>
  <si>
    <t>Уникальный номер регионального или общероссийской перечня государственных услуг (работ):
581900.Р.24.1.АЗ070002000</t>
  </si>
  <si>
    <t>Количесто изданий</t>
  </si>
  <si>
    <t>Код (коды) бюджетной классификации:
006 1202 2130298702 611</t>
  </si>
  <si>
    <t>Количество изданий</t>
  </si>
  <si>
    <t>Итого по государственной программе "Социально экономическое развитие Агинского Бурятского округа Забайкальского края "</t>
  </si>
  <si>
    <t>Развитие образования Забайкальского края на 2014 - 2025 годы</t>
  </si>
  <si>
    <t>Уникальный номер регионального или общероссийской перечня государственных услуг (работ):
804200О.99.0.ББ60АА72001</t>
  </si>
  <si>
    <t>чел-час.</t>
  </si>
  <si>
    <t>48 480</t>
  </si>
  <si>
    <t>Код (коды) бюджетной классификации:
006 0705 1470111429 621</t>
  </si>
  <si>
    <t>Реализация дополнительных профессиональных программ повышения квалификации (очно-заочная)</t>
  </si>
  <si>
    <t>Уникальный номер регионального или общероссийской перечня государственных услуг (работ):
804200О.99.0.ББ60АБ24001</t>
  </si>
  <si>
    <t>8 560</t>
  </si>
  <si>
    <t>Уникальный номер регионального или общероссийской перечня государственных услуг (работ):
850000.Р.24.1.БВ010002000</t>
  </si>
  <si>
    <t>Уникальный номер регионального или общероссийской перечня государственных услуг (работ):
841214.Р.24.1.ББ970002000</t>
  </si>
  <si>
    <t>Уникальный номер регионального или общероссийской перечня государственных услуг (работ):
850000.Р.24.1.БВ020002000</t>
  </si>
  <si>
    <t>800</t>
  </si>
  <si>
    <t>Уникальный номер регионального или общероссийской перечня государственных услуг (работ):
804200О.99.0.ББ59АБ20001</t>
  </si>
  <si>
    <t>3 750</t>
  </si>
  <si>
    <t>Осуществление издательской деятельности (журналы)</t>
  </si>
  <si>
    <t>Уникальный номер регионального или общероссийской перечня государственных услуг (работ):
581900.Р.24.1.АЗ080005000</t>
  </si>
  <si>
    <t>Количество номеров</t>
  </si>
  <si>
    <t>Осуществление издательской деятельности (иные печатные издания)</t>
  </si>
  <si>
    <t>Уникальный номер регионального или общероссийской перечня государственных услуг (работ):
581900.Р.24.1.АЗ040003000</t>
  </si>
  <si>
    <t>770</t>
  </si>
  <si>
    <t>Итого по государственной программе "Развитие образования Забайкальского края на 2014 - 2025 годы"</t>
  </si>
  <si>
    <t>Развитие культуры в Забайкальском крае</t>
  </si>
  <si>
    <t>Уникальный номер регионального или общероссийской перечня государственных услуг (работ):
910100О.99.0.ББ71АА00000</t>
  </si>
  <si>
    <t>34 700</t>
  </si>
  <si>
    <t>Код (коды) бюджетной классификации:
006 0801 1510212442 611</t>
  </si>
  <si>
    <t>Уникальный номер регионального или общероссийской перечня государственных услуг (работ):
900410.Р.24.1.АЧ690002000</t>
  </si>
  <si>
    <t>Уникальный номер регионального или общероссийской перечня государственных услуг (работ):
900410.Р.24.1.АГ660002000</t>
  </si>
  <si>
    <t>3 000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</si>
  <si>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культуры.</t>
  </si>
  <si>
    <t>Уникальный номер регионального или общероссийской перечня государственных услуг (работ):
900410.Р.24.1.АГ740003000</t>
  </si>
  <si>
    <t xml:space="preserve">Административное обеспечение деятельности организации </t>
  </si>
  <si>
    <t>Уникальный номер регионального или общероссийской перечня государственных услуг (работ):
900410.Р.24.1.АЧ670003000</t>
  </si>
  <si>
    <t xml:space="preserve">Организация и проведение культурно-массовых мероприятий </t>
  </si>
  <si>
    <t>Уникальный номер регионального или общероссийской перечня государственных услуг (работ):
900410.Р.24.1.АГ070003000</t>
  </si>
  <si>
    <t>12</t>
  </si>
  <si>
    <t>Уникальный номер регионального или общероссийской перечня государственных услуг (работ):
900410.Р.24.1.АЧ690003000</t>
  </si>
  <si>
    <t>34</t>
  </si>
  <si>
    <t>Уникальный номер регионального или общероссийской перечня государственных услуг (работ):
910200О.99.0.ББ69АА00000</t>
  </si>
  <si>
    <t>7 500</t>
  </si>
  <si>
    <t>Код (коды) бюджетной классификации:
006 0801 1510112441 611</t>
  </si>
  <si>
    <t>2 193</t>
  </si>
  <si>
    <t>Создание экспозиции (выставок) муеев, организация выездных выставок</t>
  </si>
  <si>
    <t>Уникальный номер регионального или общероссийской перечня государственных услуг (работ):
910000.Р.24.1.АГ050002000</t>
  </si>
  <si>
    <t>Количество эскпозиций</t>
  </si>
  <si>
    <t>18</t>
  </si>
  <si>
    <t>Организация показа концертов и концертных программ (на стационаре)</t>
  </si>
  <si>
    <t xml:space="preserve">Уникальный номер регионального или общероссийской перечня государственных услуг (работ):
900000.Р.24.1.АВ650003000        </t>
  </si>
  <si>
    <t xml:space="preserve">Код (коды) бюджетной классификации:
006 0801 1510312443 611 </t>
  </si>
  <si>
    <t>Организация показа концертов и концертных программ (на выезде)</t>
  </si>
  <si>
    <t>Уникальный номер регионального или общероссийской перечня государственных услуг (работ):
900000.Р.24.1.АВ650003000</t>
  </si>
  <si>
    <t>Организация показа спектаклей на стационаре</t>
  </si>
  <si>
    <t>Уникальный номер регионального или общероссийской перечня государственных услуг (работ):
900212.Р.24.1.АГ590003000</t>
  </si>
  <si>
    <t>Уникальный номер регионального или общероссийской перечня государственных услуг (работ):
900000О.99.0.БИ59АА00000</t>
  </si>
  <si>
    <t>Уникальный номер регионального или общероссийской перечня государственных услуг (работ):
900410.Р.24.1.АВ620003000</t>
  </si>
  <si>
    <t>Уникальный номер регионального или общероссийской перечня государственных услуг (работ):
900410.Р.24.1.АВ610005000</t>
  </si>
  <si>
    <t>3.3.17</t>
  </si>
  <si>
    <t>Код (коды) бюджетной классификации:
006 0801 1520212447 611</t>
  </si>
  <si>
    <t>Уникальный номер регионального или общероссийской перечня государственных услуг (работ):
692000.Р.24.1.АЧ190002000</t>
  </si>
  <si>
    <t>27</t>
  </si>
  <si>
    <t>Итого по государственной программе "Развитие культуры Забайкальского края"</t>
  </si>
  <si>
    <t>Уникальный номер регионального или общероссийской перечня государственных услуг (работ): 931900О.99.0.БВ27АА25001</t>
  </si>
  <si>
    <t>Код (коды) бюджетной классификации:
006 1103 1820113482 611</t>
  </si>
  <si>
    <t>Уникальный номер регионального или общероссийской перечня государственных услуг (работ):
931900О.99.0.БВ27АА26001</t>
  </si>
  <si>
    <t>Уникальный номер регионального или общероссийской перечня государственных услуг (работ):
931900О.99.0.БВ27АБ21001</t>
  </si>
  <si>
    <t xml:space="preserve">Спортивная подготовка по олимпийским видам спорта, спортивная борьба,этап начальной подготовки </t>
  </si>
  <si>
    <t>Уникальный номер регионального или общероссийской перечня государственных услуг (работ):
931900О.99.0.БВ27АБ80001</t>
  </si>
  <si>
    <t>Уникальный номер регионального или общероссийской перечня государственных услуг (работ):
931900О.99.0.БВ27АБ81001</t>
  </si>
  <si>
    <t>25</t>
  </si>
  <si>
    <t>Уникальный номер регионального или общероссийской перечня государственных услуг (работ):
931900О.99.0.БВ27АБ82001</t>
  </si>
  <si>
    <t>Спортивная подготовка по олимпийским видам спорта,спортивная борьба, этап высшего  спортивного мастерства</t>
  </si>
  <si>
    <t>Уникальный номер регионального или общероссийской перечня государственных услуг (работ):
931900О.99.0.БВ27АБ83001</t>
  </si>
  <si>
    <t>Спортивная подготовка по олимпийским видам спорта,стрельба из лука, этап начальной подготовки</t>
  </si>
  <si>
    <t>Уникальный номер регионального или общероссийской перечня государственных услуг (работ):
931900О.99.0.БВ27АБ95001</t>
  </si>
  <si>
    <t>Спортивная подготовка по олимпийским видам спорта,стрельба из лука, тренировочный этап (этап спортивной специализации)</t>
  </si>
  <si>
    <t>Уникальный номер регионального или общероссийской перечня государственных услуг (работ):
931900О.99.0.БВ27АБ96001</t>
  </si>
  <si>
    <t>Спортивная подготовка по олимпийским видам спорта,стрельба из лука, этап совершенствования спортивного мастерства</t>
  </si>
  <si>
    <t>Уникальный номер регионального или общероссийской перечня государственных услуг (работ):
931900О.99.0.БВ27АБ97001</t>
  </si>
  <si>
    <t>Спортивная подготовка по олимпийским видам спорта,стрельба из лука, этап высшего спортивного мастерства</t>
  </si>
  <si>
    <t>Уникальный номер регионального или общероссийской перечня государственных услуг (работ):
931900О.99.0.БВ27АБ98001</t>
  </si>
  <si>
    <t>Спортивная подготовка по спорту лиц с поражением ОДА,стрельба из лука, этап совершенствования спортивного мастерства</t>
  </si>
  <si>
    <t>Уникальный номер регионального или общероссийской перечня государственных услуг (работ):
931900О.99.0.БВ29АБ22001</t>
  </si>
  <si>
    <t xml:space="preserve">Уникальный номер регионального или общероссийской перечня государственных услуг (работ):
559019О.99.0.БА97АА03000 </t>
  </si>
  <si>
    <t>Число обучающихся</t>
  </si>
  <si>
    <t xml:space="preserve">Уникальный номер регионального или общероссийской перечня государственных услуг (работ):
560200О.99.0.ББ03АА00000 </t>
  </si>
  <si>
    <t xml:space="preserve">Уникальный номер регионального или общероссийской перечня государственных услуг (работ):
931900.Р.24.1.БА310002000 </t>
  </si>
  <si>
    <t xml:space="preserve">Спортивная подготовка по олимпийским видам спорта.Спортивная борьба (Тренировочный этап) </t>
  </si>
  <si>
    <t>13</t>
  </si>
  <si>
    <t xml:space="preserve">Спортивная подготовка по олимпийским видам спорта. Спортивная борьба (этап совершенствования спортивного мастерства) </t>
  </si>
  <si>
    <t>Уникальный номер регионального или общероссийской перечня государственных услуг (работ):
926200О.99.0.БВ27АБ83005</t>
  </si>
  <si>
    <t xml:space="preserve">Спортивная подготовка по олимпийским видам спорта.Спортивная борьба (этап высшего спортивного мастерства) </t>
  </si>
  <si>
    <t xml:space="preserve">Спортивная подготовка по олимпийским видам спорта.Стрельба из лука (тренировочный этап) </t>
  </si>
  <si>
    <t xml:space="preserve">Спортивная подготовка по олимпийским видам спорта. Стрельба из лука (этап совершенствования спортивного мастерства) </t>
  </si>
  <si>
    <t>Спортивная подготовка по неолимпийским видам спорта. Кикбоксинг (этап начальной подготовки)</t>
  </si>
  <si>
    <t>Уникальный номер регионального или общероссийской перечня государственных услуг (работ):
931900О.99.0.БВ28АБ30000</t>
  </si>
  <si>
    <t>16</t>
  </si>
  <si>
    <t>Уникальный номер регионального или общероссийской перечня государственных услуг (работ):
931900О.99.0.БВ28АБ31000</t>
  </si>
  <si>
    <t>Спортивная подготовка по неолимпийским видам спорта.Кикбоксинг (этап совершенствования спортивного мастерства)</t>
  </si>
  <si>
    <t>Уникальный номер регионального или общероссийской перечня государственных услуг (работ):
931900О.99.0.БВ28АБ32000</t>
  </si>
  <si>
    <t>Уникальный номер регионального или общероссийской перечня государственных услуг (работ):
931900О.99.0.БВ28АГ55000</t>
  </si>
  <si>
    <t>Уникальный номер регионального или общероссийской перечня государственных услуг (работ):
931900О.99.0.БВ28АГ57000</t>
  </si>
  <si>
    <t>Уникальный номер регионального или общероссийской перечня государственных услуг (работ):
931900О.99.0.БВ29АБ21001</t>
  </si>
  <si>
    <t>тыс.руб</t>
  </si>
  <si>
    <t xml:space="preserve">Уникальный номер регионального или общероссийской перечня государственных услуг (работ):
931900.P.24.1.БА240002000 </t>
  </si>
  <si>
    <t>15</t>
  </si>
  <si>
    <t xml:space="preserve">ИТОГО субсидий на оказание государственных услуг
(выполнение работ) Администрации Агинского Бурятского округа Забайкальского края
</t>
  </si>
  <si>
    <t>Администрация Агинского Бурятского округа Забайкальского края</t>
  </si>
  <si>
    <t>13.1.3</t>
  </si>
  <si>
    <t>13.1.4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</si>
  <si>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</si>
  <si>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</si>
  <si>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</si>
  <si>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</si>
  <si>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</si>
  <si>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</si>
  <si>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</si>
  <si>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</si>
  <si>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13.3.1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</si>
  <si>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</si>
  <si>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</si>
  <si>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</si>
  <si>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</si>
  <si>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</si>
  <si>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</si>
  <si>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</si>
  <si>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</si>
  <si>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</si>
  <si>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13.3.11</t>
  </si>
  <si>
    <t>13.3.12</t>
  </si>
  <si>
    <t>13.3.13</t>
  </si>
  <si>
    <t>13.3.14</t>
  </si>
  <si>
    <t>13.3.15</t>
  </si>
  <si>
    <t>13.3.16</t>
  </si>
  <si>
    <t>13.3.18</t>
  </si>
  <si>
    <t>13.4.1</t>
  </si>
  <si>
    <t>13.4.2</t>
  </si>
  <si>
    <t>13.4.3</t>
  </si>
  <si>
    <t>13.4.4</t>
  </si>
  <si>
    <t>13.4.5</t>
  </si>
  <si>
    <t>13.4.6</t>
  </si>
  <si>
    <t>13.4.7</t>
  </si>
  <si>
    <t>13.4.8</t>
  </si>
  <si>
    <t>13.4.9</t>
  </si>
  <si>
    <t>13.4.10</t>
  </si>
  <si>
    <t>13.4.11</t>
  </si>
  <si>
    <t>13.4.12</t>
  </si>
  <si>
    <t>13.4.13</t>
  </si>
  <si>
    <t>13.4.14</t>
  </si>
  <si>
    <t>13.4.15</t>
  </si>
  <si>
    <t>13.4.16</t>
  </si>
  <si>
    <t>13.4.17</t>
  </si>
  <si>
    <t>13.4.18</t>
  </si>
  <si>
    <t>13.4.19</t>
  </si>
  <si>
    <t>13.4.20</t>
  </si>
  <si>
    <t>13.4.22</t>
  </si>
  <si>
    <t>13.4.21</t>
  </si>
  <si>
    <t>13.4.23</t>
  </si>
  <si>
    <t>13.4.24</t>
  </si>
  <si>
    <t>13.4.25</t>
  </si>
  <si>
    <t>13.4.26</t>
  </si>
  <si>
    <t>13.4.27</t>
  </si>
  <si>
    <t>13.4.28</t>
  </si>
  <si>
    <t>13.4.29</t>
  </si>
  <si>
    <t>13.4.30</t>
  </si>
  <si>
    <t>13.4.31</t>
  </si>
  <si>
    <t>13.4.32</t>
  </si>
  <si>
    <t>Министерство здравоохранения Забайкальского края</t>
  </si>
  <si>
    <t>Развитие здравоохранения Забайкальского края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</si>
  <si>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Наркология Амбулаторно</t>
  </si>
  <si>
    <t>Число посещений</t>
  </si>
  <si>
    <t>Число обращений</t>
  </si>
  <si>
    <t>-</t>
  </si>
  <si>
    <t>003 0901 1610413470 621</t>
  </si>
  <si>
    <t>003 0901 1620313470 621</t>
  </si>
  <si>
    <t xml:space="preserve">003 0901 1620913470 611     </t>
  </si>
  <si>
    <t>003 0901 1620913470 621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</si>
  <si>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Психиатрия. Амбулаторно</t>
  </si>
  <si>
    <t>003 0902 1610413471 611</t>
  </si>
  <si>
    <t>003 0901 1620913470 611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</si>
  <si>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Венерология. Амбулаторно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</si>
  <si>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Фтизиатрия. Амбулаторно</t>
  </si>
  <si>
    <t>003 0901 1620113470 611</t>
  </si>
  <si>
    <t>Первичная медико-санитарная помощь, не включенная в базовую программу обязательного медицинского страхования. 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психиатрия-наркология. Амбулаторно.</t>
  </si>
  <si>
    <t>Первичная медико-санитарная помощь, не включенная в базовую программу обязательного медицинского страхования. 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(ВИЧ-инфекции)). Амбулаторно.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</si>
  <si>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Дерматовенерология (в части венерологии). Стационар.</t>
  </si>
  <si>
    <t>Случаев госпитализации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</si>
  <si>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Психиатрия.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</si>
  <si>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Фтизиатрия.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</si>
  <si>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Психиатрия-наркология (в части наркологии). Стационар.</t>
  </si>
  <si>
    <t>Случаев лечения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</si>
  <si>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Дерматовенерология (в части венерологии). Дневной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</si>
  <si>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Психиатрия. Дневной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</si>
  <si>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Психиатрия-наркология (в части наркологии). Дневной стационар.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</si>
  <si>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ситуациях. Скорая, в том числе скорая специализированная, медицинская помощь (за исключением санитарно-авиационной эвакуации). Вне медицинской организации.</t>
  </si>
  <si>
    <t>Число пациентов</t>
  </si>
  <si>
    <t xml:space="preserve"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ситуациях. Санитарно-авиационная эвакуация. Вне медицинской организации. </t>
  </si>
  <si>
    <t>Количество вызовов</t>
  </si>
  <si>
    <t>003 0904 1620713470 621</t>
  </si>
  <si>
    <t xml:space="preserve">Паллиативная медицинская помощь. Стационар. </t>
  </si>
  <si>
    <t>Количество койко-дней</t>
  </si>
  <si>
    <t>003 0901 1621313470 611</t>
  </si>
  <si>
    <t xml:space="preserve">Реализация дополнительных профессиональных программ повышения квалификации. Очная. </t>
  </si>
  <si>
    <t>Реализация образовательных программ среднего профессионального образования - программ подготовки специалистов среднего звена. 34.02.02 Медицинский массаж (для обучения лиц с ограниченными возможностями здоровья по зрению). Очная с применением сетевой формы реализации и электронного обучения.</t>
  </si>
  <si>
    <t>Реализация образовательных программ среднего профессионального образования - программ подготовки специалистов среднего звена. 31.02.02 Акушерское дело. Очная с применением сетевой формы реализации, дистанционных образовательных технологий и электронного обучения.</t>
  </si>
  <si>
    <t>Реализация образовательных программ среднего профессионального образования - программ подготовки специалистов среднего звена. 34.02.01 Сестринское дело.  Очно-заочная с применением дистанционных образовательных технологий и электронного обучения.</t>
  </si>
  <si>
    <t>Реализация образовательных программ среднего профессионального образования - программ подготовки специалистов среднего звена. 32.02.01 Медико-профилактическое дело. Очная с применением дистанционных образовательных технологий и электронного обучения.</t>
  </si>
  <si>
    <t xml:space="preserve">Реализация образовательных программ среднего профессионального образования-программ подготовки специалистов среднего звена. 34.00.00 Сестринское дело. Очная с применением дистанционных образовательных технологий и электронного обучения. </t>
  </si>
  <si>
    <t>003 0704 1660413427 621</t>
  </si>
  <si>
    <t>Реализация образовательных программ среднего профессионального образования - программ подготовки специалистов среднего звена. 31.02.01 Лечебное дело. Очная с применением электронного обучения.</t>
  </si>
  <si>
    <t xml:space="preserve">Осуществление издательской деятельности. Газеты. Печатная. </t>
  </si>
  <si>
    <t>Уникальный номер регионального или общероссийской перечня государственных услуг (работ): 581900.Р.24.1.АЗ070003000</t>
  </si>
  <si>
    <t>Количество экземпляров изданий</t>
  </si>
  <si>
    <t xml:space="preserve">Осуществление издательской деятельности. Журналы. Печатная. </t>
  </si>
  <si>
    <t>Уникальный номер регионального или общероссийской перечня государственных услуг (работ): 581900.Р.24.1.АЗ080005000</t>
  </si>
  <si>
    <t xml:space="preserve">Ведение информационных ресурсов и баз данных. </t>
  </si>
  <si>
    <t>Уникальный номер регионального или общероссийской перечня государственных услуг (работ): 631100.Р.24.1.АЖ460006000</t>
  </si>
  <si>
    <t>Количество информационных ресурсов и баз данных</t>
  </si>
  <si>
    <t>Уникальный номер регионального или общероссийской перечня государственных услуг (работ): 620000.Р.24.1.АЖ540002000</t>
  </si>
  <si>
    <t>Количество программно-технических средств</t>
  </si>
  <si>
    <t>Работы по профилактике неинфекционных заболеваний, формированию здорового образа жизни и санитарно-гигиеническому просвещению населения</t>
  </si>
  <si>
    <t>Уникальный номер регионального или общероссийской перечня государственных услуг (работ): 860000.Р.24.1.АЕ140002000</t>
  </si>
  <si>
    <t>Судебно-медицинская экспертиза</t>
  </si>
  <si>
    <t>Уникальный номер регионального или общероссийской перечня государственных услуг (работ): 869000.Р.24.1.АД860002000</t>
  </si>
  <si>
    <t>Количество исследований</t>
  </si>
  <si>
    <t>Медицинское освидетельствование на состояние опьянения (алкогольного, наркотического или иного токсического)</t>
  </si>
  <si>
    <t>Уникальный номер регионального или общероссийской перечня государственных услуг (работ): 861000.Р.24.1.АЕ260002000</t>
  </si>
  <si>
    <t>Количество освидетельствований</t>
  </si>
  <si>
    <t xml:space="preserve">тыс.руб. </t>
  </si>
  <si>
    <t>условная единица</t>
  </si>
  <si>
    <t>Патологическая анатомия</t>
  </si>
  <si>
    <t>Уникальный номер регионального или общероссийской перечня государственных услуг (работ): 861000.Р.24.1.АЕ250002000</t>
  </si>
  <si>
    <t>Количество вскрытий</t>
  </si>
  <si>
    <t>14.1.1</t>
  </si>
  <si>
    <t>14.1.2</t>
  </si>
  <si>
    <t>14.1.3</t>
  </si>
  <si>
    <t>Уникальный номер регионального или общероссийской перечня государственных услуг (работ):
860000О.99.0.АД57АА46002</t>
  </si>
  <si>
    <t xml:space="preserve">Код (коды) бюджетной классификации:
003 0901 1610413470 611    </t>
  </si>
  <si>
    <t>Уникальный номер регионального или общероссийской перечня государственных услуг (работ):
860000О.99.0.АД57АА43003</t>
  </si>
  <si>
    <t xml:space="preserve">Код (коды) бюджетной классификации:
 003 0901 1610413470 611       </t>
  </si>
  <si>
    <t>Уникальный номер регионального или общероссийской перечня государственных услуг (работ):
860000О.99.0.АД57АА34003</t>
  </si>
  <si>
    <t xml:space="preserve">Код (коды) бюджетной классификации:
003 0901 1610413470 611   </t>
  </si>
  <si>
    <t xml:space="preserve">Код (коды) бюджетной классификации:
003 0901 1610413470 611                   </t>
  </si>
  <si>
    <t>Уникальный номер регионального или общероссийской перечня государственных услуг (работ):
860000О.99.0.АД57АА49002</t>
  </si>
  <si>
    <t>Уникальный номер регионального или общероссийской перечня государственных услуг (работ):
860000О.99.0.АД57АА17003</t>
  </si>
  <si>
    <t>Код (коды) бюджетной классификации:
003 0901 1620313470 621</t>
  </si>
  <si>
    <t>Уникальный номер регионального или общероссийской перечня государственных услуг (работ):
860000О.99.0.АД57АА26004</t>
  </si>
  <si>
    <t>Код (коды) бюджетной классификации:
003 0901 1620213470 611</t>
  </si>
  <si>
    <t>Код (коды) бюджетной классификации:
003 0901 1620913470 611</t>
  </si>
  <si>
    <t>Уникальный номер регионального или общероссийской перечня государственных услуг (работ):
860000О.99.0.АД59АА06001</t>
  </si>
  <si>
    <t>Уникальный номер регионального или общероссийской перечня государственных услуг (работ):
860000О.99.0.АД59АА00001</t>
  </si>
  <si>
    <t>Уникальный номер регионального или общероссийской перечня государственных услуг (работ):
860000О.99.0.АД59АА04001</t>
  </si>
  <si>
    <t>Код (коды) бюджетной классификации:
003 0901 1620113470 611</t>
  </si>
  <si>
    <t>Уникальный номер регионального или общероссийской перечня государственных услуг (работ):
860000О.99.0.АД59АА02001</t>
  </si>
  <si>
    <t>Код (коды) бюджетной классификации:
003 0901 1610413470 611</t>
  </si>
  <si>
    <t>Уникальный номер регионального или общероссийской перечня государственных услуг (работ):
860000О.99.0.АД59АА07002</t>
  </si>
  <si>
    <t>Уникальный номер регионального или общероссийской перечня государственных услуг (работ):
860000О.99.0.АД59АА01002</t>
  </si>
  <si>
    <t>Уникальный номер регионального или общероссийской перечня государственных услуг (работ):
860000О.99.0.АД59АА03002</t>
  </si>
  <si>
    <t>Уникальный номер регионального или общероссийской перечня государственных услуг (работ):
860000О.99.0.АД61АА02001</t>
  </si>
  <si>
    <t>Код (коды) бюджетной классификации:
003 0904 1620713477 611</t>
  </si>
  <si>
    <t>Уникальный номер регионального или общероссийской перечня государственных услуг (работ):
860000О.99.0.АД61АА05001</t>
  </si>
  <si>
    <t>Количество полетных часов</t>
  </si>
  <si>
    <t>Уникальный номер регионального или общероссийской перечня государственных услуг (работ):
860000О.99.0.АД66АА00002</t>
  </si>
  <si>
    <t>Код (коды) бюджетной классификации:
003 0704 1660413427 611</t>
  </si>
  <si>
    <t>Уникальный номер регионального или общероссийской перечня государственных услуг (работ):
852101О.99.0.ББ28ПИ61000</t>
  </si>
  <si>
    <t>Уникальный номер регионального или общероссийской перечня государственных услуг (работ):
852101О.99.0.ББ28ОО58000</t>
  </si>
  <si>
    <t xml:space="preserve"> Код (коды) бюджетной классификации:
003 0704 1660413427 611</t>
  </si>
  <si>
    <t>Уникальный номер регионального или общероссийской перечня государственных услуг (работ):
852101О.99.0.ББ28ПЗ51000</t>
  </si>
  <si>
    <t>Уникальный номер регионального или общероссийской перечня государственных услуг (работ):
852101О.99.0.ББ28ОЭ11000</t>
  </si>
  <si>
    <t>Уникальный номер регионального или общероссийской перечня государственных услуг (работ):
852101О.99.0.ББ28ПГ52000</t>
  </si>
  <si>
    <t>Уникальный номер регионального или общероссийской перечня государственных услуг (работ):
852101О.99.0.ББ28ОЛ19000</t>
  </si>
  <si>
    <t xml:space="preserve"> Код (коды) бюджетной классификации:
003 0909 1680513469 611</t>
  </si>
  <si>
    <t>Код (коды) бюджетной классификации: 
003 0909 1680513469 611</t>
  </si>
  <si>
    <t>Код (коды) бюджетной классификации: 
003 0909 1610113469 611</t>
  </si>
  <si>
    <t>Код (коды) бюджетной классификации: 
003 0909 1620913469 611</t>
  </si>
  <si>
    <t>Код (коды) бюджетной классификации: 
003 0901 1620313470 621</t>
  </si>
  <si>
    <t>Итого по государственной программе "Развитие здравоохранения Забайкальского края"</t>
  </si>
  <si>
    <t>14.1.4</t>
  </si>
  <si>
    <t>14.1.5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</si>
  <si>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</si>
  <si>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</si>
  <si>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</si>
  <si>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</si>
  <si>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</si>
  <si>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</si>
  <si>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</si>
  <si>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</si>
  <si>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14.1.15</t>
  </si>
  <si>
    <t>14.1.16</t>
  </si>
  <si>
    <t>14.1.17</t>
  </si>
  <si>
    <t>14.1.18</t>
  </si>
  <si>
    <t>14.1.19</t>
  </si>
  <si>
    <t>14.1.20</t>
  </si>
  <si>
    <t>14.1.21</t>
  </si>
  <si>
    <t>14.1.22</t>
  </si>
  <si>
    <t>14.1.23</t>
  </si>
  <si>
    <t>14.1.24</t>
  </si>
  <si>
    <t>14.1.25</t>
  </si>
  <si>
    <t>14.1.26</t>
  </si>
  <si>
    <t>14.1.27</t>
  </si>
  <si>
    <t>14.1.28</t>
  </si>
  <si>
    <t>14.1.29</t>
  </si>
  <si>
    <t>14.1.30</t>
  </si>
  <si>
    <t>14.1.31</t>
  </si>
  <si>
    <t>14.1.32</t>
  </si>
  <si>
    <t>14.1.33</t>
  </si>
  <si>
    <t>14.1.34</t>
  </si>
  <si>
    <t>14.1.35</t>
  </si>
  <si>
    <t xml:space="preserve">ИТОГО субсидий на оказание государственных услуг (выполнение работ) по Министерству здравоохранения Забайкальского края </t>
  </si>
  <si>
    <t>ВСЕГО СУБСИДИЙ НА ОКАЗАНИЕ ГОСУДАРСТВЕННЫХ УСЛУГ (ВЫПОЛНЕНИЕ РАБОТ)</t>
  </si>
  <si>
    <t>Департамент государственного имущества и земельных отношений Забайкальского края</t>
  </si>
  <si>
    <t>Управление государственной собственностью Забайкальского края</t>
  </si>
  <si>
    <t xml:space="preserve">Разъяснение результатов определения кадастровой стоимости
</t>
  </si>
  <si>
    <t>Уникальный номер регионального или общероссийского перечня государственных услуг (работ): 
 841112.Р.24.0.АШ670001000</t>
  </si>
  <si>
    <t>Количество поступивших обращений и запросов, в отношении которых представлены разъяснения
(в электронном виде)</t>
  </si>
  <si>
    <t>Код (коды) бюджетной класификации: 
017 0412 1020214093 611</t>
  </si>
  <si>
    <t>Уникальный номер регионального или общероссийского перечня государственных услуг (работ):
 841112.Р.24.0.АШ670002000</t>
  </si>
  <si>
    <t>Количество поступивших обращений и запросов, в отношении которых представлены разъяснения
(в бумажном виде)</t>
  </si>
  <si>
    <t xml:space="preserve">Рассмотрение обращений, связанных с наличием ошибок, допущенных при определении кадастровой стоимости
</t>
  </si>
  <si>
    <t>Уникальный номер регионального или общероссийского перечня государственных услуг (работ):
841112.Р.24.0.АШ680001000</t>
  </si>
  <si>
    <t>Количество рассмотренных обращений, запросов, связанных с наличием ошибок, допущенных при определении кадастровой стоимости
(в электронном виде)</t>
  </si>
  <si>
    <t>Уникальный номер регионального или общероссийского перечня государственных услуг (работ):
841112.Р.24.0.АШ680002000</t>
  </si>
  <si>
    <t>Количество рассмотренных обращений, запросов, связанных с наличием ошибок, допущенных при определении кадастровой стоимости
(в бумажном виде)</t>
  </si>
  <si>
    <t xml:space="preserve">Хранение копий документов и материалов, использованных при определении кадастровой стоимости
</t>
  </si>
  <si>
    <t>Уникальный номер регионального или общероссийского перечня государственных услуг (работ):
841112.Р.24.0.АШ690003000</t>
  </si>
  <si>
    <t>Объем хранимых дел (документов)
(в электронном виде)</t>
  </si>
  <si>
    <t>Уникальный номер регионального или общероссийского перечня государственных услуг (работ):
841112.Р.24.0.АШ690004000</t>
  </si>
  <si>
    <t>Объем хранимых дел (документов)
(в бумажном виде)</t>
  </si>
  <si>
    <t>Обеспечение сохранности и учет архивных документов</t>
  </si>
  <si>
    <t>Уникальный номер регионального или общероссийского перечня государственных услуг (работ): 
 910112.Р.24.1.АВ890002000</t>
  </si>
  <si>
    <t>Объем хранимых дел (документов)</t>
  </si>
  <si>
    <t>Оказание информационных услуг на основе архивных документов</t>
  </si>
  <si>
    <t>Количество изготовленных запрашиваемых документов</t>
  </si>
  <si>
    <t>Описание границ муниципальных образований</t>
  </si>
  <si>
    <t>Уникальный номер регионального или общероссийского перечня государственных услуг (работ):
721929.Р.24.1.АШ590002000
721929.Р.24.1.АШ590002001</t>
  </si>
  <si>
    <t>Количество сформированных карт-планов границ муниципального образования</t>
  </si>
  <si>
    <t>Количество землеустроительных дел, по которым внесены данные в единый государственный реестр недвижимости</t>
  </si>
  <si>
    <t>Проведение обследования объектов недвижимого имущества в целях определения вида фактического использования зданий (сооружений) и помещений, налоговая база которых определяется как кадастровая стоимость имущества</t>
  </si>
  <si>
    <t>Уникальный номер регионального или общероссийского перечня государственных услуг (работ): 
712010.Р.24.1.АШ660002000</t>
  </si>
  <si>
    <t>Количество проведенных экспертиз</t>
  </si>
  <si>
    <t xml:space="preserve">Определение кадастровой стоимости объектов недвижимости в соответствии со статьями 15, 16 Федерального закона от 3 июля 2016 года № 237-ФЗ «О государственной кадастровой оценке»
</t>
  </si>
  <si>
    <t>Количество объектов недвижимости, для которых определена кадастровая стоимость
(в бумажном виде)</t>
  </si>
  <si>
    <t>Определение кадастровой стоимости объектов недвижимости в соответствии со статьями 15, 16 Федерального закона от 3 июля 2016 года № 237-ФЗ «О государственной кадастровой оценке»
(в электронном виде)</t>
  </si>
  <si>
    <t>Количество объектов недвижимости, для которых определена кадастровая стоимость
(в электронном виде)</t>
  </si>
  <si>
    <t>Код (коды) бюджетной класификации:
 017 0412 1020214093 611</t>
  </si>
  <si>
    <t xml:space="preserve">Определение кадастровой стоимости объектов недвижимости в соответствии со статьей 14 Федерального закона от 3 июля 2016 года № 237-ФЗ «О государственной кадастровой оценке»
</t>
  </si>
  <si>
    <t>Уникальный номер регионального или общероссийского перечня государственных услуг (работ): 
841112.Р.24.1.АШ660001000</t>
  </si>
  <si>
    <t>Код (коды) бюджетной класификации:
017 0412 1020214093 611</t>
  </si>
  <si>
    <t>Уникальный номер регионального или общероссийского перечня государственных услуг (работ): 
841112.Р.24.1.АШ660002000</t>
  </si>
  <si>
    <t xml:space="preserve">Сбор, обработка, систематизация и накопление информации при определении кадастровой стоимости
</t>
  </si>
  <si>
    <t>Уникальный номер регионального или общероссийского перечня государственных услуг (работ):
841112.Р.24.1.АШ640001000</t>
  </si>
  <si>
    <t>Количество объектов недвижимости, по которым собрана информация
(в бумажном виде)</t>
  </si>
  <si>
    <t>Уникальный номер регионального или общероссийского перечня государственных услуг (работ): 
841112.Р.24.1.АШ640002000</t>
  </si>
  <si>
    <t>Количество объектов недвижимости, по которым собрана информация
(в электронном виде)</t>
  </si>
  <si>
    <t>Итого по государственной программе «Управление государственной собственностью Забайкальского края»</t>
  </si>
  <si>
    <t>Библиотечное, библиографическое и информационное обслуживание пользователей бибилиотеки</t>
  </si>
  <si>
    <t>Уникальный номер регионального или общероссийского перечня государственных услуг (работ): 
910000.Р.24.1.АВ940002000</t>
  </si>
  <si>
    <t>Код (коды) бюджетной класификации:
017 0801 1511012445 621</t>
  </si>
  <si>
    <t>Уникальный номер регионального или общероссийского перечня государственных услуг (работ):
900410.Р.24.1.АГ070003000</t>
  </si>
  <si>
    <t>Организация показа концертов и концертных программ</t>
  </si>
  <si>
    <t>Уникальный номер регионального или общероссийского перечня государственных услуг (работ):
900000.Р.24.1.АВ650003000</t>
  </si>
  <si>
    <t>Организация показа спектаклей</t>
  </si>
  <si>
    <t>Уникальный номер регионального или общероссийского перечня государственных услуг (работ):
900212.Р.24.1.АГ590003000</t>
  </si>
  <si>
    <t>Уникальный номер регионального или общероссийского перечня государственных услуг (работ):
900211.Р.24.1.АВ620003000</t>
  </si>
  <si>
    <t>Количество новых (капитально-возобновленных) концертов</t>
  </si>
  <si>
    <t>Уникальный номер регионального или общероссийского перечня государственных услуг (работ):
900410.Р.24.1.АВ610005000</t>
  </si>
  <si>
    <t>Уникальный номер регионального или общероссийского перечня государственных услуг (работ):
 910000.Р.24.1.АГ050002000</t>
  </si>
  <si>
    <t>Итого по государственной программе «Развитие культуры в Забайкальском крае»</t>
  </si>
  <si>
    <t xml:space="preserve">ИТОГО субсидий на оказание государственных услуг
(выполнение работ) по Департаменту государственного и муниципального имущества Забайкальского край
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</si>
  <si>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</si>
  <si>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</si>
  <si>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</si>
  <si>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</si>
  <si>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</si>
  <si>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</si>
  <si>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</si>
  <si>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</si>
  <si>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</si>
  <si>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</si>
  <si>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</si>
  <si>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</si>
  <si>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15.1.13</t>
  </si>
  <si>
    <t>15.1.14</t>
  </si>
  <si>
    <t>15.1.15</t>
  </si>
  <si>
    <t>15.1.16</t>
  </si>
  <si>
    <t>15.2.1</t>
  </si>
  <si>
    <t>15.2.2</t>
  </si>
  <si>
    <t>15.2.3</t>
  </si>
  <si>
    <t>15.2.4</t>
  </si>
  <si>
    <t>15.2.5</t>
  </si>
  <si>
    <t>15.2.6</t>
  </si>
  <si>
    <t>15.2.7</t>
  </si>
  <si>
    <t>15.2.8</t>
  </si>
  <si>
    <t>Код (коды) бюджетной классификации:
006 0801  1520212447 611</t>
  </si>
  <si>
    <t>6 600</t>
  </si>
  <si>
    <t>8 640</t>
  </si>
  <si>
    <t>Код (коды) бюджетной классификации:
006 1202 2130298702 621</t>
  </si>
  <si>
    <t>48 483</t>
  </si>
  <si>
    <t>8 567</t>
  </si>
  <si>
    <t>Код (коды) бюджетной классификации:
006 0801 1520212444 611</t>
  </si>
  <si>
    <t>006 0801 1520212444 611</t>
  </si>
  <si>
    <t>1800</t>
  </si>
  <si>
    <t>1000</t>
  </si>
  <si>
    <t>550</t>
  </si>
  <si>
    <t>13.3.19</t>
  </si>
  <si>
    <t>006 0801 1520212447 611</t>
  </si>
  <si>
    <t>Количество обслуживаемых учреждений</t>
  </si>
  <si>
    <t>Спортивная подготовка по неолимпийским видам спорта, самбо, этап начальной подготовки</t>
  </si>
  <si>
    <t>Уникальный номер регионального или общероссийской перечня государственных услуг (работ):
931900О.99.0.БВ28АВ30000</t>
  </si>
  <si>
    <t>006 1103 1820113482 611</t>
  </si>
  <si>
    <t xml:space="preserve">Спортивная подготовка по олимпийским видам спорта. Стрельба из лука (этап высшего спортивного мастерства) </t>
  </si>
  <si>
    <t>302,2</t>
  </si>
  <si>
    <t>180,8</t>
  </si>
  <si>
    <t>542,5</t>
  </si>
  <si>
    <t>13.4.33</t>
  </si>
  <si>
    <t xml:space="preserve">Уникальный номер регионального или общероссийской перечня государственных услуг (работ):
692000.P.24.1.АЧ190002000 </t>
  </si>
  <si>
    <t xml:space="preserve">Уникальный номер регионального или общероссийской перечня государственных услуг (работ):
692000.Р.24.1.АЖ460001000 </t>
  </si>
  <si>
    <t>Формирование информации для органов государственной власти, государственных органов, государственных учреждений Забайкальского края в подсистемах информационной системы «Автоматизированная система управления региональными финансами Забайкальского края»: бюджетное планирование, составление и исполнение доходов и расходов</t>
  </si>
  <si>
    <t>13.4.34</t>
  </si>
  <si>
    <t>13.4.35</t>
  </si>
  <si>
    <t>13.4.36</t>
  </si>
  <si>
    <t>Уникальный номер регионального или общероссийской перечня государственных услуг (работ):
    931900О.99.0.БВ33АА38001</t>
  </si>
  <si>
    <t>32</t>
  </si>
  <si>
    <t>Показ концертных программ (онлайн)</t>
  </si>
  <si>
    <t>Количество прямых трансляций</t>
  </si>
  <si>
    <t>Эксплуатируемая площадь административных зданий</t>
  </si>
  <si>
    <t>Уникальный номер регионального или общероссийской перечня государственных услуг (работ):
692000.Р.24.1.АЖ460001000</t>
  </si>
  <si>
    <t>Спортивная подготовка по олимпийским видам спорта (бокс, этап начальной подготовки)</t>
  </si>
  <si>
    <t xml:space="preserve">Спортивная подготовка по олимпийским видам спорта, (бокс, тренировочный этап (этап спортивной специализации) </t>
  </si>
  <si>
    <t xml:space="preserve">Спортивная подготовка по олимпийским видам спорта, (настольный теннис, тренировочный этап (этап спортивной специализации) </t>
  </si>
  <si>
    <t xml:space="preserve">Спортивная подготовка по олимпийским видам спорта, (спортиваня борьба, тренировочный этап (этап спортивной специализации) </t>
  </si>
  <si>
    <t>Спортивная подготовка по олимпийским видам спорта, (спортивная борьба, этап совершенствования спортивного мастерства)</t>
  </si>
  <si>
    <t xml:space="preserve">Уникальный номер регионального или общероссийского перечня государственных услуг (работ): 581300.Р.24.0АЗ070001001       </t>
  </si>
  <si>
    <t>Организация спортивной подготовки на спортивно- оздоровительном этапе (бокс, этап начальной подготовки)</t>
  </si>
  <si>
    <t xml:space="preserve">Спортивная подготовка по олимпийским видам спорта (спортивная борьба, этап начальной подготовки) </t>
  </si>
  <si>
    <t>Организация развития национальных видов спорта</t>
  </si>
  <si>
    <t>Спортивная подготовка по спорту лиц с поражением ОДА (стрельба из лука, этап совершенствования спортивного мастерства)</t>
  </si>
  <si>
    <t>Спортивная подготовка по спорту лиц с поражением ОДА. (стрельба из лука, этап спортивной специализации)</t>
  </si>
  <si>
    <t>Спортивная подготовка по неолимпийским видам спорта (шахматы, 
этап совершенствования спортивного мастерства)</t>
  </si>
  <si>
    <t>Спортивная подготовка по неолимпийским видам спорта (шахматы, этап начальной подготовки)</t>
  </si>
  <si>
    <t>Спортивная подготовка по неолимпийским видам спорта. Кикбоксинг (этап спортивной специализации)</t>
  </si>
  <si>
    <t>Уникальный номер регионального или общероссийской перечня государственных услуг (работ):
931900О.99.0.БВ27АБ82006</t>
  </si>
  <si>
    <t>48</t>
  </si>
  <si>
    <t>379 062</t>
  </si>
  <si>
    <t>473 390</t>
  </si>
  <si>
    <t>Ведение информационно-телекоммуникационной инфраструктуры и ее компонентов</t>
  </si>
  <si>
    <t>Уникальный номер регионального или общероссийского перечня государственных услуг (работ): 611000.Р.24.1.АЖ470002000</t>
  </si>
  <si>
    <t>64</t>
  </si>
  <si>
    <t>169</t>
  </si>
  <si>
    <t>719 463</t>
  </si>
  <si>
    <t>810 772</t>
  </si>
  <si>
    <t>856 481</t>
  </si>
  <si>
    <t>Код (коды) бюджетной классификации:
012 0310 02 3 01 19303 611</t>
  </si>
  <si>
    <t>Код (коды) бюджетной классификации:
012 0310 02 3 02 19303 611</t>
  </si>
  <si>
    <t>Код (коды) бюджетной классификации:
012 0310 02 3 04 19303 611</t>
  </si>
  <si>
    <t>Код (коды) бюджетной классификации:
012 0310 02 3 03 19303 611</t>
  </si>
  <si>
    <t>468</t>
  </si>
  <si>
    <t>Сведения о выполнении государственными учреждениями Забайкальского края государственных заданий на оказание государственных услуг (выполнение работ), 
а также об объемах средств на их финансовое обеспечение за 2022 год</t>
  </si>
  <si>
    <t>Фактическое исполнение за 2022 год</t>
  </si>
  <si>
    <t>План первоначальный 
(№ 2007-ЗЗК  от 27.12.2021 г.)</t>
  </si>
  <si>
    <t>План уточненный
(№ 2133-ЗЗК от 21.12.2022 г.)</t>
  </si>
  <si>
    <t>Организация и проведение мастер-классов</t>
  </si>
  <si>
    <t>Уникальный номер регионального или общероссийского перечня государственных услуг (работ):          900410.Р.24.1.АГ070006000</t>
  </si>
  <si>
    <t>Количество единиц имущества</t>
  </si>
  <si>
    <t>Количество трансляций</t>
  </si>
  <si>
    <t>Уникальный номер регионального или общероссийского перечня государственных услуг (работ): 602020.Р.24.1.АЖ550003001</t>
  </si>
  <si>
    <t>Уникальный номер регионального или общероссийского перечня государственных услуг (работ):           900400О.99.0.ББ67АА00002 900400О.99.0.ББ67АА01002</t>
  </si>
  <si>
    <t xml:space="preserve">	Количество публичных выступлений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</si>
  <si>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 (очно)</t>
  </si>
  <si>
    <t>Содержание и воспитание детей-сирот и детей, оставшихся без попечения родителей, детей, находящихся в трудной жизненной ситуации (лица за исключением лиц с ограниченными возможностями здоровья (ОВЗ) и детей-инвалидов)</t>
  </si>
  <si>
    <t>Число граждан, получивших  социальные услуги</t>
  </si>
  <si>
    <t>Предоставление социального обслуживания в форме на дому (предоставление социально-бытовых услуг,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жизнедеятельности, очно)</t>
  </si>
  <si>
    <t>Предоставление социального обслуживания в форме на дому (предоставление социально-педагогических услуг,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жизнедеятельности)</t>
  </si>
  <si>
    <t>Численность граждан, получивших социальные услуги</t>
  </si>
  <si>
    <t>Ведение бухгалтерского учета бюджетными учреждениями, формирование регистров бухгалтерского учета (бумажные носители информации)</t>
  </si>
  <si>
    <t>Формирование финансовой (бухгалтерской) отчетности бюджетных и автономных учреждений (комплект бухгалтерской (финансовой) отчетности бюджетного (автономного) учреждения, бумажные носители информации)</t>
  </si>
  <si>
    <t>Организация и осуществление транспортного обслуживания должностных лиц государственных органов и государственных учреждений (автотранспортное обслуживание должностных лиц, государственных органов и государственных учреждений в случаях, установленных нормативными правовыми актами субъектов Российской Федерации, органов местного самоуправления)</t>
  </si>
  <si>
    <t>Уникальный номер регионального или общероссийской перечня государственных услуг (работ):
493900.Р.24.1.АШ150002000</t>
  </si>
  <si>
    <t xml:space="preserve">Машино-часы работы автомобилей
</t>
  </si>
  <si>
    <t>Код (коды) бюджетной
классификации:
009-1002-1730112509-621</t>
  </si>
  <si>
    <t>009-1004-1730112509-611</t>
  </si>
  <si>
    <t xml:space="preserve">Предоставление социального обслуживания в полустационарной форме  (предоставление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детей-инвалидов, срочных социальных услуг,  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инвалидности) </t>
  </si>
  <si>
    <t>Уникальный номер регионального или общероссийского перечня государственных услуг (работ):
931900О.99.0.БВ27АА97001</t>
  </si>
  <si>
    <t>Уникальный номер регионального или общероссийского перечня государственных услуг (работ):
931900О.99.0.БВ27АА10001</t>
  </si>
  <si>
    <t>Уникальный номер регионального или общероссийского перечня государственных услуг (работ):
931900О.99.0.БВ27АА11001</t>
  </si>
  <si>
    <t>Уникальный номер регионального или общероссийского перечня государственных услуг (работ):
931900О.99.0.БВ27АБ05001</t>
  </si>
  <si>
    <t>Уникальный номер регионального или общероссийского перечня государственных услуг (работ):
931900О.99.0.БВ27АБ06001</t>
  </si>
  <si>
    <t>Уникальный номер регионального или общероссийского перечня государственных услуг (работ):
931900О.99.0.БВ27АБ07001</t>
  </si>
  <si>
    <t>Уникальный номер регионального или общероссийского перечня государственных услуг (работ):
931900О.99.0.БВ27АБ18001</t>
  </si>
  <si>
    <t>Уникальный номер регионального или общероссийского перечня государственных услуг (работ):
931900О.99.0.БВ27АВ42001</t>
  </si>
  <si>
    <t>Уникальный номер регионального или общероссийского перечня государственных услуг (работ):
931900О.99.0.БВ27АВ40001</t>
  </si>
  <si>
    <t>Уникальный номер регионального или общероссийского перечня государственных услуг (работ):
931900О.99.0.БВ27АВ17001</t>
  </si>
  <si>
    <t>Уникальный номер регионального или общероссийского перечня государственных услуг (работ):
931900О.99.0.БВ27АВ16001</t>
  </si>
  <si>
    <t>Уникальный номер регионального или общероссийского перечня государственных услуг (работ):
931900О.99.0.БВ27АВ15001</t>
  </si>
  <si>
    <t>Уникальный номер регионального или общероссийского перечня государственных услуг (работ):
931900О.99.0.БВ28АВ68000</t>
  </si>
  <si>
    <t>1 942
исполнено в пределах допустимого отклонения</t>
  </si>
  <si>
    <t>61</t>
  </si>
  <si>
    <t>63
исполнено в пределах допустимого отклонения</t>
  </si>
  <si>
    <t>Уникальный номер регионального или общероссийского перечня государственных услуг (работ):
910112.Р.24.1.АВ860004001</t>
  </si>
  <si>
    <t>7 644
исполнено в пределах допустимого отклонения</t>
  </si>
  <si>
    <t>98</t>
  </si>
  <si>
    <t>59</t>
  </si>
  <si>
    <t>89</t>
  </si>
  <si>
    <t>95</t>
  </si>
  <si>
    <t>Уникальный номер регионального или общероссийского перечня государственных услуг (работ):
841112.Р.24.1.АШ650001001</t>
  </si>
  <si>
    <t>Уникальный номер регионального или общероссийского перечня государственных услуг (работ): 
841112.Р.24.1.АШ650002001</t>
  </si>
  <si>
    <t>562 300 
исполнено в пределах допустимого отклонения</t>
  </si>
  <si>
    <t>786
исполнено в пределах допустимого отклонения</t>
  </si>
  <si>
    <t>386 993
исполнено в пределах допустимого отклонения</t>
  </si>
  <si>
    <t>15.1.17</t>
  </si>
  <si>
    <t>Уникальный номер регионального или общероссийского перечня государственных услуг (работ): 
721929.Р.24.1.АШ590002000</t>
  </si>
  <si>
    <t>Описание границ
 Забайкальского края</t>
  </si>
  <si>
    <t>Код (коды) бюджетной
классификации: 
046 0407 0910153450 621</t>
  </si>
  <si>
    <t>Код (коды) бюджетной
классификации:
046 0407 0910153450 621</t>
  </si>
  <si>
    <t>046 0407 0910153450 621</t>
  </si>
  <si>
    <t>Код (коды) бюджетной
классификации:
046 0407 0910153450 611</t>
  </si>
  <si>
    <t>Код (коды) бюджетной
 классификации:
012 0309 02 20119247 611</t>
  </si>
  <si>
    <t>Код (коды) бюджетной
 классификации:
012 0310 02 4 01 19302 611</t>
  </si>
  <si>
    <t>Уникальный номер регионального или общероссийской перечня государственных услуг (работ):
842511.Р.24.1АЭ720002000</t>
  </si>
  <si>
    <t>Код (коды) бюджетной 
классификации:
012 0309 02 1 03 19309 611</t>
  </si>
  <si>
    <t>Уникальный номер регионального или общероссийского перечня государственных услуг (работ): 024010.Р.24.1.АВ280041000</t>
  </si>
  <si>
    <t>Эксплуатация пожарных водоемов и подъездов к источникам противопожарного водоснабжения</t>
  </si>
  <si>
    <t>Прочистка противопожарных минерализованных полос и их обновление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</si>
  <si>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</si>
  <si>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</si>
  <si>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Изготовление и распространение плакатов, содержащих информацию о мерах пожарной безопасности</t>
  </si>
  <si>
    <t>Изготовление и установка стендов, содержащих информацию о мерах пожарной безопасности</t>
  </si>
  <si>
    <t>Изготовление и установка аншлагов, содержащих информацию о мерах пожарной безопасности</t>
  </si>
  <si>
    <t>Изготовление и установка баннеров, содержащих информацию о мерах пожарной безопасности</t>
  </si>
  <si>
    <t>Код (коды) бюджетной
классификации
046 0407 0910153450 621</t>
  </si>
  <si>
    <t>Мониторинг пожарной опасности в лесах и лесных пожаров путем наземного патрулирования лесов - кратность патрулирования 2</t>
  </si>
  <si>
    <t>Проведение мониторинга пожарной опасности в лесах в авиационной зоне охраны</t>
  </si>
  <si>
    <t>Планирование, обоснование и назначение санитарно-оздоровительных мероприятий и мероприятий по защите лесов, в т.ч. лесопатологическое обследование визуальным способом</t>
  </si>
  <si>
    <t>Планирование, обоснование и назначение санитарно-оздоровительных мероприятий и мероприятий по защите лесов, в т.ч. лесопатологическое обследование инструментальным способом</t>
  </si>
  <si>
    <t>Предупреждение возникновения вредных организмов, санитарно-оздоровительные мероприятия, сплошные санитарные рубки</t>
  </si>
  <si>
    <t>50,0/2 000,0</t>
  </si>
  <si>
    <t>Предупреждение возникновения вредных организмов, санитарно-оздоровительные мероприятия, уборка неликвидной древесины</t>
  </si>
  <si>
    <t>Предупреждение возникновения вредных организмов, санитарно-оздоровительные мероприятия, выборочные санитарные рубки</t>
  </si>
  <si>
    <t>Отвод лесосек под сплошные рубки (кроме санитарных рубок)</t>
  </si>
  <si>
    <t>Отвод лесосек под выборочные рубки (кроме санитарных рубок и рубок ухода в молодняках)</t>
  </si>
  <si>
    <t>Отвод лесосек под сплошные санитарные рубки</t>
  </si>
  <si>
    <t>Отвод лесосек под выборочные санитарные рубки</t>
  </si>
  <si>
    <t>Уникальный номер регионального или общероссийского перечня государственных услуг (работ): 
024010.Р.24.1.АБ740015001</t>
  </si>
  <si>
    <t>Рубки прореживания, проводимые в целях ухода за лесами</t>
  </si>
  <si>
    <t>5,0/41,0</t>
  </si>
  <si>
    <t>Проходные рубки, проводимые в целях ухода за лесами</t>
  </si>
  <si>
    <t>Рубки осветления, проводимые в целях ухода за лесами</t>
  </si>
  <si>
    <t>768,9/5411,6</t>
  </si>
  <si>
    <t>Рубки прочистки, проводимые в целях ухода за лесами</t>
  </si>
  <si>
    <t>8.1.29</t>
  </si>
  <si>
    <t>8.1.30</t>
  </si>
  <si>
    <t>8.1.31</t>
  </si>
  <si>
    <t>400,00/32 000,00</t>
  </si>
  <si>
    <t>45,5/1424,0</t>
  </si>
  <si>
    <t>692,1/8666,3</t>
  </si>
  <si>
    <t>Уникальный номер регионального или общероссийского перечня государственных услуг (работ): 
749019.Р.24.1.АВ270003000</t>
  </si>
  <si>
    <t>Количество реестров
(сбор и обработка статистической информации, ведение реестров по отчетам)</t>
  </si>
  <si>
    <t>Количество государственных докладов "Об экологической ситуации в Забайкальском крае"(сбор и обработка статистической информации)</t>
  </si>
  <si>
    <t>Реестр корректировки сведений по региональным объектам, оказывающим негативное воздействие на окружающую среду(сбор и обработка статистической информации, мониторинг регионального реестра)</t>
  </si>
  <si>
    <t>Количество вакцинаций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</si>
  <si>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пчел, и их лечению</t>
  </si>
  <si>
    <t>Уникальный номер регионального или государственного перечня государственных услуг (работ): 750000.Р.24.0.АЦ440018000</t>
  </si>
  <si>
    <t>Количество документов</t>
  </si>
  <si>
    <t>Уникальный номер регионального или государственного перечня государственных услуг (работ): 750000.Р.24.0.АЦ440005000</t>
  </si>
  <si>
    <t>Уникальный номер регионального или государственного перечня государственных услуг (работ): 750000.Р.24.0.АЦ440022000</t>
  </si>
  <si>
    <t>Уникальный номер регионального или государственного перечня государственных услуг (работ): 750000.Р.24.0.АЦ440016000</t>
  </si>
  <si>
    <t>Уникальный номер регионального или государственного перечня государственных услуг (работ): 750000.Р.24.0.АЦ440017000</t>
  </si>
  <si>
    <t>Уникальный номер регионального или государственного перечня государственных услуг (работ): 750000.Р.24.0.АЦ440014000</t>
  </si>
  <si>
    <t>Количество обработок</t>
  </si>
  <si>
    <t>Уникальный номер регионального или государственного перечня государственных услуг (работ): 750000.Р.24.0.АЦ440015000</t>
  </si>
  <si>
    <t>Уникальный номер регионального или государственного перечня государственных услуг (работ): 750000.Р.24.0.АЦ440007000</t>
  </si>
  <si>
    <t>Оформление и выдача ветеринарных сопроводительных документов (стационар, оформление документации)</t>
  </si>
  <si>
    <t>Уникальный номер регионального или государственного перечня государственных услуг (работ):
750000.Р.24.0.АЦ460002000</t>
  </si>
  <si>
    <t>Уникальный номер регионального или государственного перечня государственных услуг (работ):
750000.Р.24.0.АЦ470007000</t>
  </si>
  <si>
    <t>Проведение мероприятий по защите населения от болезней общих для человека и животных и пищевых отравлений
 (проведение ветеринарно-санитарной экспертизы сырья и продукции животного происхождения на трихинеллез, стационар, отбор проб)</t>
  </si>
  <si>
    <t>Количество проб</t>
  </si>
  <si>
    <t>Уникальный номер регионального или государственного перечня государственных услуг (работ):
750000.Р.24.0.АЦ470008000</t>
  </si>
  <si>
    <t>Уникальный номер регионального или государственного перечня государственных услуг (работ):
750000.Р.24.0.АЦ470009000</t>
  </si>
  <si>
    <t>9.1.15</t>
  </si>
  <si>
    <t>Код (коды) бюджетной классификации:
003 0901 1620913470 621</t>
  </si>
  <si>
    <t>Код (коды) бюджетной классификации:
003 0904 1620713470 611</t>
  </si>
  <si>
    <t>Код (коды) бюджетной классификации:
003 0901 1621313470 621</t>
  </si>
  <si>
    <t>003 0901 1640313470 611</t>
  </si>
  <si>
    <t>Паллиативная медицинская помощ. Амбулаторно на дому выездными патронажными бригадами</t>
  </si>
  <si>
    <t>Уникальный номер регионального или общероссийской перечня государственных услуг (работ):
860000О.99.0.Б368АА01000</t>
  </si>
  <si>
    <t>Код (коды) бюджетной классификации: 
003 0902 1621313471 611</t>
  </si>
  <si>
    <t>Количество выездов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</si>
  <si>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детей-инвалидов.Очно</t>
  </si>
  <si>
    <t>Код (коды) бюджетной классификации: 
003 0901 1640313470 611</t>
  </si>
  <si>
    <t>Организация закупок для нужд медицинских организаций, подведомственных Министерству здравоохранения Забайкальского края</t>
  </si>
  <si>
    <t>Уникальный номер регионального или общероссийской перечня государственных услуг (работ):
841129.Р.24.1.00000001000</t>
  </si>
  <si>
    <t>Количество закупок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</si>
  <si>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ситуации. Амбулаторно</t>
  </si>
  <si>
    <t>Уникальный номер регионального или общероссийской перечня государственных услуг (работ):
860000О.99.0.АД85АА01000</t>
  </si>
  <si>
    <t>Код (коды) бюджетной классификации: 
003 0902 1610413471 611</t>
  </si>
  <si>
    <t>14.1.6</t>
  </si>
  <si>
    <t>1 851</t>
  </si>
  <si>
    <t xml:space="preserve">Код (коды) бюджетной
классификации:
 001 0707 1460111435 621 </t>
  </si>
  <si>
    <t>Код (коды) бюджетной
классификации:                                 001 1202 8800098701 621</t>
  </si>
  <si>
    <t>Код (коды) бюджетной
классификации:
001 0113 8800019303 611</t>
  </si>
  <si>
    <t>Уникальный номер регионального или общероссийского перечня государственных услуг (работ): 932900.Р.24.1.АЗ370002001</t>
  </si>
  <si>
    <t xml:space="preserve">	Машино-часы работы автомобилей</t>
  </si>
  <si>
    <t>Код (коды) бюджетной классификации:
006 0113 2130219902 611</t>
  </si>
  <si>
    <t>Спортивная подготовка по спорту глухих 
(вольная борьба, этап высшего спортивного мастерства)</t>
  </si>
  <si>
    <t xml:space="preserve">Количество мероприятий
</t>
  </si>
  <si>
    <t>Уникальный номер регионального или общероссийской перечня государственных услуг (работ):
931900.Р.24.1.БА170002001</t>
  </si>
  <si>
    <t>Уникальный номер регионального или общероссийской перечня государственных услуг (работ):
  910200Ф.99.1.АГ61АА00000</t>
  </si>
  <si>
    <t>Количество музейных предметов и музейных коллекций</t>
  </si>
  <si>
    <t>026 0702 1420111433 611</t>
  </si>
  <si>
    <t>026 0703 1430111423 611</t>
  </si>
  <si>
    <t>Количество человек, 
получающих услугу</t>
  </si>
  <si>
    <t>Число обращений (амбулаторно)</t>
  </si>
  <si>
    <t>Число посещений (амбулаторно)</t>
  </si>
  <si>
    <t>усл. ед.</t>
  </si>
  <si>
    <t>Реализация основных общеобразовательных программ основного  общего образования</t>
  </si>
  <si>
    <t>Количество проведенных консультаций</t>
  </si>
  <si>
    <t>Количество отчетов, составленных по результатам работы</t>
  </si>
  <si>
    <t>026 0705 1470111429 611</t>
  </si>
  <si>
    <t>026 0709 1480111445 611</t>
  </si>
  <si>
    <t>Количество экспертных заключений</t>
  </si>
  <si>
    <t>026 0709 1450311452 611</t>
  </si>
  <si>
    <t>026 0704 1440111427 621</t>
  </si>
  <si>
    <t>Уникальный номер регионального или общероссийского перечня государственных услуг (работ):
852101О.99.0.ББ28ДЖ24000</t>
  </si>
  <si>
    <t>Численность обучающихся
(13.02.02 Теплоснабжение и теплотехническое оборудование, основное общее образование, заочная)</t>
  </si>
  <si>
    <t>Уникальный номер регионального или общероссийского перечня государственных услуг (работ): 852101О.99.0.ББ28ЛМ28000</t>
  </si>
  <si>
    <t>Численность обучающихся
(23.02.01 Организация перевозок и управление на транспорте)</t>
  </si>
  <si>
    <t>Уникальный номер регионального или общероссийского перечня государственных услуг (работ): 852101О.99.0.ББ28ШГ68002</t>
  </si>
  <si>
    <t>Численность обучающихся
(23.02.07 Техническое обслуживание и ремонт двигателей, систем и агрегатов автомобилей,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</si>
  <si>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852101О.99.0.ББ29СС64002</t>
  </si>
  <si>
    <t>Численность обучающихся
(08.01.25 Мастер отделочных строительных и декоративных работ, основное общее образование, очная)</t>
  </si>
  <si>
    <t>Уникальный номер регионального или общероссийского перечня государственных услуг (работ):
852101О.99.0.ББ28ЖИ51000</t>
  </si>
  <si>
    <t>Численность обучающихся  
(18.02.03 Химическая технология неорганических веществ, основное общее образование, очно-заочная с применением электронного обучения)</t>
  </si>
  <si>
    <t>Уникальный номер регионального или общероссийского перечня государственных услуг (работ):
852101О.99.0.ББ28ЖИ80000</t>
  </si>
  <si>
    <t>Численность обучающихся 
(18.02.03 Химическая технология неорганических веществ, среднее общее образование, заочная)</t>
  </si>
  <si>
    <t>Количество человеко-часов
(18103 Садовник, обучающиеся с ограниченными возможностями здоровья (ОВЗ), очная)</t>
  </si>
  <si>
    <t>Количество человеко-часов
(06.044 Цифровой куратор,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</si>
  <si>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(1442 Водитель автомобиля, обучающиеся за исключением обучающихся с ограниченными возможностями здоровья (ОВЗ) и детей-инвалидов, очная)</t>
  </si>
  <si>
    <t>Количество человеко-часов               (17546 Рабочий по уходу за животными, обучающиеся с ограниченными возможностями здоровья (ОВЗ), очная)</t>
  </si>
  <si>
    <t>Количество человеко-часов                 (12192 Замерщик на топографо-геодезических и маркшейдерских работах, обучающиеся за исключением обучающихся с ограниченными возможностями здоровья (ОВЗ) и детей-инвалидов, очная)</t>
  </si>
  <si>
    <t>Количество человеко-часов                (19854 Электромонтер по ремонту аппаратуры релейной защиты и автоматики,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</si>
  <si>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(14388 Машинист экскаватора,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</si>
  <si>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(19203 Тракторист,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</si>
  <si>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(12901 Кондитер, обучающиеся с ограниченными возможностями здоровья (ОВЗ), очная)</t>
  </si>
  <si>
    <t>Уникальный номер регионального или общероссийского перечня государственных услуг (работ):
852101О.99.0.ББ29ИУ88000</t>
  </si>
  <si>
    <t>Численность обучающихся
(21.01.16 Обогатитель полезных ископаемых, основное общее образование, очная)</t>
  </si>
  <si>
    <t>Уникальный номер регионального или общероссийского перечня государственных услуг (работ):
852101О.99.0.ББ29БИ96000</t>
  </si>
  <si>
    <t>Численность обучающихся 
(23.01.14 Бригадир-путеец,  основное общее образование, очная)</t>
  </si>
  <si>
    <t>Уникальный номер регионального или общероссийского перечня государственных услуг (работ):
852101О.99.0.ББ28СС08000</t>
  </si>
  <si>
    <t>Численность обучающихся
(39.02.01 Социальная работа, среднее общее образование, заочная)</t>
  </si>
  <si>
    <t>Уникальный номер регионального или общероссийского перечня государственных услуг (работ):
852101О.99.0.ББ28СУ24000</t>
  </si>
  <si>
    <t>Численность обучающихся
(39.02.02 Организация сурдокоммуникации, среднее общее образование, заочное)</t>
  </si>
  <si>
    <t>Уникальный номер регионального или общероссийского перечня государственных услуг (работ):
804200О.99.0.ББ59АБ20001</t>
  </si>
  <si>
    <t xml:space="preserve">Количество публикаций в журналах, индексируемых в российских и международных информационно-аналитических системах научного цитирования </t>
  </si>
  <si>
    <t xml:space="preserve">Количество типовых компонентов информационно-телекоммуникационной инфраструктуры </t>
  </si>
  <si>
    <t>Число человеко-дней пребывания</t>
  </si>
  <si>
    <t>Число человеко-часов пребывания</t>
  </si>
  <si>
    <t>Количество мероприятий
(технологическое обеспечение и ведение региональной информационной системы образовательных результатов, информационное сопровождение)</t>
  </si>
  <si>
    <t>Уникальный номер регионального или общероссийского перечня государственных услуг (работ): 801012О.99.0.БА81АБ44001</t>
  </si>
  <si>
    <t>Число обучающихся
(дети инвалиды, адаптированная образовательная программа, очная)</t>
  </si>
  <si>
    <t>Уникальный номер регионального или общероссийского перечня государственных услуг (работ): 801012О.99.0.БА81АБ57001</t>
  </si>
  <si>
    <t>Код (коды) бюджетной
классификации: 
026 0702 1420111422 611</t>
  </si>
  <si>
    <t>Число обучающихся
(дети инвалиды, адаптированная образовательная программа, очная с применением сетевой формы реализации и дистанционных образовательных технологий)</t>
  </si>
  <si>
    <t>Уникальный номер регионального или общероссийского перечня государственных услуг (работ): 
801012О.99.0.БА81АА00001</t>
  </si>
  <si>
    <t>Код (коды) бюджетной
классификации:                                       026 0702 1420111422 611</t>
  </si>
  <si>
    <t>Число обучающихся
(обучающиеся с ограниченными возможностями здоровья (ОВЗ), адаптированная образовательная программа, очная)</t>
  </si>
  <si>
    <t>Уникальный номер регионального или общероссийского перечня государственных услуг (работ): 
801012О.99.0.БА81АВ88000</t>
  </si>
  <si>
    <t>Код (коды) бюджетной
классификации:                                     026 0702 1420111422 611</t>
  </si>
  <si>
    <t>Число обучающихся
( адаптированная образовательная программа, очная)</t>
  </si>
  <si>
    <t>Уникальный номер регионального или общероссийского перечня государственных услуг (работ): 
801012О.99.0.БА81АЯ36001</t>
  </si>
  <si>
    <t>Число обучающихся
(нуждающиеся в длительном лечении, очная)</t>
  </si>
  <si>
    <t>Уникальный номер регионального или общероссийского перечня государственных услуг (работ): 
880900О.99.0.ББ00АА01000</t>
  </si>
  <si>
    <t>Число обучающихся
(основное общее образование, в организации, осуществляющей образовательную деятельность)</t>
  </si>
  <si>
    <t>Уникальный номер регионального или общероссийского перечня государственных услуг (работ): 
880900О.99.0.ББ15АА01000</t>
  </si>
  <si>
    <t>Код (коды) бюджетной
классификации:   
026 0709 1480111445 611</t>
  </si>
  <si>
    <t>Число обучающихся
(среднее общее образование, в организации, осуществляющей образовательную деятельность)</t>
  </si>
  <si>
    <t>Уникальный номер регионального или общероссийского перечня государственных услуг (работ): 
853212О.99.0.БВ22АА01001</t>
  </si>
  <si>
    <t>Код (коды) бюджетной
классификации:                                  026 0709 1480111445 611</t>
  </si>
  <si>
    <t>Число обучающихся
(дошкольное образование, в организации, осуществляющей образовательную деятельность)</t>
  </si>
  <si>
    <t>Уникальный номер регионального или общероссийского перечня государственных услуг (работ): 
802111О.99.0.БА96АБ50001</t>
  </si>
  <si>
    <t>Число обучающихся
(основное общее образование, дети-инвалиды, очная)</t>
  </si>
  <si>
    <t xml:space="preserve">Уникальный номер регионального или общероссийского перечня государственных услуг (работ): 
802111О.99.0.БА96АЯ62001 </t>
  </si>
  <si>
    <t>Число обучающихся
(проходящие обучение в общеобразовательных организациях, созданных при исправительных учреждениях уголовно-исполнительной системы, очно-заочная)</t>
  </si>
  <si>
    <t>Уникальный номер регионального или общероссийского перечня государственных услуг (работ): 
802111О.99.0.БА96АЮ58001</t>
  </si>
  <si>
    <t>Код (коды) бюджетной
классификации:                                         026 0702 1420111422 611</t>
  </si>
  <si>
    <t>Число обучающихся
(основное общее образование,  очная)</t>
  </si>
  <si>
    <t>Уникальный номер регионального или общероссийского перечня государственных услуг (работ): 
802111О.99.0.БА96АЯ66001</t>
  </si>
  <si>
    <t>Код (коды) бюджетной
классификации:                                    026 0702 1420111422 611</t>
  </si>
  <si>
    <t>Число обучающихся
(проходящие обучение в общеобразовательных организациях, созданных при исправительных учреждениях уголовно-исполнительной системы, заочная)</t>
  </si>
  <si>
    <t xml:space="preserve">Уникальный номер регионального или общероссийского перечня государственных услуг (работ): 
802112О.99.0.ББ11АЯ62001026 </t>
  </si>
  <si>
    <t>Код (коды) бюджетной
классификации:                                026 0702 1420111422 611</t>
  </si>
  <si>
    <t>Число обучающихся
(среднее общее образование, проходящие обучение в общеобразовательных организациях, созданных при исправительных учреждениях уголовно-исполнительной системы, очно-заочная)</t>
  </si>
  <si>
    <t>Уникальный номер регионального или общероссийского перечня государственных услуг (работ): 
802112О.99.0.ББ11АЯ66001</t>
  </si>
  <si>
    <t>Число обучающихся
(среднее общее образование, проходящие обучение в общеобразовательных организациях, созданных при исправительных учреждениях уголовно-исполнительной системы, заочная)</t>
  </si>
  <si>
    <t>Реализация основных общеобразовательных программ начального общего, основного общего образования</t>
  </si>
  <si>
    <t>Уникальный номер регионального или общероссийского перечня государственных услуг (работ): 
801012О.99.0.БА81АЯ88001</t>
  </si>
  <si>
    <t>Число обучающихся
(нуждающиеся в длительном лечении, проходящие обучение по состоянию здоровья в медицинских организациях, очно-заочная)</t>
  </si>
  <si>
    <t>Реализация дополнительных образовательных программ спортивной подготовки по неолимпийским видам спорта</t>
  </si>
  <si>
    <t>Уникальный номер регионального или общероссийского перечня государственных услуг (работ): 
854100О.99.0.БО53АГ88000</t>
  </si>
  <si>
    <t>Число лиц, прошедших спортивную подготовку (дополнительное образование детей и взрослых, чир спорт, этап начальной подготовки)</t>
  </si>
  <si>
    <t>Уникальный номер регионального или общероссийского перечня государственных услуг (работ): 
880900О.99.0.ББ99АА00000</t>
  </si>
  <si>
    <t>Код (коды) бюджетной
классификации:                                   026 0709 1480111445 611</t>
  </si>
  <si>
    <t>Количество пользователей</t>
  </si>
  <si>
    <t>Уникальный номер регионального или общероссийского перечня государственных услуг (работ): 
804200О.99.0.ББ60АБ24001</t>
  </si>
  <si>
    <t xml:space="preserve">Код (коды) бюджетной
классификации:
026 0705 1470111429 611 </t>
  </si>
  <si>
    <t>Число обучающихся 
(дополнительное профессиональное образование для лиц, имеющих или получающих высшее образование, очно-заочная)</t>
  </si>
  <si>
    <t>Уникальный номер регионального или общероссийского перечня государственных услуг (работ): 
854100О.99.0.БО53АГ89000</t>
  </si>
  <si>
    <t>Код (коды) бюджетной
классификации: 
026 0703 1430111423 611</t>
  </si>
  <si>
    <t>Число лиц, прошедших спортивную подготовку на этапе спортивной подготовки (дополнительное образование детей и взрослых, чир спорт, 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</si>
  <si>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</t>
  </si>
  <si>
    <t>Уникальный номер регионального или общероссийского перечня государственных услуг (работ): 
854100О.99.0.БО52АВ09000</t>
  </si>
  <si>
    <t>Число лиц, прошедших спортивную подготовку на этапе спортивной подготовки  (дополнительное образование детей и взрослых, баскетбол, учебно-тренировочный этап (этап спортивной специализации))</t>
  </si>
  <si>
    <t>Количество человеко-часов
(18511 Слесарь по ремонту автомобилей, обучающиеся с ограниченными возможностями здоровья, очная)</t>
  </si>
  <si>
    <t>Уникальный номер регионального или общероссийского перечня государственных услуг (работ): 852101О.99.0.ББ29ТВ61002</t>
  </si>
  <si>
    <t>Численность обучающихся 
(23.01.17 Мастер по ремонту и обслуживанию автомобилей, физические лица с ОВЗ и инвалиды, основное общее образование, очная с применением сетевой формы реализации и электронного обучения)</t>
  </si>
  <si>
    <t>10.1.8</t>
  </si>
  <si>
    <t>10.1.22</t>
  </si>
  <si>
    <t>10.1.28</t>
  </si>
  <si>
    <t>10.1.29</t>
  </si>
  <si>
    <t>10.1.35</t>
  </si>
  <si>
    <t>10.1.36</t>
  </si>
  <si>
    <t>10.1.37</t>
  </si>
  <si>
    <t>10.1.38</t>
  </si>
  <si>
    <t>10.1.39</t>
  </si>
  <si>
    <t>10.1.56</t>
  </si>
  <si>
    <t>10.1.184</t>
  </si>
  <si>
    <t>10.1.185</t>
  </si>
  <si>
    <t>10.1.186</t>
  </si>
  <si>
    <t>10.1.187</t>
  </si>
  <si>
    <t>10.1.188</t>
  </si>
  <si>
    <t>10.1.189</t>
  </si>
  <si>
    <t>10.1.191</t>
  </si>
  <si>
    <t>10.1.192</t>
  </si>
  <si>
    <t>10.1.193</t>
  </si>
  <si>
    <t>10.1.209</t>
  </si>
  <si>
    <t>10.1.210</t>
  </si>
  <si>
    <t>10.1.213</t>
  </si>
  <si>
    <t>10.1.215</t>
  </si>
  <si>
    <t>10.1.243</t>
  </si>
  <si>
    <t>10.1.260</t>
  </si>
  <si>
    <t>10.1.262</t>
  </si>
  <si>
    <t>12.1.81</t>
  </si>
  <si>
    <t>13.1.1</t>
  </si>
  <si>
    <t>13.1.2</t>
  </si>
  <si>
    <t>13.1.5</t>
  </si>
  <si>
    <t>12.1.76</t>
  </si>
  <si>
    <t>12.1.69</t>
  </si>
  <si>
    <t>12.1.68</t>
  </si>
  <si>
    <t>6.1.11</t>
  </si>
  <si>
    <t>Код (коды) бюджетной
классификации:
026 0703 1430111423 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</si>
</sst>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000000"/>
    <numFmt numFmtId="166" formatCode="#,##0.0"/>
    <numFmt numFmtId="167" formatCode="#,##0_ ;\-#,##0\ "/>
    <numFmt numFmtId="168" formatCode="#,##0.0_ ;\-#,##0.0\ "/>
    <numFmt numFmtId="169" formatCode="0.0"/>
    <numFmt numFmtId="170" formatCode="#,##0.0,"/>
    <numFmt numFmtId="171" formatCode="#,##0.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6"/>
      <color theme="0" tint="-0.14999847407452621"/>
      <name val="Times New Roman"/>
      <family val="1"/>
      <charset val="204"/>
    </font>
    <font>
      <sz val="11"/>
      <color theme="0" tint="-0.1499984740745262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0" fontId="14" fillId="0" borderId="11">
      <alignment horizontal="center" vertical="center" wrapText="1"/>
    </xf>
    <xf numFmtId="0" fontId="16" fillId="0" borderId="11">
      <alignment horizontal="left" vertical="center" wrapText="1"/>
    </xf>
    <xf numFmtId="164" fontId="3" fillId="0" borderId="0" applyFont="0" applyFill="0" applyBorder="0" applyAlignment="0" applyProtection="0"/>
  </cellStyleXfs>
  <cellXfs count="309">
    <xf numFmtId="0" fontId="0" fillId="0" borderId="0" xfId="0"/>
    <xf numFmtId="0" fontId="5" fillId="0" borderId="0" xfId="0" applyFont="1"/>
    <xf numFmtId="166" fontId="9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6" fontId="0" fillId="0" borderId="0" xfId="0" applyNumberFormat="1"/>
    <xf numFmtId="0" fontId="20" fillId="0" borderId="0" xfId="0" applyFont="1"/>
    <xf numFmtId="0" fontId="20" fillId="2" borderId="0" xfId="0" applyFont="1" applyFill="1"/>
    <xf numFmtId="49" fontId="21" fillId="2" borderId="0" xfId="0" applyNumberFormat="1" applyFont="1" applyFill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66" fontId="5" fillId="0" borderId="0" xfId="0" applyNumberFormat="1" applyFont="1"/>
    <xf numFmtId="4" fontId="5" fillId="0" borderId="0" xfId="0" applyNumberFormat="1" applyFont="1"/>
    <xf numFmtId="49" fontId="5" fillId="0" borderId="0" xfId="0" applyNumberFormat="1" applyFont="1"/>
    <xf numFmtId="0" fontId="5" fillId="2" borderId="0" xfId="0" applyFont="1" applyFill="1"/>
    <xf numFmtId="49" fontId="2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6" fontId="10" fillId="2" borderId="1" xfId="7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8" fontId="10" fillId="2" borderId="1" xfId="0" applyNumberFormat="1" applyFont="1" applyFill="1" applyBorder="1" applyAlignment="1">
      <alignment horizontal="center" vertical="center" wrapText="1"/>
    </xf>
    <xf numFmtId="169" fontId="10" fillId="2" borderId="1" xfId="0" applyNumberFormat="1" applyFont="1" applyFill="1" applyBorder="1" applyAlignment="1">
      <alignment horizontal="center" vertical="center" wrapText="1"/>
    </xf>
    <xf numFmtId="171" fontId="10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49" fontId="10" fillId="2" borderId="20" xfId="0" applyNumberFormat="1" applyFont="1" applyFill="1" applyBorder="1" applyAlignment="1">
      <alignment horizontal="center" vertical="center" wrapText="1"/>
    </xf>
    <xf numFmtId="170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66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6" fontId="9" fillId="2" borderId="1" xfId="7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6" fontId="1" fillId="2" borderId="1" xfId="8" applyNumberFormat="1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7" fontId="10" fillId="2" borderId="6" xfId="7" applyNumberFormat="1" applyFont="1" applyFill="1" applyBorder="1" applyAlignment="1">
      <alignment horizontal="center" vertical="center" wrapText="1"/>
    </xf>
    <xf numFmtId="168" fontId="10" fillId="2" borderId="1" xfId="7" applyNumberFormat="1" applyFont="1" applyFill="1" applyBorder="1" applyAlignment="1">
      <alignment horizontal="center" vertical="center" wrapText="1"/>
    </xf>
    <xf numFmtId="167" fontId="10" fillId="2" borderId="1" xfId="7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10" fillId="2" borderId="1" xfId="7" applyNumberFormat="1" applyFont="1" applyFill="1" applyBorder="1" applyAlignment="1">
      <alignment horizontal="center" vertical="center" wrapText="1"/>
    </xf>
    <xf numFmtId="166" fontId="7" fillId="2" borderId="1" xfId="7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166" fontId="10" fillId="2" borderId="2" xfId="7" applyNumberFormat="1" applyFont="1" applyFill="1" applyBorder="1" applyAlignment="1">
      <alignment horizontal="center" vertical="center" wrapText="1"/>
    </xf>
    <xf numFmtId="3" fontId="10" fillId="2" borderId="2" xfId="7" applyNumberFormat="1" applyFont="1" applyFill="1" applyBorder="1" applyAlignment="1">
      <alignment horizontal="center" vertical="center" wrapText="1"/>
    </xf>
    <xf numFmtId="1" fontId="10" fillId="2" borderId="2" xfId="7" applyNumberFormat="1" applyFont="1" applyFill="1" applyBorder="1" applyAlignment="1">
      <alignment horizontal="center" vertical="center" wrapText="1"/>
    </xf>
    <xf numFmtId="166" fontId="10" fillId="2" borderId="1" xfId="10" applyNumberFormat="1" applyFont="1" applyFill="1" applyBorder="1" applyAlignment="1">
      <alignment horizontal="center" vertical="center" wrapText="1"/>
    </xf>
    <xf numFmtId="166" fontId="1" fillId="2" borderId="2" xfId="7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3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70" fontId="7" fillId="2" borderId="1" xfId="0" applyNumberFormat="1" applyFont="1" applyFill="1" applyBorder="1" applyAlignment="1">
      <alignment horizontal="center" vertical="center"/>
    </xf>
    <xf numFmtId="0" fontId="5" fillId="0" borderId="21" xfId="0" applyFont="1" applyBorder="1"/>
    <xf numFmtId="167" fontId="24" fillId="2" borderId="22" xfId="7" applyNumberFormat="1" applyFont="1" applyFill="1" applyBorder="1" applyAlignment="1">
      <alignment horizontal="center" vertical="center" wrapText="1"/>
    </xf>
    <xf numFmtId="166" fontId="24" fillId="0" borderId="22" xfId="7" applyNumberFormat="1" applyFont="1" applyBorder="1" applyAlignment="1">
      <alignment horizontal="center" vertical="center" wrapText="1"/>
    </xf>
    <xf numFmtId="0" fontId="25" fillId="0" borderId="22" xfId="0" applyFont="1" applyBorder="1"/>
    <xf numFmtId="166" fontId="24" fillId="2" borderId="22" xfId="7" applyNumberFormat="1" applyFont="1" applyFill="1" applyBorder="1" applyAlignment="1">
      <alignment horizontal="center" vertical="center" wrapText="1"/>
    </xf>
    <xf numFmtId="167" fontId="24" fillId="2" borderId="23" xfId="7" applyNumberFormat="1" applyFont="1" applyFill="1" applyBorder="1" applyAlignment="1">
      <alignment horizontal="center" vertical="center" wrapText="1"/>
    </xf>
    <xf numFmtId="166" fontId="24" fillId="0" borderId="23" xfId="7" applyNumberFormat="1" applyFont="1" applyBorder="1" applyAlignment="1">
      <alignment horizontal="center" vertical="center" wrapText="1"/>
    </xf>
    <xf numFmtId="3" fontId="24" fillId="0" borderId="23" xfId="7" applyNumberFormat="1" applyFont="1" applyFill="1" applyBorder="1" applyAlignment="1">
      <alignment horizontal="center" vertical="center" wrapText="1"/>
    </xf>
    <xf numFmtId="167" fontId="22" fillId="2" borderId="23" xfId="7" applyNumberFormat="1" applyFont="1" applyFill="1" applyBorder="1" applyAlignment="1">
      <alignment horizontal="center" vertical="center" wrapText="1"/>
    </xf>
    <xf numFmtId="167" fontId="22" fillId="2" borderId="22" xfId="7" applyNumberFormat="1" applyFont="1" applyFill="1" applyBorder="1" applyAlignment="1">
      <alignment horizontal="center" vertical="center" wrapText="1"/>
    </xf>
    <xf numFmtId="168" fontId="22" fillId="0" borderId="22" xfId="7" applyNumberFormat="1" applyFont="1" applyBorder="1" applyAlignment="1">
      <alignment horizontal="center" vertical="center" wrapText="1"/>
    </xf>
    <xf numFmtId="168" fontId="22" fillId="0" borderId="24" xfId="7" applyNumberFormat="1" applyFont="1" applyBorder="1" applyAlignment="1">
      <alignment horizontal="center" vertical="center" wrapText="1"/>
    </xf>
    <xf numFmtId="168" fontId="22" fillId="0" borderId="23" xfId="7" applyNumberFormat="1" applyFont="1" applyBorder="1" applyAlignment="1">
      <alignment horizontal="center" vertical="center" wrapText="1"/>
    </xf>
    <xf numFmtId="167" fontId="22" fillId="2" borderId="10" xfId="7" applyNumberFormat="1" applyFont="1" applyFill="1" applyBorder="1" applyAlignment="1">
      <alignment horizontal="center" vertical="center" wrapText="1"/>
    </xf>
    <xf numFmtId="168" fontId="22" fillId="0" borderId="10" xfId="7" applyNumberFormat="1" applyFont="1" applyBorder="1" applyAlignment="1">
      <alignment horizontal="center" vertical="center" wrapText="1"/>
    </xf>
    <xf numFmtId="167" fontId="22" fillId="2" borderId="26" xfId="7" applyNumberFormat="1" applyFont="1" applyFill="1" applyBorder="1" applyAlignment="1">
      <alignment horizontal="center" vertical="center" wrapText="1"/>
    </xf>
    <xf numFmtId="0" fontId="5" fillId="0" borderId="27" xfId="0" applyFont="1" applyBorder="1"/>
    <xf numFmtId="0" fontId="5" fillId="0" borderId="28" xfId="0" applyFont="1" applyBorder="1"/>
    <xf numFmtId="166" fontId="5" fillId="2" borderId="21" xfId="0" applyNumberFormat="1" applyFont="1" applyFill="1" applyBorder="1"/>
    <xf numFmtId="166" fontId="5" fillId="0" borderId="28" xfId="0" applyNumberFormat="1" applyFont="1" applyBorder="1"/>
    <xf numFmtId="166" fontId="5" fillId="2" borderId="29" xfId="0" applyNumberFormat="1" applyFont="1" applyFill="1" applyBorder="1"/>
    <xf numFmtId="3" fontId="5" fillId="0" borderId="28" xfId="0" applyNumberFormat="1" applyFont="1" applyBorder="1"/>
    <xf numFmtId="166" fontId="5" fillId="0" borderId="30" xfId="0" applyNumberFormat="1" applyFont="1" applyBorder="1"/>
    <xf numFmtId="166" fontId="5" fillId="2" borderId="31" xfId="0" applyNumberFormat="1" applyFont="1" applyFill="1" applyBorder="1"/>
    <xf numFmtId="166" fontId="5" fillId="2" borderId="32" xfId="0" applyNumberFormat="1" applyFont="1" applyFill="1" applyBorder="1"/>
    <xf numFmtId="0" fontId="5" fillId="2" borderId="22" xfId="0" applyFont="1" applyFill="1" applyBorder="1"/>
    <xf numFmtId="0" fontId="5" fillId="0" borderId="22" xfId="0" applyFont="1" applyBorder="1"/>
    <xf numFmtId="0" fontId="5" fillId="0" borderId="30" xfId="0" applyFont="1" applyBorder="1"/>
    <xf numFmtId="166" fontId="5" fillId="2" borderId="26" xfId="0" applyNumberFormat="1" applyFont="1" applyFill="1" applyBorder="1"/>
    <xf numFmtId="0" fontId="20" fillId="0" borderId="27" xfId="0" applyFont="1" applyBorder="1"/>
    <xf numFmtId="0" fontId="0" fillId="0" borderId="21" xfId="0" applyBorder="1"/>
    <xf numFmtId="0" fontId="0" fillId="2" borderId="22" xfId="0" applyFill="1" applyBorder="1"/>
    <xf numFmtId="49" fontId="21" fillId="2" borderId="22" xfId="0" applyNumberFormat="1" applyFont="1" applyFill="1" applyBorder="1" applyAlignment="1">
      <alignment horizontal="center" vertical="center" wrapText="1"/>
    </xf>
    <xf numFmtId="49" fontId="21" fillId="2" borderId="23" xfId="0" applyNumberFormat="1" applyFont="1" applyFill="1" applyBorder="1" applyAlignment="1">
      <alignment horizontal="center" vertical="center" wrapText="1"/>
    </xf>
    <xf numFmtId="0" fontId="0" fillId="2" borderId="23" xfId="0" applyFill="1" applyBorder="1"/>
    <xf numFmtId="0" fontId="0" fillId="2" borderId="26" xfId="0" applyFill="1" applyBorder="1"/>
    <xf numFmtId="0" fontId="0" fillId="0" borderId="22" xfId="0" applyBorder="1"/>
    <xf numFmtId="0" fontId="0" fillId="0" borderId="27" xfId="0" applyBorder="1"/>
    <xf numFmtId="0" fontId="21" fillId="2" borderId="23" xfId="0" applyFont="1" applyFill="1" applyBorder="1" applyAlignment="1">
      <alignment horizontal="center" vertical="center" wrapText="1"/>
    </xf>
    <xf numFmtId="49" fontId="21" fillId="2" borderId="33" xfId="0" applyNumberFormat="1" applyFont="1" applyFill="1" applyBorder="1" applyAlignment="1">
      <alignment horizontal="center" vertical="center" wrapText="1"/>
    </xf>
    <xf numFmtId="166" fontId="10" fillId="2" borderId="31" xfId="0" applyNumberFormat="1" applyFont="1" applyFill="1" applyBorder="1" applyAlignment="1">
      <alignment horizontal="center" vertical="center" wrapText="1"/>
    </xf>
    <xf numFmtId="1" fontId="1" fillId="2" borderId="1" xfId="7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 wrapText="1"/>
    </xf>
    <xf numFmtId="169" fontId="1" fillId="2" borderId="1" xfId="7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2" borderId="1" xfId="7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166" fontId="1" fillId="2" borderId="5" xfId="7" applyNumberFormat="1" applyFont="1" applyFill="1" applyBorder="1" applyAlignment="1">
      <alignment horizontal="center" vertical="center" wrapText="1"/>
    </xf>
    <xf numFmtId="166" fontId="1" fillId="2" borderId="8" xfId="7" applyNumberFormat="1" applyFont="1" applyFill="1" applyBorder="1" applyAlignment="1">
      <alignment horizontal="center" vertical="center" wrapText="1"/>
    </xf>
    <xf numFmtId="3" fontId="1" fillId="2" borderId="1" xfId="7" applyNumberFormat="1" applyFont="1" applyFill="1" applyBorder="1" applyAlignment="1">
      <alignment horizontal="center" vertical="center" wrapText="1"/>
    </xf>
    <xf numFmtId="3" fontId="1" fillId="2" borderId="2" xfId="7" applyNumberFormat="1" applyFont="1" applyFill="1" applyBorder="1" applyAlignment="1">
      <alignment horizontal="center" vertical="center" wrapText="1"/>
    </xf>
    <xf numFmtId="169" fontId="1" fillId="2" borderId="2" xfId="7" applyNumberFormat="1" applyFont="1" applyFill="1" applyBorder="1" applyAlignment="1">
      <alignment horizontal="center" vertical="center" wrapText="1"/>
    </xf>
    <xf numFmtId="1" fontId="1" fillId="2" borderId="2" xfId="7" applyNumberFormat="1" applyFont="1" applyFill="1" applyBorder="1" applyAlignment="1">
      <alignment horizontal="center" vertical="center" wrapText="1"/>
    </xf>
    <xf numFmtId="1" fontId="1" fillId="2" borderId="5" xfId="7" applyNumberFormat="1" applyFont="1" applyFill="1" applyBorder="1" applyAlignment="1">
      <alignment horizontal="center" vertical="center" wrapText="1"/>
    </xf>
    <xf numFmtId="1" fontId="1" fillId="2" borderId="8" xfId="7" applyNumberFormat="1" applyFont="1" applyFill="1" applyBorder="1" applyAlignment="1">
      <alignment horizontal="center" vertical="center" wrapText="1"/>
    </xf>
    <xf numFmtId="2" fontId="1" fillId="2" borderId="2" xfId="7" applyNumberFormat="1" applyFont="1" applyFill="1" applyBorder="1" applyAlignment="1">
      <alignment horizontal="center" vertical="center" wrapText="1"/>
    </xf>
    <xf numFmtId="1" fontId="1" fillId="2" borderId="6" xfId="7" applyNumberFormat="1" applyFont="1" applyFill="1" applyBorder="1" applyAlignment="1">
      <alignment horizontal="center" vertical="center" wrapText="1"/>
    </xf>
    <xf numFmtId="1" fontId="1" fillId="2" borderId="9" xfId="7" applyNumberFormat="1" applyFont="1" applyFill="1" applyBorder="1" applyAlignment="1">
      <alignment horizontal="center" vertical="center" wrapText="1"/>
    </xf>
    <xf numFmtId="1" fontId="1" fillId="2" borderId="7" xfId="7" applyNumberFormat="1" applyFont="1" applyFill="1" applyBorder="1" applyAlignment="1">
      <alignment horizontal="center" vertical="center" wrapText="1"/>
    </xf>
    <xf numFmtId="1" fontId="1" fillId="2" borderId="10" xfId="7" applyNumberFormat="1" applyFont="1" applyFill="1" applyBorder="1" applyAlignment="1">
      <alignment horizontal="center" vertical="center" wrapText="1"/>
    </xf>
    <xf numFmtId="2" fontId="1" fillId="2" borderId="2" xfId="7" applyNumberFormat="1" applyFont="1" applyFill="1" applyBorder="1" applyAlignment="1">
      <alignment horizontal="center" vertical="center"/>
    </xf>
    <xf numFmtId="2" fontId="1" fillId="2" borderId="1" xfId="7" applyNumberFormat="1" applyFont="1" applyFill="1" applyBorder="1" applyAlignment="1">
      <alignment horizontal="center" vertical="center"/>
    </xf>
    <xf numFmtId="166" fontId="1" fillId="2" borderId="7" xfId="7" applyNumberFormat="1" applyFont="1" applyFill="1" applyBorder="1" applyAlignment="1">
      <alignment horizontal="center" vertical="center" wrapText="1"/>
    </xf>
    <xf numFmtId="166" fontId="1" fillId="2" borderId="10" xfId="7" applyNumberFormat="1" applyFont="1" applyFill="1" applyBorder="1" applyAlignment="1">
      <alignment horizontal="center" vertical="center" wrapText="1"/>
    </xf>
    <xf numFmtId="166" fontId="7" fillId="2" borderId="10" xfId="7" applyNumberFormat="1" applyFont="1" applyFill="1" applyBorder="1" applyAlignment="1">
      <alignment horizontal="center" vertical="center"/>
    </xf>
    <xf numFmtId="166" fontId="7" fillId="2" borderId="7" xfId="7" applyNumberFormat="1" applyFont="1" applyFill="1" applyBorder="1" applyAlignment="1">
      <alignment horizontal="center" vertical="center"/>
    </xf>
    <xf numFmtId="166" fontId="7" fillId="2" borderId="2" xfId="7" applyNumberFormat="1" applyFont="1" applyFill="1" applyBorder="1" applyAlignment="1">
      <alignment horizontal="center" vertical="center"/>
    </xf>
    <xf numFmtId="166" fontId="7" fillId="2" borderId="1" xfId="7" applyNumberFormat="1" applyFont="1" applyFill="1" applyBorder="1" applyAlignment="1">
      <alignment horizontal="center" vertical="center"/>
    </xf>
    <xf numFmtId="167" fontId="10" fillId="2" borderId="25" xfId="7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9" fillId="2" borderId="5" xfId="0" applyNumberFormat="1" applyFont="1" applyFill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 wrapText="1"/>
    </xf>
    <xf numFmtId="166" fontId="1" fillId="2" borderId="1" xfId="7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0" fillId="2" borderId="5" xfId="7" applyNumberFormat="1" applyFont="1" applyFill="1" applyBorder="1" applyAlignment="1">
      <alignment horizontal="center" vertical="center" wrapText="1"/>
    </xf>
    <xf numFmtId="166" fontId="10" fillId="2" borderId="6" xfId="7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26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7" applyFont="1" applyFill="1" applyBorder="1" applyAlignment="1">
      <alignment horizontal="center" vertical="center" wrapText="1"/>
    </xf>
    <xf numFmtId="164" fontId="1" fillId="2" borderId="1" xfId="7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9" fontId="1" fillId="2" borderId="1" xfId="4" applyNumberFormat="1" applyFont="1" applyFill="1" applyBorder="1" applyAlignment="1">
      <alignment horizontal="center" vertical="center" wrapText="1"/>
    </xf>
    <xf numFmtId="0" fontId="1" fillId="2" borderId="4" xfId="5" applyFont="1" applyFill="1" applyBorder="1" applyAlignment="1">
      <alignment horizontal="center" vertical="center" wrapText="1"/>
    </xf>
    <xf numFmtId="0" fontId="1" fillId="2" borderId="4" xfId="6" applyFont="1" applyFill="1" applyBorder="1" applyAlignment="1">
      <alignment horizontal="center" vertical="center" wrapText="1"/>
    </xf>
    <xf numFmtId="0" fontId="1" fillId="2" borderId="4" xfId="3" applyFont="1" applyFill="1" applyBorder="1" applyAlignment="1">
      <alignment horizontal="center" vertical="center" wrapText="1"/>
    </xf>
    <xf numFmtId="0" fontId="26" fillId="2" borderId="0" xfId="0" applyFont="1" applyFill="1"/>
    <xf numFmtId="49" fontId="1" fillId="2" borderId="1" xfId="2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49" fontId="10" fillId="2" borderId="6" xfId="0" applyNumberFormat="1" applyFont="1" applyFill="1" applyBorder="1" applyAlignment="1">
      <alignment horizontal="center" vertical="top" wrapText="1"/>
    </xf>
    <xf numFmtId="168" fontId="10" fillId="2" borderId="5" xfId="7" applyNumberFormat="1" applyFont="1" applyFill="1" applyBorder="1" applyAlignment="1">
      <alignment horizontal="center" vertical="center" wrapText="1"/>
    </xf>
    <xf numFmtId="168" fontId="10" fillId="2" borderId="6" xfId="7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center" vertical="center" wrapText="1"/>
    </xf>
    <xf numFmtId="166" fontId="10" fillId="2" borderId="7" xfId="0" applyNumberFormat="1" applyFont="1" applyFill="1" applyBorder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0" fontId="16" fillId="2" borderId="14" xfId="9" applyFont="1" applyFill="1" applyBorder="1" applyAlignment="1">
      <alignment horizontal="center" vertical="center" wrapText="1"/>
    </xf>
    <xf numFmtId="0" fontId="16" fillId="2" borderId="15" xfId="9" applyFont="1" applyFill="1" applyBorder="1" applyAlignment="1">
      <alignment horizontal="center" vertical="center" wrapText="1"/>
    </xf>
    <xf numFmtId="0" fontId="16" fillId="2" borderId="16" xfId="9" applyFont="1" applyFill="1" applyBorder="1" applyAlignment="1">
      <alignment horizontal="center" vertical="center" wrapText="1"/>
    </xf>
    <xf numFmtId="0" fontId="16" fillId="2" borderId="5" xfId="9" applyFont="1" applyFill="1" applyBorder="1" applyAlignment="1">
      <alignment horizontal="center" vertical="center" wrapText="1"/>
    </xf>
    <xf numFmtId="0" fontId="16" fillId="2" borderId="13" xfId="9" applyFont="1" applyFill="1" applyBorder="1" applyAlignment="1">
      <alignment horizontal="center" vertical="center" wrapText="1"/>
    </xf>
    <xf numFmtId="0" fontId="16" fillId="2" borderId="12" xfId="9" applyFont="1" applyFill="1" applyBorder="1" applyAlignment="1">
      <alignment horizontal="center" vertical="center" wrapText="1"/>
    </xf>
    <xf numFmtId="0" fontId="16" fillId="2" borderId="6" xfId="9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165" fontId="1" fillId="2" borderId="5" xfId="0" applyNumberFormat="1" applyFont="1" applyFill="1" applyBorder="1" applyAlignment="1">
      <alignment horizontal="center" vertical="top" wrapText="1"/>
    </xf>
    <xf numFmtId="165" fontId="1" fillId="2" borderId="7" xfId="0" applyNumberFormat="1" applyFont="1" applyFill="1" applyBorder="1" applyAlignment="1">
      <alignment horizontal="center" vertical="top" wrapText="1"/>
    </xf>
    <xf numFmtId="165" fontId="1" fillId="2" borderId="6" xfId="0" applyNumberFormat="1" applyFont="1" applyFill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 wrapText="1"/>
    </xf>
    <xf numFmtId="49" fontId="10" fillId="2" borderId="9" xfId="0" applyNumberFormat="1" applyFont="1" applyFill="1" applyBorder="1" applyAlignment="1">
      <alignment horizontal="center" vertical="top" wrapText="1"/>
    </xf>
    <xf numFmtId="0" fontId="16" fillId="2" borderId="7" xfId="9" applyFont="1" applyFill="1" applyBorder="1" applyAlignment="1">
      <alignment horizontal="center" vertical="center" wrapText="1"/>
    </xf>
    <xf numFmtId="166" fontId="1" fillId="2" borderId="1" xfId="7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top" wrapText="1"/>
    </xf>
    <xf numFmtId="0" fontId="2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2" fontId="1" fillId="2" borderId="5" xfId="7" applyNumberFormat="1" applyFont="1" applyFill="1" applyBorder="1" applyAlignment="1">
      <alignment horizontal="center" vertical="center" wrapText="1"/>
    </xf>
    <xf numFmtId="2" fontId="1" fillId="2" borderId="6" xfId="7" applyNumberFormat="1" applyFont="1" applyFill="1" applyBorder="1" applyAlignment="1">
      <alignment horizontal="center" vertical="center" wrapText="1"/>
    </xf>
    <xf numFmtId="2" fontId="1" fillId="2" borderId="8" xfId="7" applyNumberFormat="1" applyFont="1" applyFill="1" applyBorder="1" applyAlignment="1">
      <alignment horizontal="center" vertical="center" wrapText="1"/>
    </xf>
    <xf numFmtId="2" fontId="1" fillId="2" borderId="9" xfId="7" applyNumberFormat="1" applyFont="1" applyFill="1" applyBorder="1" applyAlignment="1">
      <alignment horizontal="center" vertical="center" wrapText="1"/>
    </xf>
    <xf numFmtId="0" fontId="19" fillId="2" borderId="1" xfId="0" applyFont="1" applyFill="1" applyBorder="1"/>
    <xf numFmtId="49" fontId="10" fillId="2" borderId="19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164" fontId="10" fillId="2" borderId="5" xfId="7" applyFont="1" applyFill="1" applyBorder="1" applyAlignment="1">
      <alignment horizontal="center" vertical="center" wrapText="1"/>
    </xf>
    <xf numFmtId="164" fontId="10" fillId="2" borderId="7" xfId="7" applyFont="1" applyFill="1" applyBorder="1" applyAlignment="1">
      <alignment horizontal="center" vertical="center" wrapText="1"/>
    </xf>
    <xf numFmtId="164" fontId="10" fillId="2" borderId="6" xfId="7" applyFont="1" applyFill="1" applyBorder="1" applyAlignment="1">
      <alignment horizontal="center" vertical="center" wrapText="1"/>
    </xf>
    <xf numFmtId="166" fontId="10" fillId="2" borderId="5" xfId="7" applyNumberFormat="1" applyFont="1" applyFill="1" applyBorder="1" applyAlignment="1">
      <alignment horizontal="center" vertical="center" wrapText="1"/>
    </xf>
    <xf numFmtId="166" fontId="10" fillId="2" borderId="7" xfId="7" applyNumberFormat="1" applyFont="1" applyFill="1" applyBorder="1" applyAlignment="1">
      <alignment horizontal="center" vertical="center" wrapText="1"/>
    </xf>
    <xf numFmtId="166" fontId="10" fillId="2" borderId="6" xfId="7" applyNumberFormat="1" applyFont="1" applyFill="1" applyBorder="1" applyAlignment="1">
      <alignment horizontal="center" vertical="center" wrapText="1"/>
    </xf>
    <xf numFmtId="3" fontId="10" fillId="2" borderId="5" xfId="7" applyNumberFormat="1" applyFont="1" applyFill="1" applyBorder="1" applyAlignment="1">
      <alignment horizontal="center" vertical="center" wrapText="1"/>
    </xf>
    <xf numFmtId="3" fontId="10" fillId="2" borderId="6" xfId="7" applyNumberFormat="1" applyFont="1" applyFill="1" applyBorder="1" applyAlignment="1">
      <alignment horizontal="center" vertical="center" wrapText="1"/>
    </xf>
  </cellXfs>
  <cellStyles count="11">
    <cellStyle name="xl28" xfId="9" xr:uid="{00000000-0005-0000-0000-000000000000}"/>
    <cellStyle name="xl35" xfId="8" xr:uid="{00000000-0005-0000-0000-000001000000}"/>
    <cellStyle name="Обычный" xfId="0" builtinId="0"/>
    <cellStyle name="Обычный 14" xfId="5" xr:uid="{00000000-0005-0000-0000-000003000000}"/>
    <cellStyle name="Обычный 16" xfId="6" xr:uid="{00000000-0005-0000-0000-000004000000}"/>
    <cellStyle name="Обычный 17" xfId="3" xr:uid="{00000000-0005-0000-0000-000005000000}"/>
    <cellStyle name="Обычный 2" xfId="1" xr:uid="{00000000-0005-0000-0000-000006000000}"/>
    <cellStyle name="Обычный 3" xfId="4" xr:uid="{00000000-0005-0000-0000-000007000000}"/>
    <cellStyle name="Обычный 4" xfId="2" xr:uid="{00000000-0005-0000-0000-000008000000}"/>
    <cellStyle name="Финансовый" xfId="7" builtinId="3"/>
    <cellStyle name="Финансовый 2" xfId="10" xr:uid="{4A102915-DEAA-4E01-8C6E-44FA391CB0C9}"/>
  </cellStyles>
  <dxfs count="0"/>
  <tableStyles count="0" defaultTableStyle="TableStyleMedium2" defaultPivotStyle="PivotStyleLight16"/>
  <colors>
    <mruColors>
      <color rgb="FFCCFFCC"/>
      <color rgb="FFDCD3FD"/>
      <color rgb="FFFFCCFF"/>
      <color rgb="FF9900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2"/>
  <sheetViews>
    <sheetView tabSelected="1" topLeftCell="A2" zoomScale="89" zoomScaleNormal="89" workbookViewId="0">
      <pane ySplit="4" topLeftCell="A481" activePane="bottomLeft" state="frozen"/>
      <selection activeCell="A2" sqref="A2"/>
      <selection pane="bottomLeft" activeCell="D496" sqref="D496"/>
    </sheetView>
  </sheetViews>
  <sheetFormatPr defaultColWidth="9.140625" defaultRowHeight="15.75" x14ac:dyDescent="0.25"/>
  <cols>
    <col min="1" max="1" width="11.28515625" style="1" bestFit="1" customWidth="1"/>
    <col min="2" max="2" width="21.85546875" style="170" customWidth="1"/>
    <col min="3" max="3" width="32.28515625" style="170" customWidth="1"/>
    <col min="4" max="4" width="36.28515625" style="170" customWidth="1"/>
    <col min="5" max="5" width="29.42578125" style="170" customWidth="1"/>
    <col min="6" max="6" width="14.7109375" style="170" customWidth="1"/>
    <col min="7" max="7" width="37.5703125" style="170" customWidth="1"/>
    <col min="8" max="8" width="41.5703125" style="170" customWidth="1"/>
    <col min="9" max="9" width="29.140625" style="170" customWidth="1"/>
    <col min="10" max="10" width="16.140625" style="1" customWidth="1"/>
    <col min="11" max="11" width="27" style="1" customWidth="1"/>
    <col min="12" max="16384" width="9.140625" style="1"/>
  </cols>
  <sheetData>
    <row r="1" spans="1:11" ht="60" customHeight="1" x14ac:dyDescent="0.25">
      <c r="H1" s="261" t="s">
        <v>19</v>
      </c>
      <c r="I1" s="261"/>
    </row>
    <row r="2" spans="1:11" ht="34.5" customHeight="1" x14ac:dyDescent="0.3">
      <c r="A2" s="262" t="s">
        <v>1965</v>
      </c>
      <c r="B2" s="263"/>
      <c r="C2" s="263"/>
      <c r="D2" s="263"/>
      <c r="E2" s="263"/>
      <c r="F2" s="263"/>
      <c r="G2" s="263"/>
      <c r="H2" s="263"/>
      <c r="I2" s="263"/>
    </row>
    <row r="3" spans="1:11" x14ac:dyDescent="0.25">
      <c r="A3" s="12"/>
      <c r="B3" s="182"/>
      <c r="C3" s="182"/>
      <c r="D3" s="182"/>
      <c r="E3" s="182"/>
      <c r="F3" s="182"/>
      <c r="G3" s="182"/>
      <c r="H3" s="182"/>
      <c r="I3" s="182"/>
    </row>
    <row r="4" spans="1:11" ht="59.45" customHeight="1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1967</v>
      </c>
      <c r="H4" s="45" t="s">
        <v>1968</v>
      </c>
      <c r="I4" s="45" t="s">
        <v>1966</v>
      </c>
    </row>
    <row r="5" spans="1:11" x14ac:dyDescent="0.25">
      <c r="A5" s="45" t="s">
        <v>8</v>
      </c>
      <c r="B5" s="45" t="s">
        <v>9</v>
      </c>
      <c r="C5" s="45" t="s">
        <v>10</v>
      </c>
      <c r="D5" s="45" t="s">
        <v>11</v>
      </c>
      <c r="E5" s="45" t="s">
        <v>12</v>
      </c>
      <c r="F5" s="45" t="s">
        <v>13</v>
      </c>
      <c r="G5" s="45" t="s">
        <v>14</v>
      </c>
      <c r="H5" s="45" t="s">
        <v>15</v>
      </c>
      <c r="I5" s="45" t="s">
        <v>16</v>
      </c>
      <c r="J5" s="92"/>
      <c r="K5" s="93"/>
    </row>
    <row r="6" spans="1:11" x14ac:dyDescent="0.25">
      <c r="A6" s="252" t="s">
        <v>43</v>
      </c>
      <c r="B6" s="253"/>
      <c r="C6" s="253"/>
      <c r="D6" s="253"/>
      <c r="E6" s="253"/>
      <c r="F6" s="253"/>
      <c r="G6" s="253"/>
      <c r="H6" s="253"/>
      <c r="I6" s="264"/>
    </row>
    <row r="7" spans="1:11" ht="63" customHeight="1" x14ac:dyDescent="0.25">
      <c r="A7" s="185" t="s">
        <v>55</v>
      </c>
      <c r="B7" s="266" t="s">
        <v>31</v>
      </c>
      <c r="C7" s="185" t="s">
        <v>20</v>
      </c>
      <c r="D7" s="165" t="s">
        <v>36</v>
      </c>
      <c r="E7" s="165" t="s">
        <v>46</v>
      </c>
      <c r="F7" s="165" t="s">
        <v>21</v>
      </c>
      <c r="G7" s="165" t="s">
        <v>22</v>
      </c>
      <c r="H7" s="165" t="s">
        <v>22</v>
      </c>
      <c r="I7" s="165" t="s">
        <v>22</v>
      </c>
    </row>
    <row r="8" spans="1:11" ht="108.75" customHeight="1" x14ac:dyDescent="0.25">
      <c r="A8" s="265"/>
      <c r="B8" s="267"/>
      <c r="C8" s="187"/>
      <c r="D8" s="165" t="s">
        <v>1960</v>
      </c>
      <c r="E8" s="165" t="s">
        <v>17</v>
      </c>
      <c r="F8" s="165" t="s">
        <v>6</v>
      </c>
      <c r="G8" s="23">
        <v>55020.3</v>
      </c>
      <c r="H8" s="23">
        <v>51284.07</v>
      </c>
      <c r="I8" s="23">
        <f>H8</f>
        <v>51284.07</v>
      </c>
    </row>
    <row r="9" spans="1:11" ht="75" customHeight="1" x14ac:dyDescent="0.25">
      <c r="A9" s="185" t="s">
        <v>90</v>
      </c>
      <c r="B9" s="267"/>
      <c r="C9" s="185" t="s">
        <v>23</v>
      </c>
      <c r="D9" s="165" t="s">
        <v>37</v>
      </c>
      <c r="E9" s="165" t="s">
        <v>47</v>
      </c>
      <c r="F9" s="165" t="s">
        <v>24</v>
      </c>
      <c r="G9" s="46">
        <v>1147560</v>
      </c>
      <c r="H9" s="46">
        <v>1147560</v>
      </c>
      <c r="I9" s="46">
        <v>1104342</v>
      </c>
    </row>
    <row r="10" spans="1:11" ht="76.5" customHeight="1" x14ac:dyDescent="0.25">
      <c r="A10" s="265"/>
      <c r="B10" s="267"/>
      <c r="C10" s="187"/>
      <c r="D10" s="165" t="s">
        <v>1961</v>
      </c>
      <c r="E10" s="165" t="s">
        <v>17</v>
      </c>
      <c r="F10" s="165" t="s">
        <v>6</v>
      </c>
      <c r="G10" s="23">
        <v>17109</v>
      </c>
      <c r="H10" s="23">
        <v>18797.16</v>
      </c>
      <c r="I10" s="23">
        <f>H10</f>
        <v>18797.16</v>
      </c>
    </row>
    <row r="11" spans="1:11" ht="87.75" customHeight="1" x14ac:dyDescent="0.25">
      <c r="A11" s="185" t="s">
        <v>91</v>
      </c>
      <c r="B11" s="267"/>
      <c r="C11" s="185" t="s">
        <v>25</v>
      </c>
      <c r="D11" s="165" t="s">
        <v>48</v>
      </c>
      <c r="E11" s="165" t="s">
        <v>26</v>
      </c>
      <c r="F11" s="165" t="s">
        <v>24</v>
      </c>
      <c r="G11" s="46">
        <v>192720</v>
      </c>
      <c r="H11" s="46">
        <v>192720</v>
      </c>
      <c r="I11" s="46">
        <v>192720</v>
      </c>
    </row>
    <row r="12" spans="1:11" ht="80.25" customHeight="1" x14ac:dyDescent="0.25">
      <c r="A12" s="265"/>
      <c r="B12" s="267"/>
      <c r="C12" s="187"/>
      <c r="D12" s="165" t="s">
        <v>1962</v>
      </c>
      <c r="E12" s="165" t="s">
        <v>17</v>
      </c>
      <c r="F12" s="165" t="s">
        <v>6</v>
      </c>
      <c r="G12" s="23">
        <v>13911.7</v>
      </c>
      <c r="H12" s="23">
        <v>11025.16</v>
      </c>
      <c r="I12" s="23">
        <v>11025.16</v>
      </c>
    </row>
    <row r="13" spans="1:11" ht="67.5" customHeight="1" x14ac:dyDescent="0.25">
      <c r="A13" s="185" t="s">
        <v>92</v>
      </c>
      <c r="B13" s="267"/>
      <c r="C13" s="256" t="s">
        <v>27</v>
      </c>
      <c r="D13" s="165" t="s">
        <v>38</v>
      </c>
      <c r="E13" s="165" t="s">
        <v>49</v>
      </c>
      <c r="F13" s="165" t="s">
        <v>28</v>
      </c>
      <c r="G13" s="165" t="s">
        <v>53</v>
      </c>
      <c r="H13" s="165" t="s">
        <v>53</v>
      </c>
      <c r="I13" s="46">
        <v>73919</v>
      </c>
    </row>
    <row r="14" spans="1:11" ht="220.5" customHeight="1" x14ac:dyDescent="0.25">
      <c r="A14" s="187"/>
      <c r="B14" s="267"/>
      <c r="C14" s="257"/>
      <c r="D14" s="165" t="s">
        <v>1963</v>
      </c>
      <c r="E14" s="165" t="s">
        <v>17</v>
      </c>
      <c r="F14" s="165" t="s">
        <v>6</v>
      </c>
      <c r="G14" s="23">
        <v>19240.400000000001</v>
      </c>
      <c r="H14" s="23">
        <v>19240.400000000001</v>
      </c>
      <c r="I14" s="23">
        <f>H14</f>
        <v>19240.400000000001</v>
      </c>
    </row>
    <row r="15" spans="1:11" ht="73.5" customHeight="1" x14ac:dyDescent="0.25">
      <c r="A15" s="185" t="s">
        <v>96</v>
      </c>
      <c r="B15" s="267"/>
      <c r="C15" s="185" t="s">
        <v>29</v>
      </c>
      <c r="D15" s="165" t="s">
        <v>39</v>
      </c>
      <c r="E15" s="47" t="s">
        <v>50</v>
      </c>
      <c r="F15" s="165" t="s">
        <v>51</v>
      </c>
      <c r="G15" s="165" t="s">
        <v>30</v>
      </c>
      <c r="H15" s="165" t="s">
        <v>30</v>
      </c>
      <c r="I15" s="165" t="s">
        <v>30</v>
      </c>
    </row>
    <row r="16" spans="1:11" ht="71.25" customHeight="1" x14ac:dyDescent="0.25">
      <c r="A16" s="187"/>
      <c r="B16" s="267"/>
      <c r="C16" s="187"/>
      <c r="D16" s="179" t="s">
        <v>2027</v>
      </c>
      <c r="E16" s="165" t="s">
        <v>18</v>
      </c>
      <c r="F16" s="165" t="s">
        <v>6</v>
      </c>
      <c r="G16" s="23">
        <v>6400</v>
      </c>
      <c r="H16" s="23">
        <v>6946.7</v>
      </c>
      <c r="I16" s="23">
        <v>6946.7</v>
      </c>
    </row>
    <row r="17" spans="1:13" ht="66" customHeight="1" x14ac:dyDescent="0.25">
      <c r="A17" s="185" t="s">
        <v>95</v>
      </c>
      <c r="B17" s="267"/>
      <c r="C17" s="185" t="s">
        <v>32</v>
      </c>
      <c r="D17" s="183" t="s">
        <v>2026</v>
      </c>
      <c r="E17" s="165" t="s">
        <v>33</v>
      </c>
      <c r="F17" s="165" t="s">
        <v>21</v>
      </c>
      <c r="G17" s="46">
        <v>4971</v>
      </c>
      <c r="H17" s="46">
        <v>8134</v>
      </c>
      <c r="I17" s="46">
        <v>8134</v>
      </c>
    </row>
    <row r="18" spans="1:13" ht="69.75" customHeight="1" x14ac:dyDescent="0.25">
      <c r="A18" s="186"/>
      <c r="B18" s="267"/>
      <c r="C18" s="187"/>
      <c r="D18" s="181" t="s">
        <v>42</v>
      </c>
      <c r="E18" s="165" t="s">
        <v>18</v>
      </c>
      <c r="F18" s="165" t="s">
        <v>7</v>
      </c>
      <c r="G18" s="23">
        <v>1240123.1000000001</v>
      </c>
      <c r="H18" s="23">
        <v>1312636</v>
      </c>
      <c r="I18" s="23">
        <v>1316383.32</v>
      </c>
      <c r="M18" s="8"/>
    </row>
    <row r="19" spans="1:13" ht="62.25" customHeight="1" x14ac:dyDescent="0.25">
      <c r="A19" s="185" t="s">
        <v>93</v>
      </c>
      <c r="B19" s="267"/>
      <c r="C19" s="185" t="s">
        <v>34</v>
      </c>
      <c r="D19" s="178" t="s">
        <v>40</v>
      </c>
      <c r="E19" s="165" t="s">
        <v>35</v>
      </c>
      <c r="F19" s="165" t="s">
        <v>21</v>
      </c>
      <c r="G19" s="46">
        <v>1250</v>
      </c>
      <c r="H19" s="46">
        <v>1250</v>
      </c>
      <c r="I19" s="46">
        <v>1250</v>
      </c>
    </row>
    <row r="20" spans="1:13" ht="93.75" customHeight="1" x14ac:dyDescent="0.25">
      <c r="A20" s="187"/>
      <c r="B20" s="267"/>
      <c r="C20" s="187"/>
      <c r="D20" s="180" t="s">
        <v>2025</v>
      </c>
      <c r="E20" s="165" t="s">
        <v>18</v>
      </c>
      <c r="F20" s="165" t="s">
        <v>7</v>
      </c>
      <c r="G20" s="23">
        <v>48551.4</v>
      </c>
      <c r="H20" s="23">
        <v>48247.47</v>
      </c>
      <c r="I20" s="23">
        <f>H20</f>
        <v>48247.47</v>
      </c>
    </row>
    <row r="21" spans="1:13" ht="73.5" customHeight="1" x14ac:dyDescent="0.25">
      <c r="A21" s="185" t="s">
        <v>94</v>
      </c>
      <c r="B21" s="267"/>
      <c r="C21" s="185" t="s">
        <v>25</v>
      </c>
      <c r="D21" s="178" t="s">
        <v>41</v>
      </c>
      <c r="E21" s="165" t="s">
        <v>52</v>
      </c>
      <c r="F21" s="165" t="s">
        <v>24</v>
      </c>
      <c r="G21" s="46">
        <v>17520</v>
      </c>
      <c r="H21" s="46">
        <v>17520</v>
      </c>
      <c r="I21" s="46">
        <f>H21</f>
        <v>17520</v>
      </c>
    </row>
    <row r="22" spans="1:13" ht="66" customHeight="1" x14ac:dyDescent="0.25">
      <c r="A22" s="187"/>
      <c r="B22" s="268"/>
      <c r="C22" s="187"/>
      <c r="D22" s="179" t="s">
        <v>2024</v>
      </c>
      <c r="E22" s="165" t="s">
        <v>18</v>
      </c>
      <c r="F22" s="165" t="s">
        <v>7</v>
      </c>
      <c r="G22" s="23">
        <v>12325.3</v>
      </c>
      <c r="H22" s="23">
        <v>12771.3</v>
      </c>
      <c r="I22" s="23">
        <f>H22</f>
        <v>12771.3</v>
      </c>
    </row>
    <row r="23" spans="1:13" ht="84.75" customHeight="1" x14ac:dyDescent="0.25">
      <c r="A23" s="258" t="s">
        <v>45</v>
      </c>
      <c r="B23" s="259"/>
      <c r="C23" s="259"/>
      <c r="D23" s="260"/>
      <c r="E23" s="45" t="s">
        <v>18</v>
      </c>
      <c r="F23" s="45" t="s">
        <v>7</v>
      </c>
      <c r="G23" s="22">
        <f>G8+G10+G12+G14+G16+G18+G20+G22</f>
        <v>1412681.2</v>
      </c>
      <c r="H23" s="22">
        <f>H8+H10+H12+H14+H16+H18+H20+H22</f>
        <v>1480948.26</v>
      </c>
      <c r="I23" s="22">
        <f>I8+I10+I12+I14+I16+I18+I20+I22</f>
        <v>1484695.58</v>
      </c>
    </row>
    <row r="24" spans="1:13" ht="63" x14ac:dyDescent="0.25">
      <c r="A24" s="258" t="s">
        <v>116</v>
      </c>
      <c r="B24" s="259"/>
      <c r="C24" s="259"/>
      <c r="D24" s="260"/>
      <c r="E24" s="45" t="s">
        <v>18</v>
      </c>
      <c r="F24" s="45" t="s">
        <v>7</v>
      </c>
      <c r="G24" s="22">
        <f>G23</f>
        <v>1412681.2</v>
      </c>
      <c r="H24" s="22">
        <f>H23</f>
        <v>1480948.26</v>
      </c>
      <c r="I24" s="22">
        <f>I23</f>
        <v>1484695.58</v>
      </c>
    </row>
    <row r="25" spans="1:13" x14ac:dyDescent="0.25">
      <c r="A25" s="204" t="s">
        <v>54</v>
      </c>
      <c r="B25" s="204"/>
      <c r="C25" s="204"/>
      <c r="D25" s="204"/>
      <c r="E25" s="204"/>
      <c r="F25" s="204"/>
      <c r="G25" s="204"/>
      <c r="H25" s="204"/>
      <c r="I25" s="237"/>
      <c r="J25" s="76"/>
    </row>
    <row r="26" spans="1:13" ht="15.75" customHeight="1" x14ac:dyDescent="0.25">
      <c r="A26" s="227" t="s">
        <v>44</v>
      </c>
      <c r="B26" s="195" t="s">
        <v>56</v>
      </c>
      <c r="C26" s="227" t="s">
        <v>57</v>
      </c>
      <c r="D26" s="227" t="s">
        <v>58</v>
      </c>
      <c r="E26" s="200" t="s">
        <v>59</v>
      </c>
      <c r="F26" s="200" t="s">
        <v>60</v>
      </c>
      <c r="G26" s="188" t="s">
        <v>61</v>
      </c>
      <c r="H26" s="188" t="s">
        <v>61</v>
      </c>
      <c r="I26" s="188" t="s">
        <v>61</v>
      </c>
      <c r="J26" s="92"/>
    </row>
    <row r="27" spans="1:13" ht="123.75" customHeight="1" x14ac:dyDescent="0.25">
      <c r="A27" s="227"/>
      <c r="B27" s="196"/>
      <c r="C27" s="227"/>
      <c r="D27" s="227"/>
      <c r="E27" s="202"/>
      <c r="F27" s="202"/>
      <c r="G27" s="189"/>
      <c r="H27" s="189"/>
      <c r="I27" s="189"/>
    </row>
    <row r="28" spans="1:13" ht="63" x14ac:dyDescent="0.25">
      <c r="A28" s="227"/>
      <c r="B28" s="196"/>
      <c r="C28" s="227"/>
      <c r="D28" s="227"/>
      <c r="E28" s="160" t="s">
        <v>62</v>
      </c>
      <c r="F28" s="160" t="s">
        <v>21</v>
      </c>
      <c r="G28" s="159" t="s">
        <v>122</v>
      </c>
      <c r="H28" s="159" t="s">
        <v>122</v>
      </c>
      <c r="I28" s="159" t="s">
        <v>1950</v>
      </c>
    </row>
    <row r="29" spans="1:13" ht="31.5" x14ac:dyDescent="0.25">
      <c r="A29" s="227"/>
      <c r="B29" s="196"/>
      <c r="C29" s="227"/>
      <c r="D29" s="227"/>
      <c r="E29" s="160" t="s">
        <v>63</v>
      </c>
      <c r="F29" s="160" t="s">
        <v>60</v>
      </c>
      <c r="G29" s="159" t="s">
        <v>64</v>
      </c>
      <c r="H29" s="159" t="s">
        <v>64</v>
      </c>
      <c r="I29" s="159" t="s">
        <v>65</v>
      </c>
    </row>
    <row r="30" spans="1:13" ht="63" x14ac:dyDescent="0.25">
      <c r="A30" s="227"/>
      <c r="B30" s="196"/>
      <c r="C30" s="227"/>
      <c r="D30" s="159" t="s">
        <v>66</v>
      </c>
      <c r="E30" s="159" t="s">
        <v>17</v>
      </c>
      <c r="F30" s="159" t="s">
        <v>6</v>
      </c>
      <c r="G30" s="19">
        <v>1966.6</v>
      </c>
      <c r="H30" s="48">
        <v>1955.3</v>
      </c>
      <c r="I30" s="48">
        <v>1955.3</v>
      </c>
    </row>
    <row r="31" spans="1:13" ht="31.5" x14ac:dyDescent="0.25">
      <c r="A31" s="227" t="s">
        <v>97</v>
      </c>
      <c r="B31" s="196"/>
      <c r="C31" s="188" t="s">
        <v>67</v>
      </c>
      <c r="D31" s="227" t="s">
        <v>68</v>
      </c>
      <c r="E31" s="159" t="s">
        <v>69</v>
      </c>
      <c r="F31" s="160" t="s">
        <v>21</v>
      </c>
      <c r="G31" s="159" t="s">
        <v>70</v>
      </c>
      <c r="H31" s="159" t="s">
        <v>70</v>
      </c>
      <c r="I31" s="159" t="s">
        <v>70</v>
      </c>
    </row>
    <row r="32" spans="1:13" ht="47.25" x14ac:dyDescent="0.25">
      <c r="A32" s="227"/>
      <c r="B32" s="196"/>
      <c r="C32" s="194"/>
      <c r="D32" s="227"/>
      <c r="E32" s="159" t="s">
        <v>71</v>
      </c>
      <c r="F32" s="160" t="s">
        <v>21</v>
      </c>
      <c r="G32" s="159" t="s">
        <v>12</v>
      </c>
      <c r="H32" s="159" t="s">
        <v>12</v>
      </c>
      <c r="I32" s="159" t="s">
        <v>12</v>
      </c>
    </row>
    <row r="33" spans="1:9" ht="31.5" x14ac:dyDescent="0.25">
      <c r="A33" s="227"/>
      <c r="B33" s="196"/>
      <c r="C33" s="194"/>
      <c r="D33" s="227"/>
      <c r="E33" s="159" t="s">
        <v>72</v>
      </c>
      <c r="F33" s="160" t="s">
        <v>21</v>
      </c>
      <c r="G33" s="159" t="s">
        <v>70</v>
      </c>
      <c r="H33" s="159" t="s">
        <v>70</v>
      </c>
      <c r="I33" s="159" t="s">
        <v>70</v>
      </c>
    </row>
    <row r="34" spans="1:9" ht="47.25" x14ac:dyDescent="0.25">
      <c r="A34" s="227"/>
      <c r="B34" s="196"/>
      <c r="C34" s="194"/>
      <c r="D34" s="227"/>
      <c r="E34" s="159" t="s">
        <v>73</v>
      </c>
      <c r="F34" s="160" t="s">
        <v>21</v>
      </c>
      <c r="G34" s="159" t="s">
        <v>126</v>
      </c>
      <c r="H34" s="159" t="s">
        <v>126</v>
      </c>
      <c r="I34" s="159" t="s">
        <v>126</v>
      </c>
    </row>
    <row r="35" spans="1:9" ht="47.25" x14ac:dyDescent="0.25">
      <c r="A35" s="227"/>
      <c r="B35" s="196"/>
      <c r="C35" s="194"/>
      <c r="D35" s="227"/>
      <c r="E35" s="159" t="s">
        <v>75</v>
      </c>
      <c r="F35" s="159" t="s">
        <v>76</v>
      </c>
      <c r="G35" s="18">
        <v>379062</v>
      </c>
      <c r="H35" s="159" t="s">
        <v>1951</v>
      </c>
      <c r="I35" s="159" t="s">
        <v>1952</v>
      </c>
    </row>
    <row r="36" spans="1:9" ht="47.25" x14ac:dyDescent="0.25">
      <c r="A36" s="227"/>
      <c r="B36" s="196"/>
      <c r="C36" s="194"/>
      <c r="D36" s="227"/>
      <c r="E36" s="159" t="s">
        <v>77</v>
      </c>
      <c r="F36" s="160" t="s">
        <v>21</v>
      </c>
      <c r="G36" s="159" t="s">
        <v>10</v>
      </c>
      <c r="H36" s="159" t="s">
        <v>10</v>
      </c>
      <c r="I36" s="159" t="s">
        <v>126</v>
      </c>
    </row>
    <row r="37" spans="1:9" ht="47.25" x14ac:dyDescent="0.25">
      <c r="A37" s="227"/>
      <c r="B37" s="196"/>
      <c r="C37" s="194"/>
      <c r="D37" s="227"/>
      <c r="E37" s="159" t="s">
        <v>78</v>
      </c>
      <c r="F37" s="160" t="s">
        <v>21</v>
      </c>
      <c r="G37" s="159" t="s">
        <v>1544</v>
      </c>
      <c r="H37" s="159" t="s">
        <v>1544</v>
      </c>
      <c r="I37" s="159" t="s">
        <v>1544</v>
      </c>
    </row>
    <row r="38" spans="1:9" ht="94.5" x14ac:dyDescent="0.25">
      <c r="A38" s="227"/>
      <c r="B38" s="196"/>
      <c r="C38" s="194"/>
      <c r="D38" s="227"/>
      <c r="E38" s="159" t="s">
        <v>79</v>
      </c>
      <c r="F38" s="159" t="s">
        <v>80</v>
      </c>
      <c r="G38" s="18">
        <v>15281</v>
      </c>
      <c r="H38" s="18">
        <v>15281</v>
      </c>
      <c r="I38" s="18">
        <v>15281</v>
      </c>
    </row>
    <row r="39" spans="1:9" ht="63" x14ac:dyDescent="0.25">
      <c r="A39" s="227"/>
      <c r="B39" s="196"/>
      <c r="C39" s="189"/>
      <c r="D39" s="159" t="s">
        <v>66</v>
      </c>
      <c r="E39" s="159" t="s">
        <v>17</v>
      </c>
      <c r="F39" s="159" t="s">
        <v>6</v>
      </c>
      <c r="G39" s="19">
        <v>9833</v>
      </c>
      <c r="H39" s="48">
        <v>9776.2999999999993</v>
      </c>
      <c r="I39" s="48">
        <v>9776.2999999999993</v>
      </c>
    </row>
    <row r="40" spans="1:9" ht="78.75" x14ac:dyDescent="0.25">
      <c r="A40" s="227" t="s">
        <v>222</v>
      </c>
      <c r="B40" s="196"/>
      <c r="C40" s="227" t="s">
        <v>1953</v>
      </c>
      <c r="D40" s="239" t="s">
        <v>1954</v>
      </c>
      <c r="E40" s="159" t="s">
        <v>81</v>
      </c>
      <c r="F40" s="160" t="s">
        <v>21</v>
      </c>
      <c r="G40" s="159" t="s">
        <v>70</v>
      </c>
      <c r="H40" s="159" t="s">
        <v>70</v>
      </c>
      <c r="I40" s="159" t="s">
        <v>9</v>
      </c>
    </row>
    <row r="41" spans="1:9" ht="78.75" x14ac:dyDescent="0.25">
      <c r="A41" s="227"/>
      <c r="B41" s="196"/>
      <c r="C41" s="227"/>
      <c r="D41" s="239"/>
      <c r="E41" s="159" t="s">
        <v>82</v>
      </c>
      <c r="F41" s="160" t="s">
        <v>21</v>
      </c>
      <c r="G41" s="159" t="s">
        <v>70</v>
      </c>
      <c r="H41" s="159" t="s">
        <v>70</v>
      </c>
      <c r="I41" s="159" t="s">
        <v>11</v>
      </c>
    </row>
    <row r="42" spans="1:9" ht="78.75" x14ac:dyDescent="0.25">
      <c r="A42" s="227"/>
      <c r="B42" s="196"/>
      <c r="C42" s="227"/>
      <c r="D42" s="239"/>
      <c r="E42" s="159" t="s">
        <v>83</v>
      </c>
      <c r="F42" s="160" t="s">
        <v>21</v>
      </c>
      <c r="G42" s="159" t="s">
        <v>84</v>
      </c>
      <c r="H42" s="159" t="s">
        <v>84</v>
      </c>
      <c r="I42" s="159" t="s">
        <v>1955</v>
      </c>
    </row>
    <row r="43" spans="1:9" ht="47.25" x14ac:dyDescent="0.25">
      <c r="A43" s="227"/>
      <c r="B43" s="196"/>
      <c r="C43" s="227"/>
      <c r="D43" s="239"/>
      <c r="E43" s="159" t="s">
        <v>85</v>
      </c>
      <c r="F43" s="160" t="s">
        <v>21</v>
      </c>
      <c r="G43" s="159" t="s">
        <v>86</v>
      </c>
      <c r="H43" s="159" t="s">
        <v>86</v>
      </c>
      <c r="I43" s="159" t="s">
        <v>86</v>
      </c>
    </row>
    <row r="44" spans="1:9" ht="47.25" x14ac:dyDescent="0.25">
      <c r="A44" s="227"/>
      <c r="B44" s="196"/>
      <c r="C44" s="227"/>
      <c r="D44" s="239"/>
      <c r="E44" s="159" t="s">
        <v>87</v>
      </c>
      <c r="F44" s="160" t="s">
        <v>21</v>
      </c>
      <c r="G44" s="159" t="s">
        <v>15</v>
      </c>
      <c r="H44" s="159" t="s">
        <v>15</v>
      </c>
      <c r="I44" s="159" t="s">
        <v>15</v>
      </c>
    </row>
    <row r="45" spans="1:9" ht="47.25" x14ac:dyDescent="0.25">
      <c r="A45" s="227"/>
      <c r="B45" s="196"/>
      <c r="C45" s="227"/>
      <c r="D45" s="239"/>
      <c r="E45" s="159" t="s">
        <v>88</v>
      </c>
      <c r="F45" s="160" t="s">
        <v>21</v>
      </c>
      <c r="G45" s="159" t="s">
        <v>74</v>
      </c>
      <c r="H45" s="159" t="s">
        <v>74</v>
      </c>
      <c r="I45" s="159" t="s">
        <v>74</v>
      </c>
    </row>
    <row r="46" spans="1:9" ht="63" x14ac:dyDescent="0.25">
      <c r="A46" s="227"/>
      <c r="B46" s="197"/>
      <c r="C46" s="227"/>
      <c r="D46" s="159" t="s">
        <v>66</v>
      </c>
      <c r="E46" s="159" t="s">
        <v>17</v>
      </c>
      <c r="F46" s="159" t="s">
        <v>6</v>
      </c>
      <c r="G46" s="20">
        <v>5899.8</v>
      </c>
      <c r="H46" s="49">
        <v>5865.8</v>
      </c>
      <c r="I46" s="49">
        <v>5865.8</v>
      </c>
    </row>
    <row r="47" spans="1:9" ht="63" x14ac:dyDescent="0.25">
      <c r="A47" s="211" t="s">
        <v>89</v>
      </c>
      <c r="B47" s="211"/>
      <c r="C47" s="211"/>
      <c r="D47" s="211"/>
      <c r="E47" s="154" t="s">
        <v>18</v>
      </c>
      <c r="F47" s="154" t="s">
        <v>7</v>
      </c>
      <c r="G47" s="21">
        <f>G46+G39+G30</f>
        <v>17699.399999999998</v>
      </c>
      <c r="H47" s="21">
        <f>H46+H39+H30</f>
        <v>17597.399999999998</v>
      </c>
      <c r="I47" s="21">
        <f>I46+I39+I30</f>
        <v>17597.399999999998</v>
      </c>
    </row>
    <row r="48" spans="1:9" ht="63" x14ac:dyDescent="0.25">
      <c r="A48" s="211" t="s">
        <v>115</v>
      </c>
      <c r="B48" s="211"/>
      <c r="C48" s="211"/>
      <c r="D48" s="211"/>
      <c r="E48" s="154" t="s">
        <v>18</v>
      </c>
      <c r="F48" s="154" t="s">
        <v>7</v>
      </c>
      <c r="G48" s="21">
        <f>G47</f>
        <v>17699.399999999998</v>
      </c>
      <c r="H48" s="21">
        <f>H47</f>
        <v>17597.399999999998</v>
      </c>
      <c r="I48" s="21">
        <f>I47</f>
        <v>17597.399999999998</v>
      </c>
    </row>
    <row r="49" spans="1:9" x14ac:dyDescent="0.25">
      <c r="A49" s="237" t="s">
        <v>98</v>
      </c>
      <c r="B49" s="238"/>
      <c r="C49" s="238"/>
      <c r="D49" s="238"/>
      <c r="E49" s="238"/>
      <c r="F49" s="238"/>
      <c r="G49" s="238"/>
      <c r="H49" s="238"/>
      <c r="I49" s="238"/>
    </row>
    <row r="50" spans="1:9" ht="63" x14ac:dyDescent="0.25">
      <c r="A50" s="188" t="s">
        <v>114</v>
      </c>
      <c r="B50" s="188" t="s">
        <v>99</v>
      </c>
      <c r="C50" s="188" t="s">
        <v>100</v>
      </c>
      <c r="D50" s="159" t="s">
        <v>101</v>
      </c>
      <c r="E50" s="159" t="s">
        <v>102</v>
      </c>
      <c r="F50" s="159" t="s">
        <v>21</v>
      </c>
      <c r="G50" s="159" t="s">
        <v>1956</v>
      </c>
      <c r="H50" s="159" t="s">
        <v>1956</v>
      </c>
      <c r="I50" s="159" t="s">
        <v>1956</v>
      </c>
    </row>
    <row r="51" spans="1:9" ht="63" x14ac:dyDescent="0.25">
      <c r="A51" s="189"/>
      <c r="B51" s="189"/>
      <c r="C51" s="189"/>
      <c r="D51" s="159" t="s">
        <v>103</v>
      </c>
      <c r="E51" s="159" t="s">
        <v>17</v>
      </c>
      <c r="F51" s="159" t="s">
        <v>6</v>
      </c>
      <c r="G51" s="19">
        <v>5398.8</v>
      </c>
      <c r="H51" s="19">
        <v>5398.8</v>
      </c>
      <c r="I51" s="19">
        <v>5398.8</v>
      </c>
    </row>
    <row r="52" spans="1:9" ht="63" x14ac:dyDescent="0.25">
      <c r="A52" s="206" t="s">
        <v>104</v>
      </c>
      <c r="B52" s="207"/>
      <c r="C52" s="207"/>
      <c r="D52" s="208"/>
      <c r="E52" s="154" t="s">
        <v>18</v>
      </c>
      <c r="F52" s="154" t="s">
        <v>7</v>
      </c>
      <c r="G52" s="21">
        <f t="shared" ref="G52:I53" si="0">G51</f>
        <v>5398.8</v>
      </c>
      <c r="H52" s="21">
        <f t="shared" si="0"/>
        <v>5398.8</v>
      </c>
      <c r="I52" s="21">
        <f t="shared" si="0"/>
        <v>5398.8</v>
      </c>
    </row>
    <row r="53" spans="1:9" ht="63" x14ac:dyDescent="0.25">
      <c r="A53" s="206" t="s">
        <v>105</v>
      </c>
      <c r="B53" s="207"/>
      <c r="C53" s="207"/>
      <c r="D53" s="208"/>
      <c r="E53" s="154" t="s">
        <v>18</v>
      </c>
      <c r="F53" s="154" t="s">
        <v>7</v>
      </c>
      <c r="G53" s="21">
        <f t="shared" si="0"/>
        <v>5398.8</v>
      </c>
      <c r="H53" s="21">
        <f t="shared" si="0"/>
        <v>5398.8</v>
      </c>
      <c r="I53" s="21">
        <f t="shared" si="0"/>
        <v>5398.8</v>
      </c>
    </row>
    <row r="54" spans="1:9" x14ac:dyDescent="0.25">
      <c r="A54" s="237" t="s">
        <v>106</v>
      </c>
      <c r="B54" s="238"/>
      <c r="C54" s="238"/>
      <c r="D54" s="238"/>
      <c r="E54" s="238"/>
      <c r="F54" s="238"/>
      <c r="G54" s="238"/>
      <c r="H54" s="238"/>
      <c r="I54" s="238"/>
    </row>
    <row r="55" spans="1:9" ht="63" x14ac:dyDescent="0.25">
      <c r="A55" s="188" t="s">
        <v>221</v>
      </c>
      <c r="B55" s="188" t="s">
        <v>107</v>
      </c>
      <c r="C55" s="188" t="s">
        <v>108</v>
      </c>
      <c r="D55" s="159" t="s">
        <v>109</v>
      </c>
      <c r="E55" s="159" t="s">
        <v>110</v>
      </c>
      <c r="F55" s="159" t="s">
        <v>21</v>
      </c>
      <c r="G55" s="159" t="s">
        <v>1957</v>
      </c>
      <c r="H55" s="159" t="s">
        <v>1958</v>
      </c>
      <c r="I55" s="159" t="s">
        <v>1959</v>
      </c>
    </row>
    <row r="56" spans="1:9" ht="63" x14ac:dyDescent="0.25">
      <c r="A56" s="189"/>
      <c r="B56" s="189"/>
      <c r="C56" s="189"/>
      <c r="D56" s="159" t="s">
        <v>111</v>
      </c>
      <c r="E56" s="159" t="s">
        <v>17</v>
      </c>
      <c r="F56" s="159" t="s">
        <v>6</v>
      </c>
      <c r="G56" s="48">
        <v>266798.59999999998</v>
      </c>
      <c r="H56" s="48">
        <v>301677.3</v>
      </c>
      <c r="I56" s="24">
        <v>302077.3</v>
      </c>
    </row>
    <row r="57" spans="1:9" ht="63" x14ac:dyDescent="0.25">
      <c r="A57" s="206" t="s">
        <v>112</v>
      </c>
      <c r="B57" s="207"/>
      <c r="C57" s="207"/>
      <c r="D57" s="208"/>
      <c r="E57" s="154" t="s">
        <v>18</v>
      </c>
      <c r="F57" s="154" t="s">
        <v>7</v>
      </c>
      <c r="G57" s="21">
        <v>266798.59999999998</v>
      </c>
      <c r="H57" s="21">
        <v>301677.3</v>
      </c>
      <c r="I57" s="50">
        <v>302077.3</v>
      </c>
    </row>
    <row r="58" spans="1:9" ht="63" x14ac:dyDescent="0.25">
      <c r="A58" s="206" t="s">
        <v>113</v>
      </c>
      <c r="B58" s="207"/>
      <c r="C58" s="207"/>
      <c r="D58" s="208"/>
      <c r="E58" s="154" t="s">
        <v>18</v>
      </c>
      <c r="F58" s="154" t="s">
        <v>7</v>
      </c>
      <c r="G58" s="21">
        <v>266798.59999999998</v>
      </c>
      <c r="H58" s="21">
        <v>301677.3</v>
      </c>
      <c r="I58" s="50">
        <v>302077.3</v>
      </c>
    </row>
    <row r="59" spans="1:9" x14ac:dyDescent="0.25">
      <c r="A59" s="237" t="s">
        <v>117</v>
      </c>
      <c r="B59" s="238"/>
      <c r="C59" s="238"/>
      <c r="D59" s="238"/>
      <c r="E59" s="238"/>
      <c r="F59" s="238"/>
      <c r="G59" s="238"/>
      <c r="H59" s="238"/>
      <c r="I59" s="238"/>
    </row>
    <row r="60" spans="1:9" ht="63" customHeight="1" x14ac:dyDescent="0.25">
      <c r="A60" s="188" t="s">
        <v>220</v>
      </c>
      <c r="B60" s="195" t="s">
        <v>118</v>
      </c>
      <c r="C60" s="271" t="s">
        <v>119</v>
      </c>
      <c r="D60" s="51" t="s">
        <v>120</v>
      </c>
      <c r="E60" s="51" t="s">
        <v>121</v>
      </c>
      <c r="F60" s="159" t="s">
        <v>21</v>
      </c>
      <c r="G60" s="159" t="s">
        <v>122</v>
      </c>
      <c r="H60" s="159" t="s">
        <v>122</v>
      </c>
      <c r="I60" s="159" t="s">
        <v>122</v>
      </c>
    </row>
    <row r="61" spans="1:9" ht="63" x14ac:dyDescent="0.25">
      <c r="A61" s="189"/>
      <c r="B61" s="196"/>
      <c r="C61" s="272"/>
      <c r="D61" s="165" t="s">
        <v>123</v>
      </c>
      <c r="E61" s="165" t="s">
        <v>17</v>
      </c>
      <c r="F61" s="159" t="s">
        <v>6</v>
      </c>
      <c r="G61" s="19">
        <v>2958</v>
      </c>
      <c r="H61" s="19">
        <v>3520</v>
      </c>
      <c r="I61" s="19">
        <v>3520</v>
      </c>
    </row>
    <row r="62" spans="1:9" ht="63" x14ac:dyDescent="0.25">
      <c r="A62" s="188" t="s">
        <v>223</v>
      </c>
      <c r="B62" s="196"/>
      <c r="C62" s="271" t="s">
        <v>124</v>
      </c>
      <c r="D62" s="51" t="s">
        <v>120</v>
      </c>
      <c r="E62" s="51" t="s">
        <v>125</v>
      </c>
      <c r="F62" s="159" t="s">
        <v>21</v>
      </c>
      <c r="G62" s="159" t="s">
        <v>126</v>
      </c>
      <c r="H62" s="159" t="s">
        <v>126</v>
      </c>
      <c r="I62" s="159" t="s">
        <v>126</v>
      </c>
    </row>
    <row r="63" spans="1:9" ht="63" x14ac:dyDescent="0.25">
      <c r="A63" s="189"/>
      <c r="B63" s="196"/>
      <c r="C63" s="272"/>
      <c r="D63" s="51" t="s">
        <v>123</v>
      </c>
      <c r="E63" s="165" t="s">
        <v>17</v>
      </c>
      <c r="F63" s="159" t="s">
        <v>6</v>
      </c>
      <c r="G63" s="19">
        <v>15928.5</v>
      </c>
      <c r="H63" s="19">
        <v>19145.5</v>
      </c>
      <c r="I63" s="19">
        <v>19878.5</v>
      </c>
    </row>
    <row r="64" spans="1:9" ht="63" x14ac:dyDescent="0.25">
      <c r="A64" s="188" t="s">
        <v>224</v>
      </c>
      <c r="B64" s="196"/>
      <c r="C64" s="188" t="s">
        <v>124</v>
      </c>
      <c r="D64" s="51" t="s">
        <v>120</v>
      </c>
      <c r="E64" s="159" t="s">
        <v>127</v>
      </c>
      <c r="F64" s="159" t="s">
        <v>76</v>
      </c>
      <c r="G64" s="159" t="s">
        <v>128</v>
      </c>
      <c r="H64" s="159" t="s">
        <v>128</v>
      </c>
      <c r="I64" s="159" t="s">
        <v>128</v>
      </c>
    </row>
    <row r="65" spans="1:9" ht="63" x14ac:dyDescent="0.25">
      <c r="A65" s="189"/>
      <c r="B65" s="196"/>
      <c r="C65" s="189"/>
      <c r="D65" s="51" t="s">
        <v>123</v>
      </c>
      <c r="E65" s="165" t="s">
        <v>17</v>
      </c>
      <c r="F65" s="159" t="s">
        <v>6</v>
      </c>
      <c r="G65" s="19">
        <v>2958</v>
      </c>
      <c r="H65" s="19">
        <v>3520</v>
      </c>
      <c r="I65" s="19">
        <v>3520</v>
      </c>
    </row>
    <row r="66" spans="1:9" ht="63" x14ac:dyDescent="0.25">
      <c r="A66" s="188" t="s">
        <v>225</v>
      </c>
      <c r="B66" s="196"/>
      <c r="C66" s="188" t="s">
        <v>129</v>
      </c>
      <c r="D66" s="159" t="s">
        <v>130</v>
      </c>
      <c r="E66" s="159" t="s">
        <v>131</v>
      </c>
      <c r="F66" s="159" t="s">
        <v>21</v>
      </c>
      <c r="G66" s="159" t="s">
        <v>1964</v>
      </c>
      <c r="H66" s="159" t="s">
        <v>1964</v>
      </c>
      <c r="I66" s="159" t="s">
        <v>1964</v>
      </c>
    </row>
    <row r="67" spans="1:9" ht="63" x14ac:dyDescent="0.25">
      <c r="A67" s="189"/>
      <c r="B67" s="196"/>
      <c r="C67" s="189"/>
      <c r="D67" s="159" t="s">
        <v>132</v>
      </c>
      <c r="E67" s="165" t="s">
        <v>17</v>
      </c>
      <c r="F67" s="159" t="s">
        <v>7</v>
      </c>
      <c r="G67" s="24">
        <v>15444.7</v>
      </c>
      <c r="H67" s="19">
        <v>17075.2</v>
      </c>
      <c r="I67" s="19">
        <v>17489.400000000001</v>
      </c>
    </row>
    <row r="68" spans="1:9" ht="63" x14ac:dyDescent="0.25">
      <c r="A68" s="206" t="s">
        <v>133</v>
      </c>
      <c r="B68" s="207"/>
      <c r="C68" s="207"/>
      <c r="D68" s="208"/>
      <c r="E68" s="154" t="s">
        <v>18</v>
      </c>
      <c r="F68" s="154" t="s">
        <v>7</v>
      </c>
      <c r="G68" s="21">
        <f>SUM(G61,G63,G65,G67)</f>
        <v>37289.199999999997</v>
      </c>
      <c r="H68" s="21">
        <f>SUM(H61,H63,H65,H67)</f>
        <v>43260.7</v>
      </c>
      <c r="I68" s="21">
        <f>SUM(I61,I63,I65,I67)</f>
        <v>44407.9</v>
      </c>
    </row>
    <row r="69" spans="1:9" ht="63" x14ac:dyDescent="0.25">
      <c r="A69" s="206" t="s">
        <v>134</v>
      </c>
      <c r="B69" s="207"/>
      <c r="C69" s="207"/>
      <c r="D69" s="208"/>
      <c r="E69" s="154" t="s">
        <v>18</v>
      </c>
      <c r="F69" s="154" t="s">
        <v>7</v>
      </c>
      <c r="G69" s="21">
        <f>SUM(G61,G63,G65,G67)</f>
        <v>37289.199999999997</v>
      </c>
      <c r="H69" s="21">
        <f>SUM(H61,H63,H65,H67)</f>
        <v>43260.7</v>
      </c>
      <c r="I69" s="21">
        <f>SUM(I61,I63,I65,I67)</f>
        <v>44407.9</v>
      </c>
    </row>
    <row r="70" spans="1:9" x14ac:dyDescent="0.25">
      <c r="A70" s="237" t="s">
        <v>135</v>
      </c>
      <c r="B70" s="238"/>
      <c r="C70" s="238"/>
      <c r="D70" s="238"/>
      <c r="E70" s="238"/>
      <c r="F70" s="238"/>
      <c r="G70" s="238"/>
      <c r="H70" s="238"/>
      <c r="I70" s="238"/>
    </row>
    <row r="71" spans="1:9" ht="63" x14ac:dyDescent="0.25">
      <c r="A71" s="227" t="s">
        <v>226</v>
      </c>
      <c r="B71" s="195" t="s">
        <v>136</v>
      </c>
      <c r="C71" s="188" t="s">
        <v>137</v>
      </c>
      <c r="D71" s="165" t="s">
        <v>138</v>
      </c>
      <c r="E71" s="159" t="s">
        <v>139</v>
      </c>
      <c r="F71" s="68" t="s">
        <v>21</v>
      </c>
      <c r="G71" s="162">
        <v>30</v>
      </c>
      <c r="H71" s="162">
        <v>34</v>
      </c>
      <c r="I71" s="162">
        <v>34</v>
      </c>
    </row>
    <row r="72" spans="1:9" ht="47.25" x14ac:dyDescent="0.25">
      <c r="A72" s="227"/>
      <c r="B72" s="196"/>
      <c r="C72" s="194"/>
      <c r="D72" s="159" t="s">
        <v>140</v>
      </c>
      <c r="E72" s="188" t="s">
        <v>17</v>
      </c>
      <c r="F72" s="190" t="s">
        <v>7</v>
      </c>
      <c r="G72" s="48">
        <v>1890.9</v>
      </c>
      <c r="H72" s="48">
        <v>2154.8000000000002</v>
      </c>
      <c r="I72" s="48">
        <v>2154.7599999999998</v>
      </c>
    </row>
    <row r="73" spans="1:9" x14ac:dyDescent="0.25">
      <c r="A73" s="227"/>
      <c r="B73" s="196"/>
      <c r="C73" s="189"/>
      <c r="D73" s="159" t="s">
        <v>141</v>
      </c>
      <c r="E73" s="189"/>
      <c r="F73" s="191"/>
      <c r="G73" s="48">
        <v>3183.8</v>
      </c>
      <c r="H73" s="48">
        <v>3908.1</v>
      </c>
      <c r="I73" s="48">
        <v>3908.1</v>
      </c>
    </row>
    <row r="74" spans="1:9" ht="63" x14ac:dyDescent="0.25">
      <c r="A74" s="227" t="s">
        <v>227</v>
      </c>
      <c r="B74" s="196"/>
      <c r="C74" s="188" t="s">
        <v>142</v>
      </c>
      <c r="D74" s="165" t="s">
        <v>143</v>
      </c>
      <c r="E74" s="159" t="s">
        <v>144</v>
      </c>
      <c r="F74" s="68" t="s">
        <v>21</v>
      </c>
      <c r="G74" s="162">
        <v>9184</v>
      </c>
      <c r="H74" s="162">
        <v>10411</v>
      </c>
      <c r="I74" s="162">
        <v>10411</v>
      </c>
    </row>
    <row r="75" spans="1:9" ht="63" x14ac:dyDescent="0.25">
      <c r="A75" s="227"/>
      <c r="B75" s="196"/>
      <c r="C75" s="189"/>
      <c r="D75" s="159" t="s">
        <v>140</v>
      </c>
      <c r="E75" s="159" t="s">
        <v>17</v>
      </c>
      <c r="F75" s="68" t="s">
        <v>7</v>
      </c>
      <c r="G75" s="48">
        <v>4958.7</v>
      </c>
      <c r="H75" s="48">
        <v>5650.6</v>
      </c>
      <c r="I75" s="48">
        <v>5650.6</v>
      </c>
    </row>
    <row r="76" spans="1:9" ht="63" x14ac:dyDescent="0.25">
      <c r="A76" s="227" t="s">
        <v>228</v>
      </c>
      <c r="B76" s="196"/>
      <c r="C76" s="188" t="s">
        <v>145</v>
      </c>
      <c r="D76" s="165" t="s">
        <v>146</v>
      </c>
      <c r="E76" s="159" t="s">
        <v>147</v>
      </c>
      <c r="F76" s="68" t="s">
        <v>21</v>
      </c>
      <c r="G76" s="162">
        <v>158544</v>
      </c>
      <c r="H76" s="162">
        <v>176244</v>
      </c>
      <c r="I76" s="162">
        <v>176244</v>
      </c>
    </row>
    <row r="77" spans="1:9" ht="63" x14ac:dyDescent="0.25">
      <c r="A77" s="227"/>
      <c r="B77" s="196"/>
      <c r="C77" s="189"/>
      <c r="D77" s="159" t="s">
        <v>140</v>
      </c>
      <c r="E77" s="159" t="s">
        <v>17</v>
      </c>
      <c r="F77" s="68" t="s">
        <v>7</v>
      </c>
      <c r="G77" s="48">
        <v>49611.9</v>
      </c>
      <c r="H77" s="48">
        <v>56534.9</v>
      </c>
      <c r="I77" s="48">
        <v>56534.9</v>
      </c>
    </row>
    <row r="78" spans="1:9" ht="63" x14ac:dyDescent="0.25">
      <c r="A78" s="227" t="s">
        <v>229</v>
      </c>
      <c r="B78" s="196"/>
      <c r="C78" s="188" t="s">
        <v>148</v>
      </c>
      <c r="D78" s="165" t="s">
        <v>149</v>
      </c>
      <c r="E78" s="159" t="s">
        <v>150</v>
      </c>
      <c r="F78" s="68" t="s">
        <v>21</v>
      </c>
      <c r="G78" s="162">
        <v>36</v>
      </c>
      <c r="H78" s="162">
        <v>36</v>
      </c>
      <c r="I78" s="162">
        <v>36</v>
      </c>
    </row>
    <row r="79" spans="1:9" ht="63" x14ac:dyDescent="0.25">
      <c r="A79" s="227"/>
      <c r="B79" s="196"/>
      <c r="C79" s="189"/>
      <c r="D79" s="159" t="s">
        <v>151</v>
      </c>
      <c r="E79" s="159" t="s">
        <v>17</v>
      </c>
      <c r="F79" s="68" t="s">
        <v>7</v>
      </c>
      <c r="G79" s="48">
        <v>16540.3</v>
      </c>
      <c r="H79" s="48">
        <v>20303.3</v>
      </c>
      <c r="I79" s="48">
        <v>20303.3</v>
      </c>
    </row>
    <row r="80" spans="1:9" ht="63" x14ac:dyDescent="0.25">
      <c r="A80" s="227" t="s">
        <v>230</v>
      </c>
      <c r="B80" s="196"/>
      <c r="C80" s="188" t="s">
        <v>152</v>
      </c>
      <c r="D80" s="165" t="s">
        <v>153</v>
      </c>
      <c r="E80" s="159" t="s">
        <v>154</v>
      </c>
      <c r="F80" s="68" t="s">
        <v>21</v>
      </c>
      <c r="G80" s="49">
        <v>15</v>
      </c>
      <c r="H80" s="49">
        <v>15</v>
      </c>
      <c r="I80" s="49">
        <v>15</v>
      </c>
    </row>
    <row r="81" spans="1:9" ht="70.5" customHeight="1" x14ac:dyDescent="0.25">
      <c r="A81" s="227"/>
      <c r="B81" s="196"/>
      <c r="C81" s="189"/>
      <c r="D81" s="159" t="s">
        <v>151</v>
      </c>
      <c r="E81" s="159" t="s">
        <v>17</v>
      </c>
      <c r="F81" s="68" t="s">
        <v>7</v>
      </c>
      <c r="G81" s="48">
        <v>3022</v>
      </c>
      <c r="H81" s="48">
        <v>3709.5</v>
      </c>
      <c r="I81" s="48">
        <v>3709.5</v>
      </c>
    </row>
    <row r="82" spans="1:9" ht="63" x14ac:dyDescent="0.25">
      <c r="A82" s="227" t="s">
        <v>231</v>
      </c>
      <c r="B82" s="196"/>
      <c r="C82" s="227" t="s">
        <v>155</v>
      </c>
      <c r="D82" s="165" t="s">
        <v>156</v>
      </c>
      <c r="E82" s="159" t="s">
        <v>157</v>
      </c>
      <c r="F82" s="68" t="s">
        <v>21</v>
      </c>
      <c r="G82" s="162">
        <v>82</v>
      </c>
      <c r="H82" s="162">
        <v>105</v>
      </c>
      <c r="I82" s="162">
        <v>105</v>
      </c>
    </row>
    <row r="83" spans="1:9" ht="47.25" x14ac:dyDescent="0.25">
      <c r="A83" s="227"/>
      <c r="B83" s="196"/>
      <c r="C83" s="227"/>
      <c r="D83" s="159" t="s">
        <v>158</v>
      </c>
      <c r="E83" s="194" t="s">
        <v>17</v>
      </c>
      <c r="F83" s="255" t="s">
        <v>7</v>
      </c>
      <c r="G83" s="48">
        <v>4967.8999999999996</v>
      </c>
      <c r="H83" s="48">
        <v>5923.2</v>
      </c>
      <c r="I83" s="48">
        <v>5923.2</v>
      </c>
    </row>
    <row r="84" spans="1:9" x14ac:dyDescent="0.25">
      <c r="A84" s="227"/>
      <c r="B84" s="196"/>
      <c r="C84" s="227"/>
      <c r="D84" s="159" t="s">
        <v>159</v>
      </c>
      <c r="E84" s="194"/>
      <c r="F84" s="255"/>
      <c r="G84" s="48">
        <v>1150.2</v>
      </c>
      <c r="H84" s="48">
        <v>1340.5</v>
      </c>
      <c r="I84" s="48">
        <v>1340.5</v>
      </c>
    </row>
    <row r="85" spans="1:9" x14ac:dyDescent="0.25">
      <c r="A85" s="227"/>
      <c r="B85" s="196"/>
      <c r="C85" s="227"/>
      <c r="D85" s="159" t="s">
        <v>141</v>
      </c>
      <c r="E85" s="194"/>
      <c r="F85" s="255"/>
      <c r="G85" s="48">
        <v>4232.2</v>
      </c>
      <c r="H85" s="48">
        <v>5195.1000000000004</v>
      </c>
      <c r="I85" s="48">
        <v>5195.1000000000004</v>
      </c>
    </row>
    <row r="86" spans="1:9" x14ac:dyDescent="0.25">
      <c r="A86" s="227"/>
      <c r="B86" s="196"/>
      <c r="C86" s="227"/>
      <c r="D86" s="159" t="s">
        <v>160</v>
      </c>
      <c r="E86" s="189"/>
      <c r="F86" s="191"/>
      <c r="G86" s="48">
        <v>3174.8</v>
      </c>
      <c r="H86" s="48">
        <v>3614.3</v>
      </c>
      <c r="I86" s="48">
        <v>3614.3</v>
      </c>
    </row>
    <row r="87" spans="1:9" ht="63" x14ac:dyDescent="0.25">
      <c r="A87" s="227" t="s">
        <v>232</v>
      </c>
      <c r="B87" s="196"/>
      <c r="C87" s="185" t="s">
        <v>161</v>
      </c>
      <c r="D87" s="165" t="s">
        <v>162</v>
      </c>
      <c r="E87" s="165" t="s">
        <v>163</v>
      </c>
      <c r="F87" s="68" t="s">
        <v>21</v>
      </c>
      <c r="G87" s="162">
        <v>11</v>
      </c>
      <c r="H87" s="162">
        <v>12</v>
      </c>
      <c r="I87" s="162">
        <v>12</v>
      </c>
    </row>
    <row r="88" spans="1:9" ht="47.25" x14ac:dyDescent="0.25">
      <c r="A88" s="227"/>
      <c r="B88" s="196"/>
      <c r="C88" s="186"/>
      <c r="D88" s="165" t="s">
        <v>151</v>
      </c>
      <c r="E88" s="188" t="s">
        <v>17</v>
      </c>
      <c r="F88" s="68" t="s">
        <v>7</v>
      </c>
      <c r="G88" s="48">
        <v>194.2</v>
      </c>
      <c r="H88" s="48">
        <v>238.4</v>
      </c>
      <c r="I88" s="48">
        <v>238.4</v>
      </c>
    </row>
    <row r="89" spans="1:9" x14ac:dyDescent="0.25">
      <c r="A89" s="227"/>
      <c r="B89" s="196"/>
      <c r="C89" s="187"/>
      <c r="D89" s="159" t="s">
        <v>160</v>
      </c>
      <c r="E89" s="189"/>
      <c r="F89" s="68" t="s">
        <v>7</v>
      </c>
      <c r="G89" s="48">
        <v>5683.4</v>
      </c>
      <c r="H89" s="48">
        <v>6470.2</v>
      </c>
      <c r="I89" s="48">
        <v>6470.2</v>
      </c>
    </row>
    <row r="90" spans="1:9" ht="63" x14ac:dyDescent="0.25">
      <c r="A90" s="188" t="s">
        <v>233</v>
      </c>
      <c r="B90" s="196"/>
      <c r="C90" s="185" t="s">
        <v>1969</v>
      </c>
      <c r="D90" s="159" t="s">
        <v>1970</v>
      </c>
      <c r="E90" s="149" t="s">
        <v>157</v>
      </c>
      <c r="F90" s="68" t="s">
        <v>21</v>
      </c>
      <c r="G90" s="162">
        <v>30</v>
      </c>
      <c r="H90" s="162">
        <v>33</v>
      </c>
      <c r="I90" s="162">
        <v>33</v>
      </c>
    </row>
    <row r="91" spans="1:9" ht="69.75" customHeight="1" x14ac:dyDescent="0.25">
      <c r="A91" s="189"/>
      <c r="B91" s="196"/>
      <c r="C91" s="187"/>
      <c r="D91" s="159" t="s">
        <v>141</v>
      </c>
      <c r="E91" s="149" t="s">
        <v>17</v>
      </c>
      <c r="F91" s="68" t="s">
        <v>7</v>
      </c>
      <c r="G91" s="48">
        <v>601.1</v>
      </c>
      <c r="H91" s="48">
        <v>737.8</v>
      </c>
      <c r="I91" s="48">
        <v>737.8</v>
      </c>
    </row>
    <row r="92" spans="1:9" ht="63" x14ac:dyDescent="0.25">
      <c r="A92" s="227" t="s">
        <v>234</v>
      </c>
      <c r="B92" s="196"/>
      <c r="C92" s="188" t="s">
        <v>164</v>
      </c>
      <c r="D92" s="165" t="s">
        <v>165</v>
      </c>
      <c r="E92" s="159" t="s">
        <v>166</v>
      </c>
      <c r="F92" s="68" t="s">
        <v>167</v>
      </c>
      <c r="G92" s="162">
        <v>12000</v>
      </c>
      <c r="H92" s="162">
        <v>12000</v>
      </c>
      <c r="I92" s="162">
        <v>12000</v>
      </c>
    </row>
    <row r="93" spans="1:9" ht="63" x14ac:dyDescent="0.25">
      <c r="A93" s="227"/>
      <c r="B93" s="196"/>
      <c r="C93" s="189"/>
      <c r="D93" s="159" t="s">
        <v>151</v>
      </c>
      <c r="E93" s="159" t="s">
        <v>17</v>
      </c>
      <c r="F93" s="68" t="s">
        <v>7</v>
      </c>
      <c r="G93" s="48">
        <v>2610.6</v>
      </c>
      <c r="H93" s="48">
        <v>3204.5</v>
      </c>
      <c r="I93" s="48">
        <v>3204.5</v>
      </c>
    </row>
    <row r="94" spans="1:9" ht="63" x14ac:dyDescent="0.25">
      <c r="A94" s="227" t="s">
        <v>235</v>
      </c>
      <c r="B94" s="196"/>
      <c r="C94" s="188" t="s">
        <v>1867</v>
      </c>
      <c r="D94" s="165" t="s">
        <v>168</v>
      </c>
      <c r="E94" s="159" t="s">
        <v>169</v>
      </c>
      <c r="F94" s="68" t="s">
        <v>21</v>
      </c>
      <c r="G94" s="162">
        <v>12816</v>
      </c>
      <c r="H94" s="162">
        <v>20300</v>
      </c>
      <c r="I94" s="162">
        <v>20300</v>
      </c>
    </row>
    <row r="95" spans="1:9" ht="47.25" x14ac:dyDescent="0.25">
      <c r="A95" s="227"/>
      <c r="B95" s="196"/>
      <c r="C95" s="194"/>
      <c r="D95" s="161" t="s">
        <v>170</v>
      </c>
      <c r="E95" s="188" t="s">
        <v>17</v>
      </c>
      <c r="F95" s="190" t="s">
        <v>7</v>
      </c>
      <c r="G95" s="48">
        <v>7413.1</v>
      </c>
      <c r="H95" s="48">
        <v>8255.7000000000007</v>
      </c>
      <c r="I95" s="48">
        <v>8255.7000000000007</v>
      </c>
    </row>
    <row r="96" spans="1:9" x14ac:dyDescent="0.25">
      <c r="A96" s="227"/>
      <c r="B96" s="196"/>
      <c r="C96" s="189"/>
      <c r="D96" s="159" t="s">
        <v>160</v>
      </c>
      <c r="E96" s="189"/>
      <c r="F96" s="191"/>
      <c r="G96" s="48">
        <v>9717.7999999999993</v>
      </c>
      <c r="H96" s="48">
        <v>11063.1</v>
      </c>
      <c r="I96" s="48">
        <v>11063.1</v>
      </c>
    </row>
    <row r="97" spans="1:9" ht="63" x14ac:dyDescent="0.25">
      <c r="A97" s="188" t="s">
        <v>2255</v>
      </c>
      <c r="B97" s="196"/>
      <c r="C97" s="188" t="s">
        <v>1931</v>
      </c>
      <c r="D97" s="165" t="s">
        <v>171</v>
      </c>
      <c r="E97" s="149" t="s">
        <v>1972</v>
      </c>
      <c r="F97" s="175" t="s">
        <v>21</v>
      </c>
      <c r="G97" s="162">
        <v>17</v>
      </c>
      <c r="H97" s="162">
        <v>17</v>
      </c>
      <c r="I97" s="162">
        <v>17</v>
      </c>
    </row>
    <row r="98" spans="1:9" ht="47.25" x14ac:dyDescent="0.25">
      <c r="A98" s="194"/>
      <c r="B98" s="196"/>
      <c r="C98" s="194"/>
      <c r="D98" s="161" t="s">
        <v>170</v>
      </c>
      <c r="E98" s="188" t="s">
        <v>17</v>
      </c>
      <c r="F98" s="190" t="s">
        <v>7</v>
      </c>
      <c r="G98" s="48">
        <v>345.8</v>
      </c>
      <c r="H98" s="48">
        <v>385.1</v>
      </c>
      <c r="I98" s="48">
        <v>385.1</v>
      </c>
    </row>
    <row r="99" spans="1:9" x14ac:dyDescent="0.25">
      <c r="A99" s="189"/>
      <c r="B99" s="196"/>
      <c r="C99" s="189"/>
      <c r="D99" s="159" t="s">
        <v>160</v>
      </c>
      <c r="E99" s="189"/>
      <c r="F99" s="191"/>
      <c r="G99" s="48">
        <v>1803.3</v>
      </c>
      <c r="H99" s="48">
        <v>2052.9</v>
      </c>
      <c r="I99" s="48">
        <v>2052.9</v>
      </c>
    </row>
    <row r="100" spans="1:9" ht="63" x14ac:dyDescent="0.25">
      <c r="A100" s="227" t="s">
        <v>236</v>
      </c>
      <c r="B100" s="196"/>
      <c r="C100" s="269" t="s">
        <v>174</v>
      </c>
      <c r="D100" s="159" t="s">
        <v>1973</v>
      </c>
      <c r="E100" s="159" t="s">
        <v>175</v>
      </c>
      <c r="F100" s="68" t="s">
        <v>176</v>
      </c>
      <c r="G100" s="162">
        <v>1120</v>
      </c>
      <c r="H100" s="162">
        <v>1635</v>
      </c>
      <c r="I100" s="162">
        <v>1635</v>
      </c>
    </row>
    <row r="101" spans="1:9" ht="63" x14ac:dyDescent="0.25">
      <c r="A101" s="227"/>
      <c r="B101" s="196"/>
      <c r="C101" s="270"/>
      <c r="D101" s="159" t="s">
        <v>173</v>
      </c>
      <c r="E101" s="159" t="s">
        <v>17</v>
      </c>
      <c r="F101" s="68" t="s">
        <v>7</v>
      </c>
      <c r="G101" s="48">
        <v>29975</v>
      </c>
      <c r="H101" s="48">
        <v>36365.4</v>
      </c>
      <c r="I101" s="48">
        <v>36365.4</v>
      </c>
    </row>
    <row r="102" spans="1:9" ht="78.75" x14ac:dyDescent="0.25">
      <c r="A102" s="227" t="s">
        <v>237</v>
      </c>
      <c r="B102" s="196"/>
      <c r="C102" s="188" t="s">
        <v>177</v>
      </c>
      <c r="D102" s="165" t="s">
        <v>1974</v>
      </c>
      <c r="E102" s="159" t="s">
        <v>1975</v>
      </c>
      <c r="F102" s="176" t="s">
        <v>21</v>
      </c>
      <c r="G102" s="162">
        <v>43847</v>
      </c>
      <c r="H102" s="162">
        <v>69230</v>
      </c>
      <c r="I102" s="162">
        <v>69230</v>
      </c>
    </row>
    <row r="103" spans="1:9" ht="47.25" x14ac:dyDescent="0.25">
      <c r="A103" s="227"/>
      <c r="B103" s="196"/>
      <c r="C103" s="194"/>
      <c r="D103" s="161" t="s">
        <v>178</v>
      </c>
      <c r="E103" s="188" t="s">
        <v>17</v>
      </c>
      <c r="F103" s="190" t="s">
        <v>7</v>
      </c>
      <c r="G103" s="48">
        <v>15552.5</v>
      </c>
      <c r="H103" s="48">
        <v>17320.2</v>
      </c>
      <c r="I103" s="48">
        <v>17320.2</v>
      </c>
    </row>
    <row r="104" spans="1:9" x14ac:dyDescent="0.25">
      <c r="A104" s="227"/>
      <c r="B104" s="196"/>
      <c r="C104" s="189"/>
      <c r="D104" s="159" t="s">
        <v>160</v>
      </c>
      <c r="E104" s="189"/>
      <c r="F104" s="191"/>
      <c r="G104" s="48">
        <v>33666.6</v>
      </c>
      <c r="H104" s="48">
        <v>38327.1</v>
      </c>
      <c r="I104" s="48">
        <v>38327.1</v>
      </c>
    </row>
    <row r="105" spans="1:9" ht="63" x14ac:dyDescent="0.25">
      <c r="A105" s="227" t="s">
        <v>238</v>
      </c>
      <c r="B105" s="196"/>
      <c r="C105" s="185" t="s">
        <v>179</v>
      </c>
      <c r="D105" s="165" t="s">
        <v>180</v>
      </c>
      <c r="E105" s="165" t="s">
        <v>181</v>
      </c>
      <c r="F105" s="176" t="s">
        <v>76</v>
      </c>
      <c r="G105" s="162">
        <v>90668</v>
      </c>
      <c r="H105" s="162">
        <v>90668</v>
      </c>
      <c r="I105" s="162">
        <v>90700</v>
      </c>
    </row>
    <row r="106" spans="1:9" ht="60.75" customHeight="1" x14ac:dyDescent="0.25">
      <c r="A106" s="227"/>
      <c r="B106" s="196"/>
      <c r="C106" s="187"/>
      <c r="D106" s="159" t="s">
        <v>173</v>
      </c>
      <c r="E106" s="159" t="s">
        <v>17</v>
      </c>
      <c r="F106" s="68" t="s">
        <v>7</v>
      </c>
      <c r="G106" s="48">
        <v>27214</v>
      </c>
      <c r="H106" s="48">
        <v>33015.699999999997</v>
      </c>
      <c r="I106" s="48">
        <v>33015.699999999997</v>
      </c>
    </row>
    <row r="107" spans="1:9" ht="63" x14ac:dyDescent="0.25">
      <c r="A107" s="227" t="s">
        <v>239</v>
      </c>
      <c r="B107" s="196"/>
      <c r="C107" s="188" t="s">
        <v>182</v>
      </c>
      <c r="D107" s="165" t="s">
        <v>183</v>
      </c>
      <c r="E107" s="159" t="s">
        <v>184</v>
      </c>
      <c r="F107" s="68" t="s">
        <v>21</v>
      </c>
      <c r="G107" s="162">
        <v>796</v>
      </c>
      <c r="H107" s="162">
        <v>1022</v>
      </c>
      <c r="I107" s="162">
        <v>1022</v>
      </c>
    </row>
    <row r="108" spans="1:9" ht="47.25" x14ac:dyDescent="0.25">
      <c r="A108" s="227"/>
      <c r="B108" s="196"/>
      <c r="C108" s="194"/>
      <c r="D108" s="159" t="s">
        <v>185</v>
      </c>
      <c r="E108" s="188" t="s">
        <v>17</v>
      </c>
      <c r="F108" s="190" t="s">
        <v>7</v>
      </c>
      <c r="G108" s="48">
        <v>1931.4</v>
      </c>
      <c r="H108" s="48">
        <v>2302.8000000000002</v>
      </c>
      <c r="I108" s="48">
        <v>2302.8000000000002</v>
      </c>
    </row>
    <row r="109" spans="1:9" ht="31.5" x14ac:dyDescent="0.25">
      <c r="A109" s="227"/>
      <c r="B109" s="196"/>
      <c r="C109" s="194"/>
      <c r="D109" s="161" t="s">
        <v>186</v>
      </c>
      <c r="E109" s="194"/>
      <c r="F109" s="255"/>
      <c r="G109" s="48">
        <v>2475.4</v>
      </c>
      <c r="H109" s="48">
        <v>2820.8</v>
      </c>
      <c r="I109" s="48">
        <v>2820.8</v>
      </c>
    </row>
    <row r="110" spans="1:9" x14ac:dyDescent="0.25">
      <c r="A110" s="227"/>
      <c r="B110" s="196"/>
      <c r="C110" s="189"/>
      <c r="D110" s="159" t="s">
        <v>141</v>
      </c>
      <c r="E110" s="189"/>
      <c r="F110" s="191"/>
      <c r="G110" s="48">
        <v>2764.6</v>
      </c>
      <c r="H110" s="48">
        <v>3393.5</v>
      </c>
      <c r="I110" s="48">
        <v>3393.5</v>
      </c>
    </row>
    <row r="111" spans="1:9" ht="63" x14ac:dyDescent="0.25">
      <c r="A111" s="227" t="s">
        <v>240</v>
      </c>
      <c r="B111" s="196"/>
      <c r="C111" s="185" t="s">
        <v>187</v>
      </c>
      <c r="D111" s="165" t="s">
        <v>188</v>
      </c>
      <c r="E111" s="165" t="s">
        <v>189</v>
      </c>
      <c r="F111" s="68" t="s">
        <v>76</v>
      </c>
      <c r="G111" s="162">
        <v>86920</v>
      </c>
      <c r="H111" s="162">
        <v>106850</v>
      </c>
      <c r="I111" s="162">
        <v>106850</v>
      </c>
    </row>
    <row r="112" spans="1:9" ht="47.25" x14ac:dyDescent="0.25">
      <c r="A112" s="227"/>
      <c r="B112" s="196"/>
      <c r="C112" s="186"/>
      <c r="D112" s="159" t="s">
        <v>190</v>
      </c>
      <c r="E112" s="188" t="s">
        <v>17</v>
      </c>
      <c r="F112" s="190" t="s">
        <v>7</v>
      </c>
      <c r="G112" s="48">
        <v>17541.599999999999</v>
      </c>
      <c r="H112" s="48">
        <v>20914.8</v>
      </c>
      <c r="I112" s="48">
        <v>20914.8</v>
      </c>
    </row>
    <row r="113" spans="1:9" x14ac:dyDescent="0.25">
      <c r="A113" s="227"/>
      <c r="B113" s="196"/>
      <c r="C113" s="187"/>
      <c r="D113" s="159" t="s">
        <v>159</v>
      </c>
      <c r="E113" s="189"/>
      <c r="F113" s="191"/>
      <c r="G113" s="48">
        <v>8086.6</v>
      </c>
      <c r="H113" s="48">
        <v>9424.5</v>
      </c>
      <c r="I113" s="48">
        <v>9424.5</v>
      </c>
    </row>
    <row r="114" spans="1:9" ht="63" x14ac:dyDescent="0.25">
      <c r="A114" s="227" t="s">
        <v>241</v>
      </c>
      <c r="B114" s="196"/>
      <c r="C114" s="188" t="s">
        <v>191</v>
      </c>
      <c r="D114" s="165" t="s">
        <v>192</v>
      </c>
      <c r="E114" s="159" t="s">
        <v>193</v>
      </c>
      <c r="F114" s="68" t="s">
        <v>194</v>
      </c>
      <c r="G114" s="162">
        <v>4116</v>
      </c>
      <c r="H114" s="162">
        <v>4116</v>
      </c>
      <c r="I114" s="162">
        <v>4116</v>
      </c>
    </row>
    <row r="115" spans="1:9" ht="63" x14ac:dyDescent="0.25">
      <c r="A115" s="227"/>
      <c r="B115" s="196"/>
      <c r="C115" s="189"/>
      <c r="D115" s="159" t="s">
        <v>173</v>
      </c>
      <c r="E115" s="159" t="s">
        <v>17</v>
      </c>
      <c r="F115" s="68" t="s">
        <v>7</v>
      </c>
      <c r="G115" s="52">
        <v>2494.1</v>
      </c>
      <c r="H115" s="52">
        <v>3025.8</v>
      </c>
      <c r="I115" s="48">
        <v>3025.8</v>
      </c>
    </row>
    <row r="116" spans="1:9" ht="116.25" customHeight="1" x14ac:dyDescent="0.25">
      <c r="A116" s="227" t="s">
        <v>242</v>
      </c>
      <c r="B116" s="196"/>
      <c r="C116" s="185" t="s">
        <v>195</v>
      </c>
      <c r="D116" s="165" t="s">
        <v>196</v>
      </c>
      <c r="E116" s="177" t="s">
        <v>50</v>
      </c>
      <c r="F116" s="176" t="s">
        <v>51</v>
      </c>
      <c r="G116" s="162">
        <v>41521</v>
      </c>
      <c r="H116" s="162">
        <v>41521</v>
      </c>
      <c r="I116" s="162">
        <v>41521</v>
      </c>
    </row>
    <row r="117" spans="1:9" ht="63" x14ac:dyDescent="0.25">
      <c r="A117" s="227"/>
      <c r="B117" s="196"/>
      <c r="C117" s="187"/>
      <c r="D117" s="159" t="s">
        <v>197</v>
      </c>
      <c r="E117" s="159" t="s">
        <v>17</v>
      </c>
      <c r="F117" s="68" t="s">
        <v>7</v>
      </c>
      <c r="G117" s="48">
        <v>16219.2</v>
      </c>
      <c r="H117" s="48">
        <v>13993.3</v>
      </c>
      <c r="I117" s="48">
        <v>13993.3</v>
      </c>
    </row>
    <row r="118" spans="1:9" ht="220.5" x14ac:dyDescent="0.25">
      <c r="A118" s="227" t="s">
        <v>243</v>
      </c>
      <c r="B118" s="196"/>
      <c r="C118" s="185" t="s">
        <v>198</v>
      </c>
      <c r="D118" s="166" t="s">
        <v>199</v>
      </c>
      <c r="E118" s="177" t="s">
        <v>200</v>
      </c>
      <c r="F118" s="68" t="s">
        <v>76</v>
      </c>
      <c r="G118" s="162">
        <v>539</v>
      </c>
      <c r="H118" s="162">
        <v>754</v>
      </c>
      <c r="I118" s="162">
        <v>754</v>
      </c>
    </row>
    <row r="119" spans="1:9" ht="63" x14ac:dyDescent="0.25">
      <c r="A119" s="227"/>
      <c r="B119" s="196"/>
      <c r="C119" s="187"/>
      <c r="D119" s="159" t="s">
        <v>197</v>
      </c>
      <c r="E119" s="159" t="s">
        <v>17</v>
      </c>
      <c r="F119" s="68" t="s">
        <v>7</v>
      </c>
      <c r="G119" s="48">
        <v>84597.7</v>
      </c>
      <c r="H119" s="48">
        <v>138068.6</v>
      </c>
      <c r="I119" s="48">
        <v>138068.6</v>
      </c>
    </row>
    <row r="120" spans="1:9" ht="63" x14ac:dyDescent="0.25">
      <c r="A120" s="188" t="s">
        <v>244</v>
      </c>
      <c r="B120" s="196"/>
      <c r="C120" s="188" t="s">
        <v>201</v>
      </c>
      <c r="D120" s="165" t="s">
        <v>202</v>
      </c>
      <c r="E120" s="159" t="s">
        <v>1971</v>
      </c>
      <c r="F120" s="68" t="s">
        <v>167</v>
      </c>
      <c r="G120" s="162">
        <v>110791</v>
      </c>
      <c r="H120" s="162">
        <v>110791</v>
      </c>
      <c r="I120" s="162">
        <v>110791</v>
      </c>
    </row>
    <row r="121" spans="1:9" ht="63" x14ac:dyDescent="0.25">
      <c r="A121" s="189"/>
      <c r="B121" s="196"/>
      <c r="C121" s="189"/>
      <c r="D121" s="159" t="s">
        <v>151</v>
      </c>
      <c r="E121" s="159" t="s">
        <v>17</v>
      </c>
      <c r="F121" s="68" t="s">
        <v>7</v>
      </c>
      <c r="G121" s="48">
        <v>87811.3</v>
      </c>
      <c r="H121" s="48">
        <v>107788.7</v>
      </c>
      <c r="I121" s="48">
        <v>107788.7</v>
      </c>
    </row>
    <row r="122" spans="1:9" ht="78.75" x14ac:dyDescent="0.25">
      <c r="A122" s="227" t="s">
        <v>245</v>
      </c>
      <c r="B122" s="196"/>
      <c r="C122" s="188" t="s">
        <v>203</v>
      </c>
      <c r="D122" s="165" t="s">
        <v>204</v>
      </c>
      <c r="E122" s="159" t="s">
        <v>169</v>
      </c>
      <c r="F122" s="68" t="s">
        <v>21</v>
      </c>
      <c r="G122" s="162">
        <v>7</v>
      </c>
      <c r="H122" s="162">
        <v>7</v>
      </c>
      <c r="I122" s="162">
        <v>7</v>
      </c>
    </row>
    <row r="123" spans="1:9" ht="31.5" x14ac:dyDescent="0.25">
      <c r="A123" s="227"/>
      <c r="B123" s="196"/>
      <c r="C123" s="194"/>
      <c r="D123" s="159" t="s">
        <v>205</v>
      </c>
      <c r="E123" s="188" t="s">
        <v>17</v>
      </c>
      <c r="F123" s="190" t="s">
        <v>7</v>
      </c>
      <c r="G123" s="48">
        <v>21265.3</v>
      </c>
      <c r="H123" s="48">
        <v>23682.3</v>
      </c>
      <c r="I123" s="48">
        <v>23682.3</v>
      </c>
    </row>
    <row r="124" spans="1:9" x14ac:dyDescent="0.25">
      <c r="A124" s="227"/>
      <c r="B124" s="196"/>
      <c r="C124" s="189"/>
      <c r="D124" s="159" t="s">
        <v>160</v>
      </c>
      <c r="E124" s="189"/>
      <c r="F124" s="191"/>
      <c r="G124" s="48">
        <v>71867.399999999994</v>
      </c>
      <c r="H124" s="48">
        <v>81816.2</v>
      </c>
      <c r="I124" s="48">
        <v>81816.2</v>
      </c>
    </row>
    <row r="125" spans="1:9" ht="110.25" x14ac:dyDescent="0.25">
      <c r="A125" s="227" t="s">
        <v>246</v>
      </c>
      <c r="B125" s="196"/>
      <c r="C125" s="185" t="s">
        <v>206</v>
      </c>
      <c r="D125" s="165" t="s">
        <v>207</v>
      </c>
      <c r="E125" s="159" t="s">
        <v>208</v>
      </c>
      <c r="F125" s="68" t="s">
        <v>21</v>
      </c>
      <c r="G125" s="162">
        <v>10</v>
      </c>
      <c r="H125" s="162">
        <v>10</v>
      </c>
      <c r="I125" s="162">
        <v>10</v>
      </c>
    </row>
    <row r="126" spans="1:9" ht="47.25" x14ac:dyDescent="0.25">
      <c r="A126" s="227"/>
      <c r="B126" s="196"/>
      <c r="C126" s="186"/>
      <c r="D126" s="159" t="s">
        <v>209</v>
      </c>
      <c r="E126" s="188" t="s">
        <v>17</v>
      </c>
      <c r="F126" s="190" t="s">
        <v>7</v>
      </c>
      <c r="G126" s="48">
        <v>17194</v>
      </c>
      <c r="H126" s="48">
        <v>19148.2</v>
      </c>
      <c r="I126" s="48">
        <v>19148.2</v>
      </c>
    </row>
    <row r="127" spans="1:9" x14ac:dyDescent="0.25">
      <c r="A127" s="227"/>
      <c r="B127" s="196"/>
      <c r="C127" s="187"/>
      <c r="D127" s="159" t="s">
        <v>160</v>
      </c>
      <c r="E127" s="189"/>
      <c r="F127" s="191"/>
      <c r="G127" s="48">
        <v>48798.6</v>
      </c>
      <c r="H127" s="48">
        <v>55553.9</v>
      </c>
      <c r="I127" s="48">
        <v>55553.9</v>
      </c>
    </row>
    <row r="128" spans="1:9" ht="63" x14ac:dyDescent="0.25">
      <c r="A128" s="227" t="s">
        <v>247</v>
      </c>
      <c r="B128" s="196"/>
      <c r="C128" s="188" t="s">
        <v>210</v>
      </c>
      <c r="D128" s="165" t="s">
        <v>211</v>
      </c>
      <c r="E128" s="159" t="s">
        <v>125</v>
      </c>
      <c r="F128" s="68" t="s">
        <v>21</v>
      </c>
      <c r="G128" s="162">
        <v>92</v>
      </c>
      <c r="H128" s="162">
        <v>99</v>
      </c>
      <c r="I128" s="162">
        <v>99</v>
      </c>
    </row>
    <row r="129" spans="1:11" ht="47.25" x14ac:dyDescent="0.25">
      <c r="A129" s="227"/>
      <c r="B129" s="196"/>
      <c r="C129" s="194"/>
      <c r="D129" s="159" t="s">
        <v>190</v>
      </c>
      <c r="E129" s="188" t="s">
        <v>17</v>
      </c>
      <c r="F129" s="190" t="s">
        <v>7</v>
      </c>
      <c r="G129" s="48">
        <v>5388.7</v>
      </c>
      <c r="H129" s="48">
        <v>6424.9</v>
      </c>
      <c r="I129" s="48">
        <v>6424.9</v>
      </c>
    </row>
    <row r="130" spans="1:11" x14ac:dyDescent="0.25">
      <c r="A130" s="227"/>
      <c r="B130" s="196"/>
      <c r="C130" s="189"/>
      <c r="D130" s="159" t="s">
        <v>159</v>
      </c>
      <c r="E130" s="189"/>
      <c r="F130" s="191"/>
      <c r="G130" s="48">
        <v>10386.200000000001</v>
      </c>
      <c r="H130" s="48">
        <v>12104.6</v>
      </c>
      <c r="I130" s="48">
        <v>12104.6</v>
      </c>
    </row>
    <row r="131" spans="1:11" ht="63" x14ac:dyDescent="0.25">
      <c r="A131" s="227" t="s">
        <v>248</v>
      </c>
      <c r="B131" s="196"/>
      <c r="C131" s="188" t="s">
        <v>212</v>
      </c>
      <c r="D131" s="165" t="s">
        <v>213</v>
      </c>
      <c r="E131" s="159" t="s">
        <v>214</v>
      </c>
      <c r="F131" s="68" t="s">
        <v>21</v>
      </c>
      <c r="G131" s="162">
        <v>5054</v>
      </c>
      <c r="H131" s="162">
        <v>5694</v>
      </c>
      <c r="I131" s="162">
        <v>5694</v>
      </c>
    </row>
    <row r="132" spans="1:11" ht="47.25" x14ac:dyDescent="0.25">
      <c r="A132" s="227"/>
      <c r="B132" s="196"/>
      <c r="C132" s="194"/>
      <c r="D132" s="159" t="s">
        <v>215</v>
      </c>
      <c r="E132" s="188" t="s">
        <v>17</v>
      </c>
      <c r="F132" s="190" t="s">
        <v>7</v>
      </c>
      <c r="G132" s="48">
        <v>22065.599999999999</v>
      </c>
      <c r="H132" s="48">
        <v>26308.799999999999</v>
      </c>
      <c r="I132" s="48">
        <v>26308.799999999999</v>
      </c>
    </row>
    <row r="133" spans="1:11" x14ac:dyDescent="0.25">
      <c r="A133" s="227"/>
      <c r="B133" s="196"/>
      <c r="C133" s="189"/>
      <c r="D133" s="159" t="s">
        <v>159</v>
      </c>
      <c r="E133" s="189"/>
      <c r="F133" s="191"/>
      <c r="G133" s="48">
        <v>322.5</v>
      </c>
      <c r="H133" s="48">
        <v>375.9</v>
      </c>
      <c r="I133" s="48">
        <v>375.9</v>
      </c>
    </row>
    <row r="134" spans="1:11" ht="63" x14ac:dyDescent="0.25">
      <c r="A134" s="227" t="s">
        <v>249</v>
      </c>
      <c r="B134" s="196"/>
      <c r="C134" s="188" t="s">
        <v>216</v>
      </c>
      <c r="D134" s="165" t="s">
        <v>217</v>
      </c>
      <c r="E134" s="159" t="s">
        <v>214</v>
      </c>
      <c r="F134" s="68" t="s">
        <v>21</v>
      </c>
      <c r="G134" s="162">
        <v>17563</v>
      </c>
      <c r="H134" s="162">
        <v>17571</v>
      </c>
      <c r="I134" s="162">
        <v>17571</v>
      </c>
    </row>
    <row r="135" spans="1:11" ht="63" x14ac:dyDescent="0.25">
      <c r="A135" s="227"/>
      <c r="B135" s="197"/>
      <c r="C135" s="189"/>
      <c r="D135" s="159" t="s">
        <v>140</v>
      </c>
      <c r="E135" s="159" t="s">
        <v>17</v>
      </c>
      <c r="F135" s="68" t="s">
        <v>7</v>
      </c>
      <c r="G135" s="48">
        <v>6581.6</v>
      </c>
      <c r="H135" s="48">
        <v>7500</v>
      </c>
      <c r="I135" s="48">
        <v>7500</v>
      </c>
    </row>
    <row r="136" spans="1:11" ht="42" customHeight="1" x14ac:dyDescent="0.25">
      <c r="A136" s="273" t="s">
        <v>218</v>
      </c>
      <c r="B136" s="274"/>
      <c r="C136" s="274"/>
      <c r="D136" s="275"/>
      <c r="E136" s="215" t="s">
        <v>18</v>
      </c>
      <c r="F136" s="276" t="s">
        <v>7</v>
      </c>
      <c r="G136" s="21">
        <f>SUM(G72,G73,G75,G77,G79,G81,G83,G84,G85,G86,G88,G89,G91,G93,G95,G96,G98,G99,G101,G103,G104,G106,G108,G109,G110,G112,G113,G115,G117,G119,G121,G123,G124,G126,G127,G129,G130,G132,G133,G135)</f>
        <v>655301.89999999979</v>
      </c>
      <c r="H136" s="21">
        <f>SUM(H72,H73,H75,H77,H79,H81,H83,H84,H85,H86,H88,H89,H91,H93,H95,H96,H98,H99,H101,H103,H104,H106,H108,H109,H110,H112,H113,H115,H117,H119,H121,H123,H124,H126,H127,H129,H130,H132,H133,H135)</f>
        <v>800418</v>
      </c>
      <c r="I136" s="21">
        <f>SUM(I72,I73,I75,I77,I79,I81,I83,I85,I84,I86,I88,I89,I91,I93,I95,I96,I98,I99,I101,I103,I104,I106,I108,I109,I110,I112,I113,I115,I117,I119,I121,I123,I124,I126,I127,I129,I130,I132,I133,I135)</f>
        <v>800417.96</v>
      </c>
      <c r="K136" s="93"/>
    </row>
    <row r="137" spans="1:11" ht="48" customHeight="1" x14ac:dyDescent="0.25">
      <c r="A137" s="273" t="s">
        <v>219</v>
      </c>
      <c r="B137" s="274"/>
      <c r="C137" s="274"/>
      <c r="D137" s="275"/>
      <c r="E137" s="217"/>
      <c r="F137" s="277"/>
      <c r="G137" s="21">
        <f>G136</f>
        <v>655301.89999999979</v>
      </c>
      <c r="H137" s="21">
        <f>H136</f>
        <v>800418</v>
      </c>
      <c r="I137" s="21">
        <v>800417.96</v>
      </c>
    </row>
    <row r="138" spans="1:11" x14ac:dyDescent="0.25">
      <c r="A138" s="204" t="s">
        <v>250</v>
      </c>
      <c r="B138" s="204"/>
      <c r="C138" s="204"/>
      <c r="D138" s="204"/>
      <c r="E138" s="204"/>
      <c r="F138" s="204"/>
      <c r="G138" s="204"/>
      <c r="H138" s="204"/>
      <c r="I138" s="237"/>
      <c r="J138" s="76"/>
    </row>
    <row r="139" spans="1:11" ht="63" customHeight="1" x14ac:dyDescent="0.25">
      <c r="A139" s="188" t="s">
        <v>277</v>
      </c>
      <c r="B139" s="278" t="s">
        <v>251</v>
      </c>
      <c r="C139" s="248" t="s">
        <v>1976</v>
      </c>
      <c r="D139" s="53" t="s">
        <v>252</v>
      </c>
      <c r="E139" s="54" t="s">
        <v>253</v>
      </c>
      <c r="F139" s="149" t="s">
        <v>76</v>
      </c>
      <c r="G139" s="55">
        <v>2736</v>
      </c>
      <c r="H139" s="55">
        <v>2676</v>
      </c>
      <c r="I139" s="55">
        <v>2676</v>
      </c>
      <c r="J139" s="84"/>
      <c r="K139" s="76"/>
    </row>
    <row r="140" spans="1:11" ht="47.25" customHeight="1" x14ac:dyDescent="0.25">
      <c r="A140" s="194"/>
      <c r="B140" s="279"/>
      <c r="C140" s="281"/>
      <c r="D140" s="159" t="s">
        <v>254</v>
      </c>
      <c r="E140" s="188" t="s">
        <v>17</v>
      </c>
      <c r="F140" s="188" t="s">
        <v>6</v>
      </c>
      <c r="G140" s="56">
        <v>288691.40000000002</v>
      </c>
      <c r="H140" s="56">
        <v>337429</v>
      </c>
      <c r="I140" s="56">
        <v>337429</v>
      </c>
      <c r="J140" s="87"/>
      <c r="K140" s="76"/>
    </row>
    <row r="141" spans="1:11" ht="20.25" x14ac:dyDescent="0.25">
      <c r="A141" s="194"/>
      <c r="B141" s="279"/>
      <c r="C141" s="281"/>
      <c r="D141" s="159" t="s">
        <v>255</v>
      </c>
      <c r="E141" s="194"/>
      <c r="F141" s="194"/>
      <c r="G141" s="56">
        <v>420204.6</v>
      </c>
      <c r="H141" s="56">
        <v>500581.6</v>
      </c>
      <c r="I141" s="56">
        <v>500581.6</v>
      </c>
      <c r="J141" s="87"/>
      <c r="K141" s="76"/>
    </row>
    <row r="142" spans="1:11" ht="20.25" x14ac:dyDescent="0.25">
      <c r="A142" s="194"/>
      <c r="B142" s="279"/>
      <c r="C142" s="281"/>
      <c r="D142" s="159" t="s">
        <v>257</v>
      </c>
      <c r="E142" s="194"/>
      <c r="F142" s="194"/>
      <c r="G142" s="56">
        <v>110768.6</v>
      </c>
      <c r="H142" s="56">
        <v>118482.4</v>
      </c>
      <c r="I142" s="56">
        <v>118482.4</v>
      </c>
      <c r="J142" s="86"/>
      <c r="K142" s="76"/>
    </row>
    <row r="143" spans="1:11" ht="20.25" x14ac:dyDescent="0.25">
      <c r="A143" s="194"/>
      <c r="B143" s="279"/>
      <c r="C143" s="281"/>
      <c r="D143" s="159" t="s">
        <v>258</v>
      </c>
      <c r="E143" s="194"/>
      <c r="F143" s="194"/>
      <c r="G143" s="56">
        <v>28348.1</v>
      </c>
      <c r="H143" s="56">
        <v>30445.7</v>
      </c>
      <c r="I143" s="56">
        <v>30445.7</v>
      </c>
      <c r="J143" s="87"/>
      <c r="K143" s="76"/>
    </row>
    <row r="144" spans="1:11" ht="20.25" x14ac:dyDescent="0.25">
      <c r="A144" s="194"/>
      <c r="B144" s="279"/>
      <c r="C144" s="281"/>
      <c r="D144" s="188" t="s">
        <v>259</v>
      </c>
      <c r="E144" s="194"/>
      <c r="F144" s="194"/>
      <c r="G144" s="198">
        <v>71606.899999999994</v>
      </c>
      <c r="H144" s="198">
        <v>102138.9</v>
      </c>
      <c r="I144" s="198">
        <v>102138.9</v>
      </c>
      <c r="J144" s="87"/>
      <c r="K144" s="76"/>
    </row>
    <row r="145" spans="1:11" ht="166.5" customHeight="1" x14ac:dyDescent="0.25">
      <c r="A145" s="189"/>
      <c r="B145" s="279"/>
      <c r="C145" s="251"/>
      <c r="D145" s="189"/>
      <c r="E145" s="189"/>
      <c r="F145" s="189"/>
      <c r="G145" s="199"/>
      <c r="H145" s="199"/>
      <c r="I145" s="199"/>
      <c r="J145" s="88"/>
      <c r="K145" s="76"/>
    </row>
    <row r="146" spans="1:11" ht="63" customHeight="1" x14ac:dyDescent="0.25">
      <c r="A146" s="188" t="s">
        <v>278</v>
      </c>
      <c r="B146" s="279"/>
      <c r="C146" s="200" t="s">
        <v>1977</v>
      </c>
      <c r="D146" s="51" t="s">
        <v>260</v>
      </c>
      <c r="E146" s="54" t="s">
        <v>1978</v>
      </c>
      <c r="F146" s="149" t="s">
        <v>76</v>
      </c>
      <c r="G146" s="55">
        <v>2028</v>
      </c>
      <c r="H146" s="55">
        <v>1858</v>
      </c>
      <c r="I146" s="55">
        <v>1858</v>
      </c>
      <c r="J146" s="91"/>
      <c r="K146" s="76"/>
    </row>
    <row r="147" spans="1:11" ht="47.25" customHeight="1" x14ac:dyDescent="0.25">
      <c r="A147" s="194"/>
      <c r="B147" s="279"/>
      <c r="C147" s="201"/>
      <c r="D147" s="159" t="s">
        <v>261</v>
      </c>
      <c r="E147" s="188" t="s">
        <v>17</v>
      </c>
      <c r="F147" s="188" t="s">
        <v>6</v>
      </c>
      <c r="G147" s="56">
        <v>990475.7</v>
      </c>
      <c r="H147" s="56">
        <v>1141405.7</v>
      </c>
      <c r="I147" s="56">
        <v>1141455.7</v>
      </c>
      <c r="J147" s="86"/>
      <c r="K147" s="76"/>
    </row>
    <row r="148" spans="1:11" ht="20.25" x14ac:dyDescent="0.25">
      <c r="A148" s="194"/>
      <c r="B148" s="279"/>
      <c r="C148" s="201"/>
      <c r="D148" s="159" t="s">
        <v>256</v>
      </c>
      <c r="E148" s="194"/>
      <c r="F148" s="194"/>
      <c r="G148" s="56">
        <v>118351.8</v>
      </c>
      <c r="H148" s="56">
        <v>137483.9</v>
      </c>
      <c r="I148" s="56">
        <v>137483.9</v>
      </c>
      <c r="J148" s="87"/>
      <c r="K148" s="76"/>
    </row>
    <row r="149" spans="1:11" ht="31.5" customHeight="1" x14ac:dyDescent="0.25">
      <c r="A149" s="189"/>
      <c r="B149" s="279"/>
      <c r="C149" s="202"/>
      <c r="D149" s="159" t="s">
        <v>262</v>
      </c>
      <c r="E149" s="189"/>
      <c r="F149" s="189"/>
      <c r="G149" s="56">
        <v>22341.599999999999</v>
      </c>
      <c r="H149" s="56">
        <v>22891.599999999999</v>
      </c>
      <c r="I149" s="56">
        <v>22891.599999999999</v>
      </c>
      <c r="J149" s="88"/>
    </row>
    <row r="150" spans="1:11" ht="63" customHeight="1" x14ac:dyDescent="0.25">
      <c r="A150" s="188" t="s">
        <v>279</v>
      </c>
      <c r="B150" s="279"/>
      <c r="C150" s="248" t="s">
        <v>1979</v>
      </c>
      <c r="D150" s="160" t="s">
        <v>263</v>
      </c>
      <c r="E150" s="54" t="s">
        <v>1978</v>
      </c>
      <c r="F150" s="159" t="s">
        <v>76</v>
      </c>
      <c r="G150" s="55">
        <v>5677</v>
      </c>
      <c r="H150" s="55">
        <v>5657</v>
      </c>
      <c r="I150" s="55">
        <v>5657</v>
      </c>
      <c r="J150" s="84"/>
    </row>
    <row r="151" spans="1:11" ht="47.25" customHeight="1" x14ac:dyDescent="0.25">
      <c r="A151" s="194"/>
      <c r="B151" s="279"/>
      <c r="C151" s="281"/>
      <c r="D151" s="159" t="s">
        <v>264</v>
      </c>
      <c r="E151" s="188" t="s">
        <v>17</v>
      </c>
      <c r="F151" s="188" t="s">
        <v>6</v>
      </c>
      <c r="G151" s="56">
        <v>508561.9</v>
      </c>
      <c r="H151" s="56">
        <v>521749.8</v>
      </c>
      <c r="I151" s="56">
        <v>521749.8</v>
      </c>
      <c r="J151" s="87"/>
      <c r="K151" s="76"/>
    </row>
    <row r="152" spans="1:11" ht="20.25" x14ac:dyDescent="0.25">
      <c r="A152" s="194"/>
      <c r="B152" s="279"/>
      <c r="C152" s="281"/>
      <c r="D152" s="159" t="s">
        <v>259</v>
      </c>
      <c r="E152" s="194"/>
      <c r="F152" s="194"/>
      <c r="G152" s="56">
        <v>48516.3</v>
      </c>
      <c r="H152" s="56">
        <v>52389.2</v>
      </c>
      <c r="I152" s="56">
        <v>52389.2</v>
      </c>
      <c r="J152" s="87"/>
      <c r="K152" s="76"/>
    </row>
    <row r="153" spans="1:11" ht="20.25" x14ac:dyDescent="0.25">
      <c r="A153" s="194"/>
      <c r="B153" s="279"/>
      <c r="C153" s="281"/>
      <c r="D153" s="159" t="s">
        <v>256</v>
      </c>
      <c r="E153" s="194"/>
      <c r="F153" s="194"/>
      <c r="G153" s="56">
        <v>322.5</v>
      </c>
      <c r="H153" s="56">
        <v>346.7</v>
      </c>
      <c r="I153" s="56">
        <v>346.7</v>
      </c>
      <c r="J153" s="90"/>
      <c r="K153" s="76"/>
    </row>
    <row r="154" spans="1:11" ht="91.5" customHeight="1" x14ac:dyDescent="0.25">
      <c r="A154" s="189"/>
      <c r="B154" s="279"/>
      <c r="C154" s="249"/>
      <c r="D154" s="159" t="s">
        <v>258</v>
      </c>
      <c r="E154" s="189"/>
      <c r="F154" s="189"/>
      <c r="G154" s="56">
        <v>100466.4</v>
      </c>
      <c r="H154" s="56">
        <v>108258.5</v>
      </c>
      <c r="I154" s="56">
        <v>108258.5</v>
      </c>
      <c r="J154" s="88"/>
      <c r="K154" s="76"/>
    </row>
    <row r="155" spans="1:11" ht="63" customHeight="1" x14ac:dyDescent="0.25">
      <c r="A155" s="188" t="s">
        <v>280</v>
      </c>
      <c r="B155" s="279"/>
      <c r="C155" s="250" t="s">
        <v>1980</v>
      </c>
      <c r="D155" s="160" t="s">
        <v>265</v>
      </c>
      <c r="E155" s="54" t="s">
        <v>1981</v>
      </c>
      <c r="F155" s="159" t="s">
        <v>76</v>
      </c>
      <c r="G155" s="55">
        <v>31500</v>
      </c>
      <c r="H155" s="55">
        <v>27850</v>
      </c>
      <c r="I155" s="55">
        <v>27850</v>
      </c>
      <c r="J155" s="84"/>
      <c r="K155" s="76"/>
    </row>
    <row r="156" spans="1:11" ht="165.75" customHeight="1" x14ac:dyDescent="0.25">
      <c r="A156" s="189"/>
      <c r="B156" s="279"/>
      <c r="C156" s="249"/>
      <c r="D156" s="159" t="s">
        <v>261</v>
      </c>
      <c r="E156" s="159" t="s">
        <v>17</v>
      </c>
      <c r="F156" s="159" t="s">
        <v>6</v>
      </c>
      <c r="G156" s="56">
        <v>10923.2</v>
      </c>
      <c r="H156" s="56">
        <v>10810</v>
      </c>
      <c r="I156" s="56">
        <v>10810</v>
      </c>
      <c r="J156" s="88"/>
      <c r="K156" s="76"/>
    </row>
    <row r="157" spans="1:11" ht="63" customHeight="1" x14ac:dyDescent="0.25">
      <c r="A157" s="188" t="s">
        <v>281</v>
      </c>
      <c r="B157" s="279"/>
      <c r="C157" s="245" t="s">
        <v>1989</v>
      </c>
      <c r="D157" s="160" t="s">
        <v>266</v>
      </c>
      <c r="E157" s="54" t="s">
        <v>1981</v>
      </c>
      <c r="F157" s="159" t="s">
        <v>76</v>
      </c>
      <c r="G157" s="57">
        <v>5934</v>
      </c>
      <c r="H157" s="57">
        <v>6153</v>
      </c>
      <c r="I157" s="57">
        <v>6153</v>
      </c>
      <c r="J157" s="89"/>
      <c r="K157" s="76"/>
    </row>
    <row r="158" spans="1:11" ht="47.25" customHeight="1" x14ac:dyDescent="0.25">
      <c r="A158" s="194"/>
      <c r="B158" s="279"/>
      <c r="C158" s="246"/>
      <c r="D158" s="159" t="s">
        <v>261</v>
      </c>
      <c r="E158" s="188" t="s">
        <v>17</v>
      </c>
      <c r="F158" s="188" t="s">
        <v>6</v>
      </c>
      <c r="G158" s="56">
        <v>14542.2</v>
      </c>
      <c r="H158" s="56">
        <v>29196.5</v>
      </c>
      <c r="I158" s="56">
        <v>29196.5</v>
      </c>
      <c r="J158" s="87"/>
      <c r="K158" s="76"/>
    </row>
    <row r="159" spans="1:11" ht="20.25" x14ac:dyDescent="0.25">
      <c r="A159" s="194"/>
      <c r="B159" s="279"/>
      <c r="C159" s="246"/>
      <c r="D159" s="159" t="s">
        <v>257</v>
      </c>
      <c r="E159" s="194"/>
      <c r="F159" s="194"/>
      <c r="G159" s="56">
        <v>27900.400000000001</v>
      </c>
      <c r="H159" s="56">
        <v>33784.6</v>
      </c>
      <c r="I159" s="56">
        <v>33784.6</v>
      </c>
      <c r="J159" s="87"/>
      <c r="K159" s="76"/>
    </row>
    <row r="160" spans="1:11" ht="20.25" x14ac:dyDescent="0.25">
      <c r="A160" s="194"/>
      <c r="B160" s="279"/>
      <c r="C160" s="246"/>
      <c r="D160" s="159" t="s">
        <v>258</v>
      </c>
      <c r="E160" s="194"/>
      <c r="F160" s="194"/>
      <c r="G160" s="56">
        <v>155529.5</v>
      </c>
      <c r="H160" s="56">
        <v>171794.5</v>
      </c>
      <c r="I160" s="56">
        <v>171794.5</v>
      </c>
      <c r="J160" s="87"/>
      <c r="K160" s="76"/>
    </row>
    <row r="161" spans="1:11" ht="356.25" customHeight="1" x14ac:dyDescent="0.25">
      <c r="A161" s="189"/>
      <c r="B161" s="279"/>
      <c r="C161" s="247"/>
      <c r="D161" s="159" t="s">
        <v>256</v>
      </c>
      <c r="E161" s="189"/>
      <c r="F161" s="189"/>
      <c r="G161" s="56">
        <v>5323.3</v>
      </c>
      <c r="H161" s="56">
        <v>5974.6</v>
      </c>
      <c r="I161" s="56">
        <v>5974.6</v>
      </c>
      <c r="J161" s="88"/>
      <c r="K161" s="76"/>
    </row>
    <row r="162" spans="1:11" ht="63" customHeight="1" x14ac:dyDescent="0.25">
      <c r="A162" s="188" t="s">
        <v>282</v>
      </c>
      <c r="B162" s="279"/>
      <c r="C162" s="200" t="s">
        <v>267</v>
      </c>
      <c r="D162" s="58" t="s">
        <v>268</v>
      </c>
      <c r="E162" s="159" t="s">
        <v>1981</v>
      </c>
      <c r="F162" s="159" t="s">
        <v>76</v>
      </c>
      <c r="G162" s="57">
        <v>480</v>
      </c>
      <c r="H162" s="57">
        <v>589</v>
      </c>
      <c r="I162" s="57">
        <v>589</v>
      </c>
      <c r="J162" s="85"/>
      <c r="K162" s="76"/>
    </row>
    <row r="163" spans="1:11" ht="63" customHeight="1" x14ac:dyDescent="0.25">
      <c r="A163" s="194"/>
      <c r="B163" s="279"/>
      <c r="C163" s="201"/>
      <c r="D163" s="159" t="s">
        <v>1987</v>
      </c>
      <c r="E163" s="188" t="s">
        <v>17</v>
      </c>
      <c r="F163" s="188" t="s">
        <v>6</v>
      </c>
      <c r="G163" s="56">
        <v>0</v>
      </c>
      <c r="H163" s="56">
        <v>2763.1</v>
      </c>
      <c r="I163" s="56">
        <v>2763.1</v>
      </c>
      <c r="J163" s="86"/>
      <c r="K163" s="76"/>
    </row>
    <row r="164" spans="1:11" ht="20.25" x14ac:dyDescent="0.25">
      <c r="A164" s="189"/>
      <c r="B164" s="279"/>
      <c r="C164" s="202"/>
      <c r="D164" s="159" t="s">
        <v>1988</v>
      </c>
      <c r="E164" s="189"/>
      <c r="F164" s="189"/>
      <c r="G164" s="56">
        <v>24610.6</v>
      </c>
      <c r="H164" s="56">
        <v>30042.6</v>
      </c>
      <c r="I164" s="56">
        <v>30042.6</v>
      </c>
      <c r="J164" s="87"/>
      <c r="K164" s="76"/>
    </row>
    <row r="165" spans="1:11" ht="63" x14ac:dyDescent="0.25">
      <c r="A165" s="188" t="s">
        <v>283</v>
      </c>
      <c r="B165" s="279"/>
      <c r="C165" s="200" t="s">
        <v>269</v>
      </c>
      <c r="D165" s="58" t="s">
        <v>270</v>
      </c>
      <c r="E165" s="54" t="s">
        <v>253</v>
      </c>
      <c r="F165" s="159" t="s">
        <v>76</v>
      </c>
      <c r="G165" s="57">
        <v>100</v>
      </c>
      <c r="H165" s="57">
        <v>97</v>
      </c>
      <c r="I165" s="57">
        <v>97</v>
      </c>
      <c r="J165" s="84"/>
      <c r="K165" s="76"/>
    </row>
    <row r="166" spans="1:11" ht="47.25" customHeight="1" x14ac:dyDescent="0.25">
      <c r="A166" s="189"/>
      <c r="B166" s="279"/>
      <c r="C166" s="202"/>
      <c r="D166" s="159" t="s">
        <v>264</v>
      </c>
      <c r="E166" s="159" t="s">
        <v>17</v>
      </c>
      <c r="F166" s="159" t="s">
        <v>6</v>
      </c>
      <c r="G166" s="24">
        <v>7527.9</v>
      </c>
      <c r="H166" s="24">
        <v>7573.7</v>
      </c>
      <c r="I166" s="24">
        <v>7573.7</v>
      </c>
      <c r="J166" s="82"/>
      <c r="K166" s="76"/>
    </row>
    <row r="167" spans="1:11" ht="63" customHeight="1" x14ac:dyDescent="0.25">
      <c r="A167" s="188" t="s">
        <v>284</v>
      </c>
      <c r="B167" s="279"/>
      <c r="C167" s="200" t="s">
        <v>1984</v>
      </c>
      <c r="D167" s="165" t="s">
        <v>1985</v>
      </c>
      <c r="E167" s="159" t="s">
        <v>1986</v>
      </c>
      <c r="F167" s="159" t="s">
        <v>21</v>
      </c>
      <c r="G167" s="59">
        <v>43472</v>
      </c>
      <c r="H167" s="59">
        <v>23464</v>
      </c>
      <c r="I167" s="59">
        <v>23464</v>
      </c>
      <c r="J167" s="83"/>
      <c r="K167" s="76"/>
    </row>
    <row r="168" spans="1:11" ht="228.75" customHeight="1" x14ac:dyDescent="0.25">
      <c r="A168" s="189"/>
      <c r="B168" s="279"/>
      <c r="C168" s="202"/>
      <c r="D168" s="159" t="s">
        <v>271</v>
      </c>
      <c r="E168" s="159" t="s">
        <v>17</v>
      </c>
      <c r="F168" s="159" t="s">
        <v>6</v>
      </c>
      <c r="G168" s="24">
        <v>15414.1</v>
      </c>
      <c r="H168" s="24">
        <v>11084.3</v>
      </c>
      <c r="I168" s="24">
        <v>11084.3</v>
      </c>
      <c r="J168" s="82"/>
      <c r="K168" s="76"/>
    </row>
    <row r="169" spans="1:11" ht="63" customHeight="1" x14ac:dyDescent="0.25">
      <c r="A169" s="188" t="s">
        <v>285</v>
      </c>
      <c r="B169" s="279"/>
      <c r="C169" s="248" t="s">
        <v>1982</v>
      </c>
      <c r="D169" s="159" t="s">
        <v>273</v>
      </c>
      <c r="E169" s="159" t="s">
        <v>154</v>
      </c>
      <c r="F169" s="159" t="s">
        <v>21</v>
      </c>
      <c r="G169" s="57">
        <v>26</v>
      </c>
      <c r="H169" s="57">
        <v>26</v>
      </c>
      <c r="I169" s="57">
        <v>26</v>
      </c>
      <c r="J169" s="81"/>
      <c r="K169" s="76"/>
    </row>
    <row r="170" spans="1:11" ht="63" x14ac:dyDescent="0.25">
      <c r="A170" s="189"/>
      <c r="B170" s="279"/>
      <c r="C170" s="249"/>
      <c r="D170" s="159" t="s">
        <v>264</v>
      </c>
      <c r="E170" s="159" t="s">
        <v>17</v>
      </c>
      <c r="F170" s="159" t="s">
        <v>6</v>
      </c>
      <c r="G170" s="24">
        <v>8973.5</v>
      </c>
      <c r="H170" s="24">
        <v>9170.2999999999993</v>
      </c>
      <c r="I170" s="24">
        <v>9170.2999999999993</v>
      </c>
      <c r="J170" s="80"/>
      <c r="K170" s="76"/>
    </row>
    <row r="171" spans="1:11" ht="78.75" customHeight="1" x14ac:dyDescent="0.25">
      <c r="A171" s="188" t="s">
        <v>286</v>
      </c>
      <c r="B171" s="279"/>
      <c r="C171" s="250" t="s">
        <v>1983</v>
      </c>
      <c r="D171" s="159" t="s">
        <v>274</v>
      </c>
      <c r="E171" s="159" t="s">
        <v>1402</v>
      </c>
      <c r="F171" s="159" t="s">
        <v>21</v>
      </c>
      <c r="G171" s="144">
        <v>10100</v>
      </c>
      <c r="H171" s="57">
        <v>10100</v>
      </c>
      <c r="I171" s="57">
        <v>10100</v>
      </c>
      <c r="J171" s="77"/>
      <c r="K171" s="76"/>
    </row>
    <row r="172" spans="1:11" ht="63" x14ac:dyDescent="0.25">
      <c r="A172" s="189"/>
      <c r="B172" s="280"/>
      <c r="C172" s="251"/>
      <c r="D172" s="159" t="s">
        <v>264</v>
      </c>
      <c r="E172" s="159" t="s">
        <v>17</v>
      </c>
      <c r="F172" s="159" t="s">
        <v>6</v>
      </c>
      <c r="G172" s="168">
        <v>5568.7</v>
      </c>
      <c r="H172" s="24">
        <v>5660</v>
      </c>
      <c r="I172" s="24">
        <v>5660</v>
      </c>
      <c r="J172" s="78"/>
      <c r="K172" s="76"/>
    </row>
    <row r="173" spans="1:11" ht="63" customHeight="1" x14ac:dyDescent="0.25">
      <c r="A173" s="206" t="s">
        <v>275</v>
      </c>
      <c r="B173" s="207"/>
      <c r="C173" s="207"/>
      <c r="D173" s="208"/>
      <c r="E173" s="154" t="s">
        <v>18</v>
      </c>
      <c r="F173" s="154" t="s">
        <v>7</v>
      </c>
      <c r="G173" s="50">
        <f>SUM(G140,G141,G142,G143,G144,G147,G148,G149,G151,G152,G153,G154,G156,G158,G159,G160,G161,G164,G166,G168,G170,G172)</f>
        <v>2984969.2</v>
      </c>
      <c r="H173" s="50">
        <f>SUM(H140,H141,H142,H143,H144,H147,H148,H149,H151,H152,H153,H154,H156,H158,H159,H160,H161,H163,H164,H166,H168,H170,H172)</f>
        <v>3391457.2</v>
      </c>
      <c r="I173" s="50">
        <f>SUM(I140,I141,I142,I143,I144,I147,I148,I149,I151,I152,I153,I154,I156,I158,I159,I160,I161,I163,I164,I166,I168,I170,I172)</f>
        <v>3391507.2</v>
      </c>
      <c r="J173" s="79"/>
    </row>
    <row r="174" spans="1:11" ht="63" customHeight="1" x14ac:dyDescent="0.25">
      <c r="A174" s="206" t="s">
        <v>276</v>
      </c>
      <c r="B174" s="207"/>
      <c r="C174" s="207"/>
      <c r="D174" s="208"/>
      <c r="E174" s="154" t="s">
        <v>18</v>
      </c>
      <c r="F174" s="154" t="s">
        <v>7</v>
      </c>
      <c r="G174" s="50">
        <f>G173</f>
        <v>2984969.2</v>
      </c>
      <c r="H174" s="60">
        <f>H173</f>
        <v>3391457.2</v>
      </c>
      <c r="I174" s="50">
        <f>I173</f>
        <v>3391507.2</v>
      </c>
    </row>
    <row r="175" spans="1:11" x14ac:dyDescent="0.25">
      <c r="A175" s="252" t="s">
        <v>287</v>
      </c>
      <c r="B175" s="253"/>
      <c r="C175" s="253"/>
      <c r="D175" s="253"/>
      <c r="E175" s="253"/>
      <c r="F175" s="253"/>
      <c r="G175" s="253"/>
      <c r="H175" s="253"/>
      <c r="I175" s="253"/>
    </row>
    <row r="176" spans="1:11" ht="63" x14ac:dyDescent="0.25">
      <c r="A176" s="186" t="s">
        <v>449</v>
      </c>
      <c r="B176" s="254" t="s">
        <v>288</v>
      </c>
      <c r="C176" s="209" t="s">
        <v>329</v>
      </c>
      <c r="D176" s="165" t="s">
        <v>289</v>
      </c>
      <c r="E176" s="165" t="s">
        <v>290</v>
      </c>
      <c r="F176" s="165" t="s">
        <v>291</v>
      </c>
      <c r="G176" s="23">
        <v>34</v>
      </c>
      <c r="H176" s="23">
        <v>34</v>
      </c>
      <c r="I176" s="23">
        <v>34</v>
      </c>
      <c r="K176" s="76"/>
    </row>
    <row r="177" spans="1:9" ht="63" x14ac:dyDescent="0.25">
      <c r="A177" s="236"/>
      <c r="B177" s="254"/>
      <c r="C177" s="210"/>
      <c r="D177" s="165" t="s">
        <v>2020</v>
      </c>
      <c r="E177" s="165" t="s">
        <v>17</v>
      </c>
      <c r="F177" s="165" t="s">
        <v>7</v>
      </c>
      <c r="G177" s="23">
        <v>1749.95</v>
      </c>
      <c r="H177" s="23">
        <v>1749.95</v>
      </c>
      <c r="I177" s="23">
        <v>1749.95</v>
      </c>
    </row>
    <row r="178" spans="1:9" ht="63" x14ac:dyDescent="0.25">
      <c r="A178" s="186" t="s">
        <v>450</v>
      </c>
      <c r="B178" s="254"/>
      <c r="C178" s="236" t="s">
        <v>292</v>
      </c>
      <c r="D178" s="165" t="s">
        <v>293</v>
      </c>
      <c r="E178" s="165" t="s">
        <v>294</v>
      </c>
      <c r="F178" s="165" t="s">
        <v>291</v>
      </c>
      <c r="G178" s="23">
        <v>118.55</v>
      </c>
      <c r="H178" s="23">
        <v>118.55</v>
      </c>
      <c r="I178" s="23">
        <v>118.55</v>
      </c>
    </row>
    <row r="179" spans="1:9" ht="63" x14ac:dyDescent="0.25">
      <c r="A179" s="236"/>
      <c r="B179" s="254"/>
      <c r="C179" s="236"/>
      <c r="D179" s="165" t="s">
        <v>2021</v>
      </c>
      <c r="E179" s="165" t="s">
        <v>17</v>
      </c>
      <c r="F179" s="165" t="s">
        <v>7</v>
      </c>
      <c r="G179" s="23">
        <v>3482.91</v>
      </c>
      <c r="H179" s="23">
        <v>3482.91</v>
      </c>
      <c r="I179" s="23">
        <v>3482.91</v>
      </c>
    </row>
    <row r="180" spans="1:9" ht="63" x14ac:dyDescent="0.25">
      <c r="A180" s="186" t="s">
        <v>451</v>
      </c>
      <c r="B180" s="254"/>
      <c r="C180" s="236" t="s">
        <v>296</v>
      </c>
      <c r="D180" s="165" t="s">
        <v>297</v>
      </c>
      <c r="E180" s="165" t="s">
        <v>298</v>
      </c>
      <c r="F180" s="165" t="s">
        <v>299</v>
      </c>
      <c r="G180" s="23">
        <v>230.65</v>
      </c>
      <c r="H180" s="23">
        <v>230.65</v>
      </c>
      <c r="I180" s="23">
        <v>230.65</v>
      </c>
    </row>
    <row r="181" spans="1:9" ht="63" x14ac:dyDescent="0.25">
      <c r="A181" s="236"/>
      <c r="B181" s="254"/>
      <c r="C181" s="236"/>
      <c r="D181" s="165" t="s">
        <v>2021</v>
      </c>
      <c r="E181" s="165" t="s">
        <v>17</v>
      </c>
      <c r="F181" s="165" t="s">
        <v>7</v>
      </c>
      <c r="G181" s="23">
        <v>2691.72</v>
      </c>
      <c r="H181" s="23">
        <v>2691.72</v>
      </c>
      <c r="I181" s="23">
        <v>2691.72</v>
      </c>
    </row>
    <row r="182" spans="1:9" ht="110.25" x14ac:dyDescent="0.25">
      <c r="A182" s="186" t="s">
        <v>452</v>
      </c>
      <c r="B182" s="254"/>
      <c r="C182" s="236" t="s">
        <v>300</v>
      </c>
      <c r="D182" s="165" t="s">
        <v>301</v>
      </c>
      <c r="E182" s="165" t="s">
        <v>302</v>
      </c>
      <c r="F182" s="165" t="s">
        <v>303</v>
      </c>
      <c r="G182" s="23">
        <v>5.21</v>
      </c>
      <c r="H182" s="23">
        <v>5.21</v>
      </c>
      <c r="I182" s="23">
        <v>5.21</v>
      </c>
    </row>
    <row r="183" spans="1:9" ht="63" x14ac:dyDescent="0.25">
      <c r="A183" s="236"/>
      <c r="B183" s="254"/>
      <c r="C183" s="236"/>
      <c r="D183" s="165" t="s">
        <v>2021</v>
      </c>
      <c r="E183" s="165" t="s">
        <v>17</v>
      </c>
      <c r="F183" s="165" t="s">
        <v>7</v>
      </c>
      <c r="G183" s="23">
        <v>280.75</v>
      </c>
      <c r="H183" s="23">
        <v>280.75</v>
      </c>
      <c r="I183" s="23">
        <v>280.75</v>
      </c>
    </row>
    <row r="184" spans="1:9" ht="63" x14ac:dyDescent="0.25">
      <c r="A184" s="186" t="s">
        <v>453</v>
      </c>
      <c r="B184" s="254"/>
      <c r="C184" s="236" t="s">
        <v>292</v>
      </c>
      <c r="D184" s="165" t="s">
        <v>304</v>
      </c>
      <c r="E184" s="165" t="s">
        <v>305</v>
      </c>
      <c r="F184" s="165" t="s">
        <v>291</v>
      </c>
      <c r="G184" s="23">
        <v>1253</v>
      </c>
      <c r="H184" s="23">
        <v>1253</v>
      </c>
      <c r="I184" s="23">
        <v>1253</v>
      </c>
    </row>
    <row r="185" spans="1:9" ht="63" x14ac:dyDescent="0.25">
      <c r="A185" s="236"/>
      <c r="B185" s="254"/>
      <c r="C185" s="236"/>
      <c r="D185" s="165" t="s">
        <v>2021</v>
      </c>
      <c r="E185" s="165" t="s">
        <v>17</v>
      </c>
      <c r="F185" s="165" t="s">
        <v>7</v>
      </c>
      <c r="G185" s="23">
        <v>1847.52</v>
      </c>
      <c r="H185" s="23">
        <v>1847.52</v>
      </c>
      <c r="I185" s="23">
        <v>1847.52</v>
      </c>
    </row>
    <row r="186" spans="1:9" ht="157.5" x14ac:dyDescent="0.25">
      <c r="A186" s="186" t="s">
        <v>454</v>
      </c>
      <c r="B186" s="254"/>
      <c r="C186" s="236" t="s">
        <v>296</v>
      </c>
      <c r="D186" s="165" t="s">
        <v>306</v>
      </c>
      <c r="E186" s="165" t="s">
        <v>307</v>
      </c>
      <c r="F186" s="165" t="s">
        <v>21</v>
      </c>
      <c r="G186" s="117">
        <v>23</v>
      </c>
      <c r="H186" s="117">
        <v>23</v>
      </c>
      <c r="I186" s="117">
        <v>23</v>
      </c>
    </row>
    <row r="187" spans="1:9" ht="63" x14ac:dyDescent="0.25">
      <c r="A187" s="236"/>
      <c r="B187" s="254"/>
      <c r="C187" s="236"/>
      <c r="D187" s="165" t="s">
        <v>2021</v>
      </c>
      <c r="E187" s="165" t="s">
        <v>17</v>
      </c>
      <c r="F187" s="165" t="s">
        <v>7</v>
      </c>
      <c r="G187" s="23">
        <v>399.14</v>
      </c>
      <c r="H187" s="23">
        <v>399.14</v>
      </c>
      <c r="I187" s="23">
        <v>399.14</v>
      </c>
    </row>
    <row r="188" spans="1:9" ht="141.75" x14ac:dyDescent="0.25">
      <c r="A188" s="186" t="s">
        <v>455</v>
      </c>
      <c r="B188" s="254"/>
      <c r="C188" s="236" t="s">
        <v>308</v>
      </c>
      <c r="D188" s="165" t="s">
        <v>301</v>
      </c>
      <c r="E188" s="165" t="s">
        <v>309</v>
      </c>
      <c r="F188" s="165" t="s">
        <v>310</v>
      </c>
      <c r="G188" s="23">
        <v>35561</v>
      </c>
      <c r="H188" s="23">
        <v>35561</v>
      </c>
      <c r="I188" s="23">
        <v>35561</v>
      </c>
    </row>
    <row r="189" spans="1:9" ht="47.25" x14ac:dyDescent="0.25">
      <c r="A189" s="236"/>
      <c r="B189" s="254"/>
      <c r="C189" s="236"/>
      <c r="D189" s="165" t="s">
        <v>2023</v>
      </c>
      <c r="E189" s="236" t="s">
        <v>17</v>
      </c>
      <c r="F189" s="236" t="s">
        <v>7</v>
      </c>
      <c r="G189" s="23">
        <v>159</v>
      </c>
      <c r="H189" s="23">
        <v>159</v>
      </c>
      <c r="I189" s="23">
        <v>159</v>
      </c>
    </row>
    <row r="190" spans="1:9" x14ac:dyDescent="0.25">
      <c r="A190" s="236"/>
      <c r="B190" s="254"/>
      <c r="C190" s="236"/>
      <c r="D190" s="165" t="s">
        <v>2022</v>
      </c>
      <c r="E190" s="236"/>
      <c r="F190" s="236"/>
      <c r="G190" s="118">
        <v>406.42</v>
      </c>
      <c r="H190" s="118">
        <v>406.42</v>
      </c>
      <c r="I190" s="118">
        <v>406.42</v>
      </c>
    </row>
    <row r="191" spans="1:9" ht="110.25" x14ac:dyDescent="0.25">
      <c r="A191" s="186" t="s">
        <v>456</v>
      </c>
      <c r="B191" s="254"/>
      <c r="C191" s="236" t="s">
        <v>311</v>
      </c>
      <c r="D191" s="165" t="s">
        <v>312</v>
      </c>
      <c r="E191" s="165" t="s">
        <v>313</v>
      </c>
      <c r="F191" s="165" t="s">
        <v>303</v>
      </c>
      <c r="G191" s="118">
        <v>49.45</v>
      </c>
      <c r="H191" s="118">
        <v>49.45</v>
      </c>
      <c r="I191" s="118">
        <v>49.45</v>
      </c>
    </row>
    <row r="192" spans="1:9" ht="63" x14ac:dyDescent="0.25">
      <c r="A192" s="236"/>
      <c r="B192" s="254"/>
      <c r="C192" s="236"/>
      <c r="D192" s="165" t="s">
        <v>2021</v>
      </c>
      <c r="E192" s="165" t="s">
        <v>17</v>
      </c>
      <c r="F192" s="165" t="s">
        <v>7</v>
      </c>
      <c r="G192" s="118">
        <v>747.96</v>
      </c>
      <c r="H192" s="118">
        <v>747.96</v>
      </c>
      <c r="I192" s="118">
        <v>747.96</v>
      </c>
    </row>
    <row r="193" spans="1:9" ht="63" x14ac:dyDescent="0.25">
      <c r="A193" s="186" t="s">
        <v>457</v>
      </c>
      <c r="B193" s="254"/>
      <c r="C193" s="236" t="s">
        <v>314</v>
      </c>
      <c r="D193" s="165" t="s">
        <v>315</v>
      </c>
      <c r="E193" s="165" t="s">
        <v>2030</v>
      </c>
      <c r="F193" s="165" t="s">
        <v>291</v>
      </c>
      <c r="G193" s="118">
        <v>5899</v>
      </c>
      <c r="H193" s="118">
        <v>5899</v>
      </c>
      <c r="I193" s="118">
        <v>5899</v>
      </c>
    </row>
    <row r="194" spans="1:9" ht="63" x14ac:dyDescent="0.25">
      <c r="A194" s="236"/>
      <c r="B194" s="254"/>
      <c r="C194" s="236"/>
      <c r="D194" s="165" t="s">
        <v>2021</v>
      </c>
      <c r="E194" s="165" t="s">
        <v>17</v>
      </c>
      <c r="F194" s="165" t="s">
        <v>7</v>
      </c>
      <c r="G194" s="118">
        <v>8678.9599999999991</v>
      </c>
      <c r="H194" s="118">
        <v>8678.9599999999991</v>
      </c>
      <c r="I194" s="118">
        <v>8678.9599999999991</v>
      </c>
    </row>
    <row r="195" spans="1:9" ht="126" x14ac:dyDescent="0.25">
      <c r="A195" s="185" t="s">
        <v>458</v>
      </c>
      <c r="B195" s="254"/>
      <c r="C195" s="236" t="s">
        <v>314</v>
      </c>
      <c r="D195" s="165" t="s">
        <v>2028</v>
      </c>
      <c r="E195" s="165" t="s">
        <v>316</v>
      </c>
      <c r="F195" s="165" t="s">
        <v>21</v>
      </c>
      <c r="G195" s="23">
        <v>2</v>
      </c>
      <c r="H195" s="23">
        <v>2</v>
      </c>
      <c r="I195" s="23">
        <v>2</v>
      </c>
    </row>
    <row r="196" spans="1:9" ht="63" x14ac:dyDescent="0.25">
      <c r="A196" s="187"/>
      <c r="B196" s="254"/>
      <c r="C196" s="236"/>
      <c r="D196" s="165" t="s">
        <v>2021</v>
      </c>
      <c r="E196" s="165" t="s">
        <v>17</v>
      </c>
      <c r="F196" s="165" t="s">
        <v>7</v>
      </c>
      <c r="G196" s="23">
        <v>34.21</v>
      </c>
      <c r="H196" s="23">
        <v>34.21</v>
      </c>
      <c r="I196" s="23">
        <v>34.21</v>
      </c>
    </row>
    <row r="197" spans="1:9" ht="78.75" x14ac:dyDescent="0.25">
      <c r="A197" s="185" t="s">
        <v>459</v>
      </c>
      <c r="B197" s="254"/>
      <c r="C197" s="236" t="s">
        <v>314</v>
      </c>
      <c r="D197" s="165" t="s">
        <v>317</v>
      </c>
      <c r="E197" s="165" t="s">
        <v>2029</v>
      </c>
      <c r="F197" s="165" t="s">
        <v>21</v>
      </c>
      <c r="G197" s="117">
        <v>109</v>
      </c>
      <c r="H197" s="117">
        <v>109</v>
      </c>
      <c r="I197" s="117">
        <v>109</v>
      </c>
    </row>
    <row r="198" spans="1:9" ht="63" x14ac:dyDescent="0.25">
      <c r="A198" s="187"/>
      <c r="B198" s="254"/>
      <c r="C198" s="236"/>
      <c r="D198" s="165" t="s">
        <v>2021</v>
      </c>
      <c r="E198" s="165" t="s">
        <v>17</v>
      </c>
      <c r="F198" s="165" t="s">
        <v>7</v>
      </c>
      <c r="G198" s="23">
        <v>1319.99</v>
      </c>
      <c r="H198" s="23">
        <v>1319.99</v>
      </c>
      <c r="I198" s="23">
        <v>1319.99</v>
      </c>
    </row>
    <row r="199" spans="1:9" ht="63" x14ac:dyDescent="0.25">
      <c r="A199" s="186" t="s">
        <v>460</v>
      </c>
      <c r="B199" s="254"/>
      <c r="C199" s="236" t="s">
        <v>318</v>
      </c>
      <c r="D199" s="165" t="s">
        <v>319</v>
      </c>
      <c r="E199" s="165" t="s">
        <v>2031</v>
      </c>
      <c r="F199" s="165" t="s">
        <v>21</v>
      </c>
      <c r="G199" s="117">
        <v>82</v>
      </c>
      <c r="H199" s="117">
        <v>82</v>
      </c>
      <c r="I199" s="117">
        <v>82</v>
      </c>
    </row>
    <row r="200" spans="1:9" ht="63" x14ac:dyDescent="0.25">
      <c r="A200" s="236"/>
      <c r="B200" s="254"/>
      <c r="C200" s="236"/>
      <c r="D200" s="165" t="s">
        <v>2021</v>
      </c>
      <c r="E200" s="165" t="s">
        <v>17</v>
      </c>
      <c r="F200" s="165" t="s">
        <v>7</v>
      </c>
      <c r="G200" s="23">
        <v>1418.64</v>
      </c>
      <c r="H200" s="23">
        <v>1418.64</v>
      </c>
      <c r="I200" s="23">
        <v>1418.64</v>
      </c>
    </row>
    <row r="201" spans="1:9" ht="92.25" customHeight="1" x14ac:dyDescent="0.25">
      <c r="A201" s="186" t="s">
        <v>461</v>
      </c>
      <c r="B201" s="254"/>
      <c r="C201" s="236" t="s">
        <v>292</v>
      </c>
      <c r="D201" s="165" t="s">
        <v>320</v>
      </c>
      <c r="E201" s="165" t="s">
        <v>2032</v>
      </c>
      <c r="F201" s="165" t="s">
        <v>21</v>
      </c>
      <c r="G201" s="117">
        <v>155</v>
      </c>
      <c r="H201" s="117">
        <v>155</v>
      </c>
      <c r="I201" s="117">
        <v>155</v>
      </c>
    </row>
    <row r="202" spans="1:9" ht="63" x14ac:dyDescent="0.25">
      <c r="A202" s="236"/>
      <c r="B202" s="254"/>
      <c r="C202" s="236"/>
      <c r="D202" s="165" t="s">
        <v>2021</v>
      </c>
      <c r="E202" s="165" t="s">
        <v>17</v>
      </c>
      <c r="F202" s="165" t="s">
        <v>7</v>
      </c>
      <c r="G202" s="23">
        <v>636.4</v>
      </c>
      <c r="H202" s="23">
        <v>636.4</v>
      </c>
      <c r="I202" s="23">
        <v>636.4</v>
      </c>
    </row>
    <row r="203" spans="1:9" ht="63" x14ac:dyDescent="0.25">
      <c r="A203" s="236" t="s">
        <v>462</v>
      </c>
      <c r="B203" s="254"/>
      <c r="C203" s="236" t="s">
        <v>296</v>
      </c>
      <c r="D203" s="165" t="s">
        <v>321</v>
      </c>
      <c r="E203" s="165" t="s">
        <v>2034</v>
      </c>
      <c r="F203" s="165" t="s">
        <v>21</v>
      </c>
      <c r="G203" s="117">
        <v>41</v>
      </c>
      <c r="H203" s="117">
        <v>41</v>
      </c>
      <c r="I203" s="117">
        <v>41</v>
      </c>
    </row>
    <row r="204" spans="1:9" ht="63" x14ac:dyDescent="0.25">
      <c r="A204" s="236"/>
      <c r="B204" s="254"/>
      <c r="C204" s="236"/>
      <c r="D204" s="165" t="s">
        <v>2021</v>
      </c>
      <c r="E204" s="165" t="s">
        <v>17</v>
      </c>
      <c r="F204" s="165" t="s">
        <v>7</v>
      </c>
      <c r="G204" s="23">
        <v>473.58</v>
      </c>
      <c r="H204" s="23">
        <v>473.58</v>
      </c>
      <c r="I204" s="23">
        <v>473.58</v>
      </c>
    </row>
    <row r="205" spans="1:9" ht="78.75" x14ac:dyDescent="0.25">
      <c r="A205" s="236" t="s">
        <v>463</v>
      </c>
      <c r="B205" s="254"/>
      <c r="C205" s="236" t="s">
        <v>296</v>
      </c>
      <c r="D205" s="165" t="s">
        <v>322</v>
      </c>
      <c r="E205" s="165" t="s">
        <v>2033</v>
      </c>
      <c r="F205" s="165" t="s">
        <v>21</v>
      </c>
      <c r="G205" s="117">
        <v>776</v>
      </c>
      <c r="H205" s="117">
        <v>776</v>
      </c>
      <c r="I205" s="117">
        <v>776</v>
      </c>
    </row>
    <row r="206" spans="1:9" ht="63" x14ac:dyDescent="0.25">
      <c r="A206" s="236"/>
      <c r="B206" s="254"/>
      <c r="C206" s="236"/>
      <c r="D206" s="165" t="s">
        <v>2021</v>
      </c>
      <c r="E206" s="165" t="s">
        <v>17</v>
      </c>
      <c r="F206" s="165" t="s">
        <v>7</v>
      </c>
      <c r="G206" s="23">
        <v>73.7</v>
      </c>
      <c r="H206" s="23">
        <v>73.7</v>
      </c>
      <c r="I206" s="23">
        <v>73.7</v>
      </c>
    </row>
    <row r="207" spans="1:9" ht="63" x14ac:dyDescent="0.25">
      <c r="A207" s="186" t="s">
        <v>464</v>
      </c>
      <c r="B207" s="254"/>
      <c r="C207" s="236" t="s">
        <v>292</v>
      </c>
      <c r="D207" s="165" t="s">
        <v>321</v>
      </c>
      <c r="E207" s="165" t="s">
        <v>2035</v>
      </c>
      <c r="F207" s="165" t="s">
        <v>21</v>
      </c>
      <c r="G207" s="117">
        <v>402</v>
      </c>
      <c r="H207" s="117">
        <v>402</v>
      </c>
      <c r="I207" s="117">
        <v>402</v>
      </c>
    </row>
    <row r="208" spans="1:9" ht="63" x14ac:dyDescent="0.25">
      <c r="A208" s="186"/>
      <c r="B208" s="254"/>
      <c r="C208" s="236"/>
      <c r="D208" s="165" t="s">
        <v>2021</v>
      </c>
      <c r="E208" s="165" t="s">
        <v>17</v>
      </c>
      <c r="F208" s="165" t="s">
        <v>7</v>
      </c>
      <c r="G208" s="23">
        <v>4259.2700000000004</v>
      </c>
      <c r="H208" s="23">
        <v>4259.2700000000004</v>
      </c>
      <c r="I208" s="23">
        <v>4259.2700000000004</v>
      </c>
    </row>
    <row r="209" spans="1:9" ht="63" x14ac:dyDescent="0.25">
      <c r="A209" s="236" t="s">
        <v>465</v>
      </c>
      <c r="B209" s="254"/>
      <c r="C209" s="236" t="s">
        <v>292</v>
      </c>
      <c r="D209" s="165" t="s">
        <v>321</v>
      </c>
      <c r="E209" s="165" t="s">
        <v>2036</v>
      </c>
      <c r="F209" s="165" t="s">
        <v>21</v>
      </c>
      <c r="G209" s="117">
        <v>3</v>
      </c>
      <c r="H209" s="117">
        <v>3</v>
      </c>
      <c r="I209" s="117">
        <v>3</v>
      </c>
    </row>
    <row r="210" spans="1:9" ht="63" x14ac:dyDescent="0.25">
      <c r="A210" s="236"/>
      <c r="B210" s="254"/>
      <c r="C210" s="236"/>
      <c r="D210" s="165" t="s">
        <v>295</v>
      </c>
      <c r="E210" s="165" t="s">
        <v>17</v>
      </c>
      <c r="F210" s="165" t="s">
        <v>7</v>
      </c>
      <c r="G210" s="118">
        <v>41.03</v>
      </c>
      <c r="H210" s="118">
        <v>41.03</v>
      </c>
      <c r="I210" s="118">
        <v>41.03</v>
      </c>
    </row>
    <row r="211" spans="1:9" ht="63" x14ac:dyDescent="0.25">
      <c r="A211" s="186" t="s">
        <v>466</v>
      </c>
      <c r="B211" s="254"/>
      <c r="C211" s="236" t="s">
        <v>323</v>
      </c>
      <c r="D211" s="165" t="s">
        <v>324</v>
      </c>
      <c r="E211" s="165" t="s">
        <v>325</v>
      </c>
      <c r="F211" s="165" t="s">
        <v>326</v>
      </c>
      <c r="G211" s="119">
        <v>263313</v>
      </c>
      <c r="H211" s="119">
        <v>236312.7</v>
      </c>
      <c r="I211" s="119">
        <v>236312.7</v>
      </c>
    </row>
    <row r="212" spans="1:9" ht="47.25" x14ac:dyDescent="0.25">
      <c r="A212" s="236"/>
      <c r="B212" s="254"/>
      <c r="C212" s="236"/>
      <c r="D212" s="165" t="s">
        <v>2023</v>
      </c>
      <c r="E212" s="236" t="s">
        <v>17</v>
      </c>
      <c r="F212" s="236" t="s">
        <v>7</v>
      </c>
      <c r="G212" s="118">
        <v>140000</v>
      </c>
      <c r="H212" s="118">
        <v>71965.188099999999</v>
      </c>
      <c r="I212" s="118">
        <v>71965.188099999999</v>
      </c>
    </row>
    <row r="213" spans="1:9" x14ac:dyDescent="0.25">
      <c r="A213" s="236"/>
      <c r="B213" s="254"/>
      <c r="C213" s="236"/>
      <c r="D213" s="165" t="s">
        <v>327</v>
      </c>
      <c r="E213" s="236"/>
      <c r="F213" s="236"/>
      <c r="G213" s="118">
        <v>0</v>
      </c>
      <c r="H213" s="118">
        <v>0</v>
      </c>
      <c r="I213" s="118">
        <v>0</v>
      </c>
    </row>
    <row r="214" spans="1:9" x14ac:dyDescent="0.25">
      <c r="A214" s="236"/>
      <c r="B214" s="254"/>
      <c r="C214" s="236"/>
      <c r="D214" s="165" t="s">
        <v>2022</v>
      </c>
      <c r="E214" s="236"/>
      <c r="F214" s="236"/>
      <c r="G214" s="118">
        <v>142152.70000000001</v>
      </c>
      <c r="H214" s="118">
        <v>95773.46</v>
      </c>
      <c r="I214" s="118">
        <v>95773.46</v>
      </c>
    </row>
    <row r="215" spans="1:9" x14ac:dyDescent="0.25">
      <c r="A215" s="236"/>
      <c r="B215" s="254"/>
      <c r="C215" s="236"/>
      <c r="D215" s="165" t="s">
        <v>328</v>
      </c>
      <c r="E215" s="236"/>
      <c r="F215" s="236"/>
      <c r="G215" s="118">
        <v>0</v>
      </c>
      <c r="H215" s="118">
        <v>0</v>
      </c>
      <c r="I215" s="118">
        <v>0</v>
      </c>
    </row>
    <row r="216" spans="1:9" ht="78.75" x14ac:dyDescent="0.25">
      <c r="A216" s="187" t="s">
        <v>467</v>
      </c>
      <c r="B216" s="254"/>
      <c r="C216" s="236" t="s">
        <v>329</v>
      </c>
      <c r="D216" s="165" t="s">
        <v>330</v>
      </c>
      <c r="E216" s="165" t="s">
        <v>2038</v>
      </c>
      <c r="F216" s="165" t="s">
        <v>310</v>
      </c>
      <c r="G216" s="23">
        <v>1820571</v>
      </c>
      <c r="H216" s="23">
        <v>1820513</v>
      </c>
      <c r="I216" s="23">
        <v>1820513</v>
      </c>
    </row>
    <row r="217" spans="1:9" ht="35.25" customHeight="1" x14ac:dyDescent="0.25">
      <c r="A217" s="185"/>
      <c r="B217" s="254"/>
      <c r="C217" s="236"/>
      <c r="D217" s="236" t="s">
        <v>2037</v>
      </c>
      <c r="E217" s="236" t="s">
        <v>17</v>
      </c>
      <c r="F217" s="236" t="s">
        <v>7</v>
      </c>
      <c r="G217" s="282">
        <v>17534.349999999999</v>
      </c>
      <c r="H217" s="282">
        <v>17534.349999999999</v>
      </c>
      <c r="I217" s="282">
        <v>17534.349999999999</v>
      </c>
    </row>
    <row r="218" spans="1:9" ht="27.75" customHeight="1" x14ac:dyDescent="0.25">
      <c r="A218" s="236"/>
      <c r="B218" s="254"/>
      <c r="C218" s="236"/>
      <c r="D218" s="236"/>
      <c r="E218" s="236"/>
      <c r="F218" s="236"/>
      <c r="G218" s="282"/>
      <c r="H218" s="282"/>
      <c r="I218" s="282"/>
    </row>
    <row r="219" spans="1:9" ht="63" x14ac:dyDescent="0.25">
      <c r="A219" s="185" t="s">
        <v>468</v>
      </c>
      <c r="B219" s="254"/>
      <c r="C219" s="185" t="s">
        <v>292</v>
      </c>
      <c r="D219" s="165" t="s">
        <v>330</v>
      </c>
      <c r="E219" s="165" t="s">
        <v>2039</v>
      </c>
      <c r="F219" s="165" t="s">
        <v>331</v>
      </c>
      <c r="G219" s="23">
        <v>19051983</v>
      </c>
      <c r="H219" s="23">
        <v>20052961</v>
      </c>
      <c r="I219" s="23">
        <v>20052961</v>
      </c>
    </row>
    <row r="220" spans="1:9" ht="50.25" customHeight="1" x14ac:dyDescent="0.25">
      <c r="A220" s="186"/>
      <c r="B220" s="254"/>
      <c r="C220" s="186"/>
      <c r="D220" s="165" t="s">
        <v>2037</v>
      </c>
      <c r="E220" s="185" t="s">
        <v>17</v>
      </c>
      <c r="F220" s="185" t="s">
        <v>332</v>
      </c>
      <c r="G220" s="118">
        <v>356720.3</v>
      </c>
      <c r="H220" s="118">
        <v>345588.46</v>
      </c>
      <c r="I220" s="118">
        <v>345588.46</v>
      </c>
    </row>
    <row r="221" spans="1:9" ht="18" customHeight="1" x14ac:dyDescent="0.25">
      <c r="A221" s="186"/>
      <c r="B221" s="254"/>
      <c r="C221" s="186"/>
      <c r="D221" s="165" t="s">
        <v>327</v>
      </c>
      <c r="E221" s="186"/>
      <c r="F221" s="186"/>
      <c r="G221" s="23">
        <v>0</v>
      </c>
      <c r="H221" s="23">
        <v>0</v>
      </c>
      <c r="I221" s="23">
        <v>0</v>
      </c>
    </row>
    <row r="222" spans="1:9" x14ac:dyDescent="0.25">
      <c r="A222" s="186"/>
      <c r="B222" s="254"/>
      <c r="C222" s="186"/>
      <c r="D222" s="165" t="s">
        <v>333</v>
      </c>
      <c r="E222" s="186"/>
      <c r="F222" s="186"/>
      <c r="G222" s="164">
        <v>10000</v>
      </c>
      <c r="H222" s="164">
        <v>17506.12875</v>
      </c>
      <c r="I222" s="164">
        <v>17506.12875</v>
      </c>
    </row>
    <row r="223" spans="1:9" x14ac:dyDescent="0.25">
      <c r="A223" s="186"/>
      <c r="B223" s="254"/>
      <c r="C223" s="186"/>
      <c r="D223" s="165" t="s">
        <v>334</v>
      </c>
      <c r="E223" s="186"/>
      <c r="F223" s="186"/>
      <c r="G223" s="164">
        <v>1751.4</v>
      </c>
      <c r="H223" s="164">
        <v>4502.2</v>
      </c>
      <c r="I223" s="164">
        <v>1646.5914399999999</v>
      </c>
    </row>
    <row r="224" spans="1:9" x14ac:dyDescent="0.25">
      <c r="A224" s="187"/>
      <c r="B224" s="254"/>
      <c r="C224" s="187"/>
      <c r="D224" s="165" t="s">
        <v>335</v>
      </c>
      <c r="E224" s="187"/>
      <c r="F224" s="187"/>
      <c r="G224" s="164">
        <v>4799.8</v>
      </c>
      <c r="H224" s="164">
        <v>4799.8</v>
      </c>
      <c r="I224" s="164">
        <v>0</v>
      </c>
    </row>
    <row r="225" spans="1:9" ht="157.5" x14ac:dyDescent="0.25">
      <c r="A225" s="185" t="s">
        <v>469</v>
      </c>
      <c r="B225" s="254"/>
      <c r="C225" s="236" t="s">
        <v>336</v>
      </c>
      <c r="D225" s="165" t="s">
        <v>337</v>
      </c>
      <c r="E225" s="165" t="s">
        <v>336</v>
      </c>
      <c r="F225" s="165" t="s">
        <v>338</v>
      </c>
      <c r="G225" s="23">
        <v>7100000</v>
      </c>
      <c r="H225" s="23">
        <v>7100000</v>
      </c>
      <c r="I225" s="23">
        <v>7100000</v>
      </c>
    </row>
    <row r="226" spans="1:9" ht="103.5" customHeight="1" x14ac:dyDescent="0.25">
      <c r="A226" s="236"/>
      <c r="B226" s="254"/>
      <c r="C226" s="236"/>
      <c r="D226" s="165" t="s">
        <v>339</v>
      </c>
      <c r="E226" s="165" t="s">
        <v>17</v>
      </c>
      <c r="F226" s="165" t="s">
        <v>7</v>
      </c>
      <c r="G226" s="23">
        <v>196795.6</v>
      </c>
      <c r="H226" s="23">
        <v>211040.7</v>
      </c>
      <c r="I226" s="120">
        <v>222464.08</v>
      </c>
    </row>
    <row r="227" spans="1:9" ht="157.5" x14ac:dyDescent="0.25">
      <c r="A227" s="236" t="s">
        <v>470</v>
      </c>
      <c r="B227" s="254"/>
      <c r="C227" s="236" t="s">
        <v>340</v>
      </c>
      <c r="D227" s="165" t="s">
        <v>341</v>
      </c>
      <c r="E227" s="165" t="s">
        <v>2040</v>
      </c>
      <c r="F227" s="165" t="s">
        <v>326</v>
      </c>
      <c r="G227" s="23">
        <v>51972.9</v>
      </c>
      <c r="H227" s="23">
        <v>51972.9</v>
      </c>
      <c r="I227" s="23">
        <v>51972.9</v>
      </c>
    </row>
    <row r="228" spans="1:9" ht="63" x14ac:dyDescent="0.25">
      <c r="A228" s="236"/>
      <c r="B228" s="254"/>
      <c r="C228" s="236"/>
      <c r="D228" s="165" t="s">
        <v>342</v>
      </c>
      <c r="E228" s="165" t="s">
        <v>17</v>
      </c>
      <c r="F228" s="165" t="s">
        <v>7</v>
      </c>
      <c r="G228" s="120">
        <v>52877.760000000002</v>
      </c>
      <c r="H228" s="120">
        <v>52877.760000000002</v>
      </c>
      <c r="I228" s="120">
        <v>52877.760000000002</v>
      </c>
    </row>
    <row r="229" spans="1:9" ht="173.25" x14ac:dyDescent="0.25">
      <c r="A229" s="185" t="s">
        <v>471</v>
      </c>
      <c r="B229" s="254"/>
      <c r="C229" s="236" t="s">
        <v>340</v>
      </c>
      <c r="D229" s="165" t="s">
        <v>343</v>
      </c>
      <c r="E229" s="165" t="s">
        <v>2041</v>
      </c>
      <c r="F229" s="165" t="s">
        <v>310</v>
      </c>
      <c r="G229" s="23">
        <v>12027.1</v>
      </c>
      <c r="H229" s="23">
        <v>12027.1</v>
      </c>
      <c r="I229" s="23">
        <v>12027.1</v>
      </c>
    </row>
    <row r="230" spans="1:9" ht="47.25" x14ac:dyDescent="0.25">
      <c r="A230" s="186"/>
      <c r="B230" s="254"/>
      <c r="C230" s="236"/>
      <c r="D230" s="165" t="s">
        <v>342</v>
      </c>
      <c r="E230" s="236" t="s">
        <v>17</v>
      </c>
      <c r="F230" s="236" t="s">
        <v>7</v>
      </c>
      <c r="G230" s="23">
        <v>32273.16</v>
      </c>
      <c r="H230" s="23">
        <v>32273.16</v>
      </c>
      <c r="I230" s="23">
        <v>32273.16</v>
      </c>
    </row>
    <row r="231" spans="1:9" x14ac:dyDescent="0.25">
      <c r="A231" s="187"/>
      <c r="B231" s="254"/>
      <c r="C231" s="236"/>
      <c r="D231" s="165" t="s">
        <v>344</v>
      </c>
      <c r="E231" s="236"/>
      <c r="F231" s="236"/>
      <c r="G231" s="23">
        <v>1751.4</v>
      </c>
      <c r="H231" s="23">
        <v>1751.4</v>
      </c>
      <c r="I231" s="23">
        <v>214.33690999999999</v>
      </c>
    </row>
    <row r="232" spans="1:9" ht="94.5" x14ac:dyDescent="0.25">
      <c r="A232" s="236" t="s">
        <v>472</v>
      </c>
      <c r="B232" s="254"/>
      <c r="C232" s="236" t="s">
        <v>345</v>
      </c>
      <c r="D232" s="165" t="s">
        <v>346</v>
      </c>
      <c r="E232" s="165" t="s">
        <v>2042</v>
      </c>
      <c r="F232" s="165" t="s">
        <v>347</v>
      </c>
      <c r="G232" s="121" t="s">
        <v>2060</v>
      </c>
      <c r="H232" s="121" t="s">
        <v>2060</v>
      </c>
      <c r="I232" s="121" t="s">
        <v>2060</v>
      </c>
    </row>
    <row r="233" spans="1:9" ht="63" x14ac:dyDescent="0.25">
      <c r="A233" s="236"/>
      <c r="B233" s="254"/>
      <c r="C233" s="236"/>
      <c r="D233" s="165" t="s">
        <v>342</v>
      </c>
      <c r="E233" s="165" t="s">
        <v>17</v>
      </c>
      <c r="F233" s="165" t="s">
        <v>7</v>
      </c>
      <c r="G233" s="23">
        <v>23974.01</v>
      </c>
      <c r="H233" s="23">
        <v>23974.01</v>
      </c>
      <c r="I233" s="23">
        <v>23974.01</v>
      </c>
    </row>
    <row r="234" spans="1:9" ht="94.5" x14ac:dyDescent="0.25">
      <c r="A234" s="185" t="s">
        <v>473</v>
      </c>
      <c r="B234" s="254"/>
      <c r="C234" s="236" t="s">
        <v>345</v>
      </c>
      <c r="D234" s="165" t="s">
        <v>348</v>
      </c>
      <c r="E234" s="165" t="s">
        <v>2045</v>
      </c>
      <c r="F234" s="165" t="s">
        <v>347</v>
      </c>
      <c r="G234" s="121" t="s">
        <v>2043</v>
      </c>
      <c r="H234" s="121" t="s">
        <v>2043</v>
      </c>
      <c r="I234" s="121" t="s">
        <v>2043</v>
      </c>
    </row>
    <row r="235" spans="1:9" ht="47.25" x14ac:dyDescent="0.25">
      <c r="A235" s="186"/>
      <c r="B235" s="254"/>
      <c r="C235" s="236"/>
      <c r="D235" s="165" t="s">
        <v>342</v>
      </c>
      <c r="E235" s="236" t="s">
        <v>17</v>
      </c>
      <c r="F235" s="236" t="s">
        <v>7</v>
      </c>
      <c r="G235" s="23">
        <v>2920.93</v>
      </c>
      <c r="H235" s="23">
        <v>2920.93</v>
      </c>
      <c r="I235" s="23">
        <v>2920.93</v>
      </c>
    </row>
    <row r="236" spans="1:9" x14ac:dyDescent="0.25">
      <c r="A236" s="187"/>
      <c r="B236" s="254"/>
      <c r="C236" s="236"/>
      <c r="D236" s="165" t="s">
        <v>349</v>
      </c>
      <c r="E236" s="236"/>
      <c r="F236" s="236"/>
      <c r="G236" s="23">
        <v>1313.6</v>
      </c>
      <c r="H236" s="23">
        <v>1313.6</v>
      </c>
      <c r="I236" s="23">
        <v>175.36636999999999</v>
      </c>
    </row>
    <row r="237" spans="1:9" ht="94.5" x14ac:dyDescent="0.25">
      <c r="A237" s="236" t="s">
        <v>474</v>
      </c>
      <c r="B237" s="254"/>
      <c r="C237" s="236" t="s">
        <v>345</v>
      </c>
      <c r="D237" s="165" t="s">
        <v>350</v>
      </c>
      <c r="E237" s="165" t="s">
        <v>2044</v>
      </c>
      <c r="F237" s="174" t="s">
        <v>351</v>
      </c>
      <c r="G237" s="121" t="s">
        <v>352</v>
      </c>
      <c r="H237" s="121" t="s">
        <v>352</v>
      </c>
      <c r="I237" s="121" t="s">
        <v>352</v>
      </c>
    </row>
    <row r="238" spans="1:9" ht="63" x14ac:dyDescent="0.25">
      <c r="A238" s="236"/>
      <c r="B238" s="254"/>
      <c r="C238" s="236"/>
      <c r="D238" s="165" t="s">
        <v>342</v>
      </c>
      <c r="E238" s="165" t="s">
        <v>17</v>
      </c>
      <c r="F238" s="165" t="s">
        <v>7</v>
      </c>
      <c r="G238" s="23">
        <v>12725.75</v>
      </c>
      <c r="H238" s="23">
        <v>12725.75</v>
      </c>
      <c r="I238" s="23">
        <v>12725.75</v>
      </c>
    </row>
    <row r="239" spans="1:9" ht="63" x14ac:dyDescent="0.25">
      <c r="A239" s="185" t="s">
        <v>475</v>
      </c>
      <c r="B239" s="254"/>
      <c r="C239" s="185" t="s">
        <v>353</v>
      </c>
      <c r="D239" s="165" t="s">
        <v>354</v>
      </c>
      <c r="E239" s="165" t="s">
        <v>2046</v>
      </c>
      <c r="F239" s="165" t="s">
        <v>310</v>
      </c>
      <c r="G239" s="164">
        <v>11705.23</v>
      </c>
      <c r="H239" s="164">
        <v>11705.23</v>
      </c>
      <c r="I239" s="164">
        <v>11705.23</v>
      </c>
    </row>
    <row r="240" spans="1:9" ht="47.25" x14ac:dyDescent="0.25">
      <c r="A240" s="186"/>
      <c r="B240" s="254"/>
      <c r="C240" s="186"/>
      <c r="D240" s="165" t="s">
        <v>355</v>
      </c>
      <c r="E240" s="185" t="s">
        <v>17</v>
      </c>
      <c r="F240" s="185" t="s">
        <v>332</v>
      </c>
      <c r="G240" s="164">
        <v>38423.949999999997</v>
      </c>
      <c r="H240" s="164">
        <v>38423.949999999997</v>
      </c>
      <c r="I240" s="164">
        <v>38423.949999999997</v>
      </c>
    </row>
    <row r="241" spans="1:9" x14ac:dyDescent="0.25">
      <c r="A241" s="187"/>
      <c r="B241" s="254"/>
      <c r="C241" s="187"/>
      <c r="D241" s="165" t="s">
        <v>356</v>
      </c>
      <c r="E241" s="187"/>
      <c r="F241" s="187"/>
      <c r="G241" s="164">
        <v>3940.7</v>
      </c>
      <c r="H241" s="164">
        <v>3940.7</v>
      </c>
      <c r="I241" s="164">
        <v>2136.69652</v>
      </c>
    </row>
    <row r="242" spans="1:9" ht="63" x14ac:dyDescent="0.25">
      <c r="A242" s="185" t="s">
        <v>476</v>
      </c>
      <c r="B242" s="254"/>
      <c r="C242" s="236" t="s">
        <v>353</v>
      </c>
      <c r="D242" s="165" t="s">
        <v>357</v>
      </c>
      <c r="E242" s="165" t="s">
        <v>2047</v>
      </c>
      <c r="F242" s="165" t="s">
        <v>310</v>
      </c>
      <c r="G242" s="164">
        <v>138</v>
      </c>
      <c r="H242" s="164">
        <v>138</v>
      </c>
      <c r="I242" s="164">
        <v>138</v>
      </c>
    </row>
    <row r="243" spans="1:9" ht="63" x14ac:dyDescent="0.25">
      <c r="A243" s="186"/>
      <c r="B243" s="254"/>
      <c r="C243" s="236"/>
      <c r="D243" s="165" t="s">
        <v>355</v>
      </c>
      <c r="E243" s="165" t="s">
        <v>17</v>
      </c>
      <c r="F243" s="165" t="s">
        <v>332</v>
      </c>
      <c r="G243" s="164">
        <v>515.6</v>
      </c>
      <c r="H243" s="164">
        <v>515.6</v>
      </c>
      <c r="I243" s="164">
        <v>515.6</v>
      </c>
    </row>
    <row r="244" spans="1:9" ht="63" x14ac:dyDescent="0.25">
      <c r="A244" s="185" t="s">
        <v>2057</v>
      </c>
      <c r="B244" s="254"/>
      <c r="C244" s="236" t="s">
        <v>353</v>
      </c>
      <c r="D244" s="165" t="s">
        <v>358</v>
      </c>
      <c r="E244" s="165" t="s">
        <v>359</v>
      </c>
      <c r="F244" s="165" t="s">
        <v>310</v>
      </c>
      <c r="G244" s="164">
        <v>1461</v>
      </c>
      <c r="H244" s="164">
        <v>1461</v>
      </c>
      <c r="I244" s="164">
        <v>1461</v>
      </c>
    </row>
    <row r="245" spans="1:9" ht="63" x14ac:dyDescent="0.25">
      <c r="A245" s="186"/>
      <c r="B245" s="254"/>
      <c r="C245" s="236"/>
      <c r="D245" s="165" t="s">
        <v>355</v>
      </c>
      <c r="E245" s="165" t="s">
        <v>17</v>
      </c>
      <c r="F245" s="165" t="s">
        <v>332</v>
      </c>
      <c r="G245" s="164">
        <v>5105.54</v>
      </c>
      <c r="H245" s="164">
        <v>5105.54</v>
      </c>
      <c r="I245" s="164">
        <v>5105.54</v>
      </c>
    </row>
    <row r="246" spans="1:9" ht="63" x14ac:dyDescent="0.25">
      <c r="A246" s="185" t="s">
        <v>2058</v>
      </c>
      <c r="B246" s="254"/>
      <c r="C246" s="236" t="s">
        <v>353</v>
      </c>
      <c r="D246" s="165" t="s">
        <v>360</v>
      </c>
      <c r="E246" s="165" t="s">
        <v>2048</v>
      </c>
      <c r="F246" s="165" t="s">
        <v>310</v>
      </c>
      <c r="G246" s="164">
        <v>4000</v>
      </c>
      <c r="H246" s="164">
        <v>4000</v>
      </c>
      <c r="I246" s="164">
        <v>4000</v>
      </c>
    </row>
    <row r="247" spans="1:9" ht="63" x14ac:dyDescent="0.25">
      <c r="A247" s="186"/>
      <c r="B247" s="254"/>
      <c r="C247" s="236"/>
      <c r="D247" s="165" t="s">
        <v>355</v>
      </c>
      <c r="E247" s="165" t="s">
        <v>17</v>
      </c>
      <c r="F247" s="165" t="s">
        <v>332</v>
      </c>
      <c r="G247" s="164">
        <v>13130.52</v>
      </c>
      <c r="H247" s="164">
        <v>13130.52</v>
      </c>
      <c r="I247" s="164">
        <v>13130.52</v>
      </c>
    </row>
    <row r="248" spans="1:9" ht="63" x14ac:dyDescent="0.25">
      <c r="A248" s="185" t="s">
        <v>2059</v>
      </c>
      <c r="B248" s="254"/>
      <c r="C248" s="236" t="s">
        <v>353</v>
      </c>
      <c r="D248" s="165" t="s">
        <v>361</v>
      </c>
      <c r="E248" s="165" t="s">
        <v>2049</v>
      </c>
      <c r="F248" s="165" t="s">
        <v>310</v>
      </c>
      <c r="G248" s="164">
        <v>50</v>
      </c>
      <c r="H248" s="164">
        <v>50</v>
      </c>
      <c r="I248" s="164">
        <v>50</v>
      </c>
    </row>
    <row r="249" spans="1:9" ht="63" x14ac:dyDescent="0.25">
      <c r="A249" s="186"/>
      <c r="B249" s="254"/>
      <c r="C249" s="236"/>
      <c r="D249" s="165" t="s">
        <v>355</v>
      </c>
      <c r="E249" s="165" t="s">
        <v>17</v>
      </c>
      <c r="F249" s="165" t="s">
        <v>332</v>
      </c>
      <c r="G249" s="164">
        <v>199.56</v>
      </c>
      <c r="H249" s="164">
        <v>199.56</v>
      </c>
      <c r="I249" s="164">
        <v>199.56</v>
      </c>
    </row>
    <row r="250" spans="1:9" ht="68.25" customHeight="1" x14ac:dyDescent="0.25">
      <c r="A250" s="185" t="s">
        <v>477</v>
      </c>
      <c r="B250" s="254"/>
      <c r="C250" s="236" t="s">
        <v>362</v>
      </c>
      <c r="D250" s="165" t="s">
        <v>2050</v>
      </c>
      <c r="E250" s="165" t="s">
        <v>2051</v>
      </c>
      <c r="F250" s="165" t="s">
        <v>364</v>
      </c>
      <c r="G250" s="164" t="s">
        <v>2052</v>
      </c>
      <c r="H250" s="164" t="s">
        <v>2052</v>
      </c>
      <c r="I250" s="164" t="s">
        <v>2052</v>
      </c>
    </row>
    <row r="251" spans="1:9" ht="64.5" customHeight="1" x14ac:dyDescent="0.25">
      <c r="A251" s="186"/>
      <c r="B251" s="254"/>
      <c r="C251" s="236"/>
      <c r="D251" s="165" t="s">
        <v>355</v>
      </c>
      <c r="E251" s="165" t="s">
        <v>17</v>
      </c>
      <c r="F251" s="165" t="s">
        <v>332</v>
      </c>
      <c r="G251" s="164">
        <v>142.51</v>
      </c>
      <c r="H251" s="164">
        <v>142.51</v>
      </c>
      <c r="I251" s="164">
        <v>142.51</v>
      </c>
    </row>
    <row r="252" spans="1:9" ht="63" x14ac:dyDescent="0.25">
      <c r="A252" s="185" t="s">
        <v>478</v>
      </c>
      <c r="B252" s="254"/>
      <c r="C252" s="236" t="s">
        <v>362</v>
      </c>
      <c r="D252" s="165" t="s">
        <v>363</v>
      </c>
      <c r="E252" s="165" t="s">
        <v>2053</v>
      </c>
      <c r="F252" s="165" t="s">
        <v>364</v>
      </c>
      <c r="G252" s="164" t="s">
        <v>2061</v>
      </c>
      <c r="H252" s="164" t="s">
        <v>2061</v>
      </c>
      <c r="I252" s="164" t="s">
        <v>2061</v>
      </c>
    </row>
    <row r="253" spans="1:9" ht="63" x14ac:dyDescent="0.25">
      <c r="A253" s="186"/>
      <c r="B253" s="254"/>
      <c r="C253" s="236"/>
      <c r="D253" s="165" t="s">
        <v>355</v>
      </c>
      <c r="E253" s="165" t="s">
        <v>17</v>
      </c>
      <c r="F253" s="165" t="s">
        <v>332</v>
      </c>
      <c r="G253" s="164">
        <v>1963.37</v>
      </c>
      <c r="H253" s="164">
        <v>1963.37</v>
      </c>
      <c r="I253" s="164">
        <v>1963.37</v>
      </c>
    </row>
    <row r="254" spans="1:9" ht="63" x14ac:dyDescent="0.25">
      <c r="A254" s="185" t="s">
        <v>479</v>
      </c>
      <c r="B254" s="254"/>
      <c r="C254" s="236" t="s">
        <v>362</v>
      </c>
      <c r="D254" s="165" t="s">
        <v>365</v>
      </c>
      <c r="E254" s="165" t="s">
        <v>2054</v>
      </c>
      <c r="F254" s="165" t="s">
        <v>364</v>
      </c>
      <c r="G254" s="164" t="s">
        <v>2055</v>
      </c>
      <c r="H254" s="164" t="s">
        <v>2055</v>
      </c>
      <c r="I254" s="164" t="s">
        <v>2055</v>
      </c>
    </row>
    <row r="255" spans="1:9" ht="63" x14ac:dyDescent="0.25">
      <c r="A255" s="186"/>
      <c r="B255" s="254"/>
      <c r="C255" s="236"/>
      <c r="D255" s="165" t="s">
        <v>355</v>
      </c>
      <c r="E255" s="165" t="s">
        <v>17</v>
      </c>
      <c r="F255" s="165" t="s">
        <v>332</v>
      </c>
      <c r="G255" s="164">
        <v>4577.38</v>
      </c>
      <c r="H255" s="164">
        <v>4577.38</v>
      </c>
      <c r="I255" s="164">
        <v>4577.38</v>
      </c>
    </row>
    <row r="256" spans="1:9" ht="63" x14ac:dyDescent="0.25">
      <c r="A256" s="185" t="s">
        <v>480</v>
      </c>
      <c r="B256" s="254"/>
      <c r="C256" s="236" t="s">
        <v>362</v>
      </c>
      <c r="D256" s="165" t="s">
        <v>366</v>
      </c>
      <c r="E256" s="165" t="s">
        <v>2056</v>
      </c>
      <c r="F256" s="165" t="s">
        <v>364</v>
      </c>
      <c r="G256" s="164" t="s">
        <v>2062</v>
      </c>
      <c r="H256" s="164" t="s">
        <v>2062</v>
      </c>
      <c r="I256" s="164" t="s">
        <v>2062</v>
      </c>
    </row>
    <row r="257" spans="1:10" ht="63" x14ac:dyDescent="0.25">
      <c r="A257" s="186"/>
      <c r="B257" s="254"/>
      <c r="C257" s="236"/>
      <c r="D257" s="165" t="s">
        <v>355</v>
      </c>
      <c r="E257" s="165" t="s">
        <v>17</v>
      </c>
      <c r="F257" s="165" t="s">
        <v>332</v>
      </c>
      <c r="G257" s="164">
        <v>9400.98</v>
      </c>
      <c r="H257" s="164">
        <v>9400.98</v>
      </c>
      <c r="I257" s="164">
        <v>9400.98</v>
      </c>
    </row>
    <row r="258" spans="1:10" ht="63" x14ac:dyDescent="0.25">
      <c r="A258" s="258" t="s">
        <v>367</v>
      </c>
      <c r="B258" s="259"/>
      <c r="C258" s="259"/>
      <c r="D258" s="260"/>
      <c r="E258" s="45" t="s">
        <v>17</v>
      </c>
      <c r="F258" s="45" t="s">
        <v>332</v>
      </c>
      <c r="G258" s="122">
        <f>SUM(G177,G179,G181,G183,G185,G187,G189,G190,G192,G194,G196,G198,G200,G202,G204,G206,G208,G210,G212,G214,G217,G220,G222,G223,G224,G226,G228,G230,G231,G233,G235,G236,G238,G240,G241,G243,G245,G247,G249,G251,G253,G255,G257)</f>
        <v>1103692.0200000003</v>
      </c>
      <c r="H258" s="122">
        <f>SUM(H177,H179,H181,H183,H185,H187,H189,H190,H192,H194,H196,H198,H200,H202,H204,H206,H208,H210,H212,H214,H217,H220,H221,H223,H222,H224,H226,H228,H230,H231,H233,H235,H236,H238,H240,H241,H243,H245,H247,H249,H251,H253,H255,H257)</f>
        <v>1002648.1568500003</v>
      </c>
      <c r="I258" s="30">
        <f>SUM(I257,I255,I253,I251,I249,I247,I245,I243,I241,I240,I238,I236,I235,I233,I231,I230,I228,I226,I223,I222,I220,I217,I214,I212,I210,I208,I206,I204,I202,I200,I198,I196,I194,I192,I190,I189,I187,I185,I183,I181,I179,I177)</f>
        <v>1001936.8280899998</v>
      </c>
    </row>
    <row r="259" spans="1:10" ht="78.75" x14ac:dyDescent="0.25">
      <c r="A259" s="283" t="s">
        <v>481</v>
      </c>
      <c r="B259" s="209" t="s">
        <v>368</v>
      </c>
      <c r="C259" s="186" t="s">
        <v>345</v>
      </c>
      <c r="D259" s="169" t="s">
        <v>369</v>
      </c>
      <c r="E259" s="146" t="s">
        <v>370</v>
      </c>
      <c r="F259" s="146" t="s">
        <v>310</v>
      </c>
      <c r="G259" s="164">
        <v>4</v>
      </c>
      <c r="H259" s="66">
        <v>4</v>
      </c>
      <c r="I259" s="164">
        <v>4</v>
      </c>
    </row>
    <row r="260" spans="1:10" ht="63" x14ac:dyDescent="0.25">
      <c r="A260" s="284"/>
      <c r="B260" s="285"/>
      <c r="C260" s="236"/>
      <c r="D260" s="165" t="s">
        <v>371</v>
      </c>
      <c r="E260" s="165" t="s">
        <v>17</v>
      </c>
      <c r="F260" s="165" t="s">
        <v>332</v>
      </c>
      <c r="G260" s="164">
        <v>268</v>
      </c>
      <c r="H260" s="66">
        <v>350.2</v>
      </c>
      <c r="I260" s="164">
        <v>350.2</v>
      </c>
    </row>
    <row r="261" spans="1:10" ht="110.25" x14ac:dyDescent="0.25">
      <c r="A261" s="283" t="s">
        <v>482</v>
      </c>
      <c r="B261" s="285"/>
      <c r="C261" s="186" t="s">
        <v>314</v>
      </c>
      <c r="D261" s="169" t="s">
        <v>372</v>
      </c>
      <c r="E261" s="146" t="s">
        <v>373</v>
      </c>
      <c r="F261" s="146" t="s">
        <v>21</v>
      </c>
      <c r="G261" s="164">
        <v>5</v>
      </c>
      <c r="H261" s="66">
        <v>5</v>
      </c>
      <c r="I261" s="164">
        <v>5</v>
      </c>
    </row>
    <row r="262" spans="1:10" ht="63" x14ac:dyDescent="0.25">
      <c r="A262" s="284"/>
      <c r="B262" s="285"/>
      <c r="C262" s="236"/>
      <c r="D262" s="165" t="s">
        <v>371</v>
      </c>
      <c r="E262" s="165" t="s">
        <v>17</v>
      </c>
      <c r="F262" s="165" t="s">
        <v>332</v>
      </c>
      <c r="G262" s="164">
        <v>230</v>
      </c>
      <c r="H262" s="164">
        <v>230</v>
      </c>
      <c r="I262" s="164">
        <v>230</v>
      </c>
    </row>
    <row r="263" spans="1:10" ht="141.75" x14ac:dyDescent="0.25">
      <c r="A263" s="283" t="s">
        <v>483</v>
      </c>
      <c r="B263" s="285"/>
      <c r="C263" s="185" t="s">
        <v>292</v>
      </c>
      <c r="D263" s="169" t="s">
        <v>374</v>
      </c>
      <c r="E263" s="146" t="s">
        <v>375</v>
      </c>
      <c r="F263" s="146" t="s">
        <v>21</v>
      </c>
      <c r="G263" s="164">
        <v>800</v>
      </c>
      <c r="H263" s="66">
        <v>800</v>
      </c>
      <c r="I263" s="164">
        <v>800</v>
      </c>
    </row>
    <row r="264" spans="1:10" ht="63" x14ac:dyDescent="0.25">
      <c r="A264" s="284"/>
      <c r="B264" s="285"/>
      <c r="C264" s="187"/>
      <c r="D264" s="165" t="s">
        <v>371</v>
      </c>
      <c r="E264" s="165" t="s">
        <v>17</v>
      </c>
      <c r="F264" s="165" t="s">
        <v>332</v>
      </c>
      <c r="G264" s="164">
        <v>526</v>
      </c>
      <c r="H264" s="66">
        <v>650</v>
      </c>
      <c r="I264" s="164">
        <v>650</v>
      </c>
    </row>
    <row r="265" spans="1:10" ht="47.25" x14ac:dyDescent="0.25">
      <c r="A265" s="192" t="s">
        <v>484</v>
      </c>
      <c r="B265" s="285"/>
      <c r="C265" s="186" t="s">
        <v>376</v>
      </c>
      <c r="D265" s="236" t="s">
        <v>377</v>
      </c>
      <c r="E265" s="31" t="s">
        <v>378</v>
      </c>
      <c r="F265" s="173" t="s">
        <v>310</v>
      </c>
      <c r="G265" s="123">
        <v>182000</v>
      </c>
      <c r="H265" s="124">
        <v>182000</v>
      </c>
      <c r="I265" s="123">
        <v>182000</v>
      </c>
    </row>
    <row r="266" spans="1:10" ht="78.75" x14ac:dyDescent="0.25">
      <c r="A266" s="283"/>
      <c r="B266" s="285"/>
      <c r="C266" s="186"/>
      <c r="D266" s="236"/>
      <c r="E266" s="165" t="s">
        <v>379</v>
      </c>
      <c r="F266" s="165" t="s">
        <v>21</v>
      </c>
      <c r="G266" s="125">
        <v>1</v>
      </c>
      <c r="H266" s="126">
        <v>1</v>
      </c>
      <c r="I266" s="125">
        <v>1</v>
      </c>
    </row>
    <row r="267" spans="1:10" ht="63" x14ac:dyDescent="0.25">
      <c r="A267" s="193"/>
      <c r="B267" s="285"/>
      <c r="C267" s="236"/>
      <c r="D267" s="165" t="s">
        <v>371</v>
      </c>
      <c r="E267" s="165" t="s">
        <v>17</v>
      </c>
      <c r="F267" s="165" t="s">
        <v>332</v>
      </c>
      <c r="G267" s="164">
        <v>568</v>
      </c>
      <c r="H267" s="66">
        <v>568</v>
      </c>
      <c r="I267" s="164">
        <v>568</v>
      </c>
    </row>
    <row r="268" spans="1:10" ht="126" x14ac:dyDescent="0.25">
      <c r="A268" s="192" t="s">
        <v>485</v>
      </c>
      <c r="B268" s="285"/>
      <c r="C268" s="185" t="s">
        <v>380</v>
      </c>
      <c r="D268" s="169" t="s">
        <v>381</v>
      </c>
      <c r="E268" s="145" t="s">
        <v>382</v>
      </c>
      <c r="F268" s="145" t="s">
        <v>194</v>
      </c>
      <c r="G268" s="125">
        <v>2</v>
      </c>
      <c r="H268" s="126">
        <v>2</v>
      </c>
      <c r="I268" s="125">
        <v>2</v>
      </c>
      <c r="J268" s="170"/>
    </row>
    <row r="269" spans="1:10" ht="63" x14ac:dyDescent="0.25">
      <c r="A269" s="284"/>
      <c r="B269" s="285"/>
      <c r="C269" s="236"/>
      <c r="D269" s="165" t="s">
        <v>371</v>
      </c>
      <c r="E269" s="165" t="s">
        <v>17</v>
      </c>
      <c r="F269" s="165" t="s">
        <v>332</v>
      </c>
      <c r="G269" s="164">
        <v>698</v>
      </c>
      <c r="H269" s="164">
        <v>698</v>
      </c>
      <c r="I269" s="164">
        <v>698</v>
      </c>
      <c r="J269" s="170"/>
    </row>
    <row r="270" spans="1:10" ht="126" x14ac:dyDescent="0.25">
      <c r="A270" s="283" t="s">
        <v>486</v>
      </c>
      <c r="B270" s="285"/>
      <c r="C270" s="236" t="s">
        <v>380</v>
      </c>
      <c r="D270" s="185" t="s">
        <v>383</v>
      </c>
      <c r="E270" s="171" t="s">
        <v>384</v>
      </c>
      <c r="F270" s="147" t="s">
        <v>338</v>
      </c>
      <c r="G270" s="164">
        <v>0.2</v>
      </c>
      <c r="H270" s="66">
        <v>0.2</v>
      </c>
      <c r="I270" s="164">
        <v>0.2</v>
      </c>
      <c r="J270" s="170"/>
    </row>
    <row r="271" spans="1:10" ht="78.75" x14ac:dyDescent="0.25">
      <c r="A271" s="283"/>
      <c r="B271" s="285"/>
      <c r="C271" s="236"/>
      <c r="D271" s="187"/>
      <c r="E271" s="145" t="s">
        <v>385</v>
      </c>
      <c r="F271" s="145" t="s">
        <v>386</v>
      </c>
      <c r="G271" s="164">
        <v>2</v>
      </c>
      <c r="H271" s="66">
        <v>2</v>
      </c>
      <c r="I271" s="164">
        <v>2</v>
      </c>
      <c r="J271" s="170"/>
    </row>
    <row r="272" spans="1:10" ht="63" x14ac:dyDescent="0.25">
      <c r="A272" s="284"/>
      <c r="B272" s="285"/>
      <c r="C272" s="236"/>
      <c r="D272" s="165" t="s">
        <v>371</v>
      </c>
      <c r="E272" s="165" t="s">
        <v>17</v>
      </c>
      <c r="F272" s="165" t="s">
        <v>332</v>
      </c>
      <c r="G272" s="164">
        <v>50</v>
      </c>
      <c r="H272" s="66">
        <v>263</v>
      </c>
      <c r="I272" s="164">
        <v>263</v>
      </c>
      <c r="J272" s="170"/>
    </row>
    <row r="273" spans="1:10" ht="126" x14ac:dyDescent="0.25">
      <c r="A273" s="283" t="s">
        <v>487</v>
      </c>
      <c r="B273" s="285"/>
      <c r="C273" s="186" t="s">
        <v>380</v>
      </c>
      <c r="D273" s="185" t="s">
        <v>383</v>
      </c>
      <c r="E273" s="146" t="s">
        <v>387</v>
      </c>
      <c r="F273" s="146" t="s">
        <v>21</v>
      </c>
      <c r="G273" s="125">
        <v>30</v>
      </c>
      <c r="H273" s="126">
        <v>30</v>
      </c>
      <c r="I273" s="125">
        <v>30</v>
      </c>
      <c r="J273" s="170"/>
    </row>
    <row r="274" spans="1:10" ht="47.25" x14ac:dyDescent="0.25">
      <c r="A274" s="283"/>
      <c r="B274" s="285"/>
      <c r="C274" s="186"/>
      <c r="D274" s="187"/>
      <c r="E274" s="165" t="s">
        <v>388</v>
      </c>
      <c r="F274" s="165" t="s">
        <v>310</v>
      </c>
      <c r="G274" s="164">
        <v>208709</v>
      </c>
      <c r="H274" s="66">
        <v>208709</v>
      </c>
      <c r="I274" s="164">
        <v>208709</v>
      </c>
      <c r="J274" s="170"/>
    </row>
    <row r="275" spans="1:10" ht="63" x14ac:dyDescent="0.25">
      <c r="A275" s="284"/>
      <c r="B275" s="285"/>
      <c r="C275" s="286"/>
      <c r="D275" s="145" t="s">
        <v>389</v>
      </c>
      <c r="E275" s="165" t="s">
        <v>17</v>
      </c>
      <c r="F275" s="165" t="s">
        <v>332</v>
      </c>
      <c r="G275" s="164">
        <v>268</v>
      </c>
      <c r="H275" s="66">
        <v>268</v>
      </c>
      <c r="I275" s="164">
        <v>268</v>
      </c>
      <c r="J275" s="170"/>
    </row>
    <row r="276" spans="1:10" ht="110.25" x14ac:dyDescent="0.25">
      <c r="A276" s="192" t="s">
        <v>488</v>
      </c>
      <c r="B276" s="285"/>
      <c r="C276" s="240" t="s">
        <v>390</v>
      </c>
      <c r="D276" s="145" t="s">
        <v>391</v>
      </c>
      <c r="E276" s="145" t="s">
        <v>392</v>
      </c>
      <c r="F276" s="145" t="s">
        <v>194</v>
      </c>
      <c r="G276" s="125">
        <v>80</v>
      </c>
      <c r="H276" s="126">
        <v>80</v>
      </c>
      <c r="I276" s="125">
        <v>80</v>
      </c>
      <c r="J276" s="170"/>
    </row>
    <row r="277" spans="1:10" ht="63" x14ac:dyDescent="0.25">
      <c r="A277" s="284"/>
      <c r="B277" s="285"/>
      <c r="C277" s="287"/>
      <c r="D277" s="165" t="s">
        <v>371</v>
      </c>
      <c r="E277" s="165" t="s">
        <v>17</v>
      </c>
      <c r="F277" s="165" t="s">
        <v>332</v>
      </c>
      <c r="G277" s="119">
        <v>394.9</v>
      </c>
      <c r="H277" s="127">
        <v>394.9</v>
      </c>
      <c r="I277" s="119">
        <v>394.9</v>
      </c>
      <c r="J277" s="170"/>
    </row>
    <row r="278" spans="1:10" ht="213.75" customHeight="1" x14ac:dyDescent="0.25">
      <c r="A278" s="192" t="s">
        <v>489</v>
      </c>
      <c r="B278" s="285"/>
      <c r="C278" s="185" t="s">
        <v>119</v>
      </c>
      <c r="D278" s="146" t="s">
        <v>393</v>
      </c>
      <c r="E278" s="172" t="s">
        <v>394</v>
      </c>
      <c r="F278" s="146" t="s">
        <v>194</v>
      </c>
      <c r="G278" s="125">
        <v>3</v>
      </c>
      <c r="H278" s="126">
        <v>3</v>
      </c>
      <c r="I278" s="125">
        <v>3</v>
      </c>
      <c r="J278" s="170"/>
    </row>
    <row r="279" spans="1:10" ht="63" x14ac:dyDescent="0.25">
      <c r="A279" s="193"/>
      <c r="B279" s="285"/>
      <c r="C279" s="187"/>
      <c r="D279" s="165" t="s">
        <v>395</v>
      </c>
      <c r="E279" s="165" t="s">
        <v>17</v>
      </c>
      <c r="F279" s="165" t="s">
        <v>332</v>
      </c>
      <c r="G279" s="164">
        <v>523.20000000000005</v>
      </c>
      <c r="H279" s="66">
        <v>523.20000000000005</v>
      </c>
      <c r="I279" s="164">
        <v>523.20000000000005</v>
      </c>
      <c r="J279" s="170"/>
    </row>
    <row r="280" spans="1:10" ht="126" x14ac:dyDescent="0.25">
      <c r="A280" s="283" t="s">
        <v>490</v>
      </c>
      <c r="B280" s="285"/>
      <c r="C280" s="186" t="s">
        <v>119</v>
      </c>
      <c r="D280" s="185" t="s">
        <v>396</v>
      </c>
      <c r="E280" s="165" t="s">
        <v>397</v>
      </c>
      <c r="F280" s="165" t="s">
        <v>21</v>
      </c>
      <c r="G280" s="125">
        <v>6</v>
      </c>
      <c r="H280" s="126">
        <v>6</v>
      </c>
      <c r="I280" s="125">
        <v>6</v>
      </c>
      <c r="J280" s="170"/>
    </row>
    <row r="281" spans="1:10" ht="110.25" x14ac:dyDescent="0.25">
      <c r="A281" s="283"/>
      <c r="B281" s="285"/>
      <c r="C281" s="186"/>
      <c r="D281" s="187"/>
      <c r="E281" s="165" t="s">
        <v>398</v>
      </c>
      <c r="F281" s="165" t="s">
        <v>21</v>
      </c>
      <c r="G281" s="125">
        <v>1</v>
      </c>
      <c r="H281" s="126">
        <v>1</v>
      </c>
      <c r="I281" s="125">
        <v>1</v>
      </c>
      <c r="J281" s="170"/>
    </row>
    <row r="282" spans="1:10" ht="63" x14ac:dyDescent="0.25">
      <c r="A282" s="284"/>
      <c r="B282" s="285"/>
      <c r="C282" s="236"/>
      <c r="D282" s="165" t="s">
        <v>371</v>
      </c>
      <c r="E282" s="165" t="s">
        <v>17</v>
      </c>
      <c r="F282" s="165" t="s">
        <v>332</v>
      </c>
      <c r="G282" s="119">
        <v>442.8</v>
      </c>
      <c r="H282" s="127">
        <v>442.8</v>
      </c>
      <c r="I282" s="119">
        <v>442.8</v>
      </c>
      <c r="J282" s="170"/>
    </row>
    <row r="283" spans="1:10" ht="94.5" x14ac:dyDescent="0.25">
      <c r="A283" s="192" t="s">
        <v>491</v>
      </c>
      <c r="B283" s="285"/>
      <c r="C283" s="185" t="s">
        <v>399</v>
      </c>
      <c r="D283" s="185" t="s">
        <v>403</v>
      </c>
      <c r="E283" s="165" t="s">
        <v>401</v>
      </c>
      <c r="F283" s="165" t="s">
        <v>21</v>
      </c>
      <c r="G283" s="125">
        <v>12</v>
      </c>
      <c r="H283" s="126">
        <v>12</v>
      </c>
      <c r="I283" s="125">
        <v>12</v>
      </c>
      <c r="J283" s="170"/>
    </row>
    <row r="284" spans="1:10" ht="31.5" x14ac:dyDescent="0.25">
      <c r="A284" s="283"/>
      <c r="B284" s="285"/>
      <c r="C284" s="186"/>
      <c r="D284" s="186"/>
      <c r="E284" s="34" t="s">
        <v>402</v>
      </c>
      <c r="F284" s="165" t="s">
        <v>194</v>
      </c>
      <c r="G284" s="125">
        <v>1000</v>
      </c>
      <c r="H284" s="126">
        <v>1000</v>
      </c>
      <c r="I284" s="125">
        <v>1000</v>
      </c>
      <c r="J284" s="170"/>
    </row>
    <row r="285" spans="1:10" ht="63" x14ac:dyDescent="0.25">
      <c r="A285" s="193"/>
      <c r="B285" s="285"/>
      <c r="C285" s="187"/>
      <c r="D285" s="165" t="s">
        <v>371</v>
      </c>
      <c r="E285" s="165" t="s">
        <v>17</v>
      </c>
      <c r="F285" s="165" t="s">
        <v>332</v>
      </c>
      <c r="G285" s="164">
        <v>813.5</v>
      </c>
      <c r="H285" s="164">
        <v>821.7</v>
      </c>
      <c r="I285" s="164">
        <v>821.7</v>
      </c>
      <c r="J285" s="170"/>
    </row>
    <row r="286" spans="1:10" ht="94.5" x14ac:dyDescent="0.25">
      <c r="A286" s="283" t="s">
        <v>492</v>
      </c>
      <c r="B286" s="285"/>
      <c r="C286" s="186" t="s">
        <v>404</v>
      </c>
      <c r="D286" s="186" t="s">
        <v>377</v>
      </c>
      <c r="E286" s="147" t="s">
        <v>405</v>
      </c>
      <c r="F286" s="147" t="s">
        <v>338</v>
      </c>
      <c r="G286" s="164">
        <v>3448.3</v>
      </c>
      <c r="H286" s="66">
        <v>3448.3</v>
      </c>
      <c r="I286" s="164">
        <v>3448.3</v>
      </c>
      <c r="J286" s="170"/>
    </row>
    <row r="287" spans="1:10" ht="126" x14ac:dyDescent="0.25">
      <c r="A287" s="283"/>
      <c r="B287" s="285"/>
      <c r="C287" s="186"/>
      <c r="D287" s="186"/>
      <c r="E287" s="165" t="s">
        <v>406</v>
      </c>
      <c r="F287" s="165" t="s">
        <v>194</v>
      </c>
      <c r="G287" s="117">
        <v>4</v>
      </c>
      <c r="H287" s="128">
        <v>4</v>
      </c>
      <c r="I287" s="117">
        <v>4</v>
      </c>
      <c r="J287" s="170"/>
    </row>
    <row r="288" spans="1:10" ht="126" x14ac:dyDescent="0.25">
      <c r="A288" s="283"/>
      <c r="B288" s="285"/>
      <c r="C288" s="186"/>
      <c r="D288" s="186"/>
      <c r="E288" s="145" t="s">
        <v>407</v>
      </c>
      <c r="F288" s="145" t="s">
        <v>21</v>
      </c>
      <c r="G288" s="129">
        <v>1</v>
      </c>
      <c r="H288" s="130">
        <v>1</v>
      </c>
      <c r="I288" s="129">
        <v>1</v>
      </c>
      <c r="J288" s="170"/>
    </row>
    <row r="289" spans="1:10" ht="75" customHeight="1" x14ac:dyDescent="0.25">
      <c r="A289" s="284"/>
      <c r="B289" s="285"/>
      <c r="C289" s="236"/>
      <c r="D289" s="165" t="s">
        <v>371</v>
      </c>
      <c r="E289" s="165" t="s">
        <v>17</v>
      </c>
      <c r="F289" s="165" t="s">
        <v>332</v>
      </c>
      <c r="G289" s="121">
        <v>356</v>
      </c>
      <c r="H289" s="131">
        <v>332.5</v>
      </c>
      <c r="I289" s="121">
        <v>332.5</v>
      </c>
      <c r="J289" s="170"/>
    </row>
    <row r="290" spans="1:10" ht="126" x14ac:dyDescent="0.25">
      <c r="A290" s="283" t="s">
        <v>493</v>
      </c>
      <c r="B290" s="285"/>
      <c r="C290" s="186" t="s">
        <v>345</v>
      </c>
      <c r="D290" s="186" t="s">
        <v>381</v>
      </c>
      <c r="E290" s="147" t="s">
        <v>382</v>
      </c>
      <c r="F290" s="147" t="s">
        <v>194</v>
      </c>
      <c r="G290" s="129">
        <v>2</v>
      </c>
      <c r="H290" s="130">
        <v>2</v>
      </c>
      <c r="I290" s="129">
        <v>2</v>
      </c>
      <c r="J290" s="170"/>
    </row>
    <row r="291" spans="1:10" ht="126" x14ac:dyDescent="0.25">
      <c r="A291" s="283"/>
      <c r="B291" s="285"/>
      <c r="C291" s="186"/>
      <c r="D291" s="186"/>
      <c r="E291" s="145" t="s">
        <v>409</v>
      </c>
      <c r="F291" s="145" t="s">
        <v>310</v>
      </c>
      <c r="G291" s="164">
        <v>3448.3</v>
      </c>
      <c r="H291" s="66">
        <v>3448.3</v>
      </c>
      <c r="I291" s="164">
        <v>3448.3</v>
      </c>
      <c r="J291" s="170"/>
    </row>
    <row r="292" spans="1:10" ht="31.5" x14ac:dyDescent="0.25">
      <c r="A292" s="283"/>
      <c r="B292" s="285"/>
      <c r="C292" s="186"/>
      <c r="D292" s="146"/>
      <c r="E292" s="165" t="s">
        <v>410</v>
      </c>
      <c r="F292" s="165" t="s">
        <v>411</v>
      </c>
      <c r="G292" s="164">
        <v>0.5</v>
      </c>
      <c r="H292" s="66">
        <v>0.5</v>
      </c>
      <c r="I292" s="164">
        <v>0.5</v>
      </c>
      <c r="J292" s="170"/>
    </row>
    <row r="293" spans="1:10" ht="63" x14ac:dyDescent="0.25">
      <c r="A293" s="284"/>
      <c r="B293" s="285"/>
      <c r="C293" s="236"/>
      <c r="D293" s="165" t="s">
        <v>371</v>
      </c>
      <c r="E293" s="165" t="s">
        <v>17</v>
      </c>
      <c r="F293" s="165" t="s">
        <v>332</v>
      </c>
      <c r="G293" s="164">
        <v>256</v>
      </c>
      <c r="H293" s="66">
        <v>169.5</v>
      </c>
      <c r="I293" s="164">
        <v>169.5</v>
      </c>
      <c r="J293" s="170"/>
    </row>
    <row r="294" spans="1:10" ht="126" x14ac:dyDescent="0.25">
      <c r="A294" s="283" t="s">
        <v>494</v>
      </c>
      <c r="B294" s="285"/>
      <c r="C294" s="186" t="s">
        <v>345</v>
      </c>
      <c r="D294" s="186" t="s">
        <v>408</v>
      </c>
      <c r="E294" s="147" t="s">
        <v>412</v>
      </c>
      <c r="F294" s="147" t="s">
        <v>194</v>
      </c>
      <c r="G294" s="132">
        <v>24</v>
      </c>
      <c r="H294" s="133">
        <v>24</v>
      </c>
      <c r="I294" s="132">
        <v>24</v>
      </c>
      <c r="J294" s="170"/>
    </row>
    <row r="295" spans="1:10" ht="126" x14ac:dyDescent="0.25">
      <c r="A295" s="283"/>
      <c r="B295" s="285"/>
      <c r="C295" s="186"/>
      <c r="D295" s="186"/>
      <c r="E295" s="145" t="s">
        <v>384</v>
      </c>
      <c r="F295" s="145" t="s">
        <v>310</v>
      </c>
      <c r="G295" s="164">
        <v>3579.6</v>
      </c>
      <c r="H295" s="66">
        <v>3579.6</v>
      </c>
      <c r="I295" s="164">
        <v>3579.6</v>
      </c>
      <c r="J295" s="170"/>
    </row>
    <row r="296" spans="1:10" ht="63" x14ac:dyDescent="0.25">
      <c r="A296" s="284"/>
      <c r="B296" s="285"/>
      <c r="C296" s="236"/>
      <c r="D296" s="165" t="s">
        <v>371</v>
      </c>
      <c r="E296" s="165" t="s">
        <v>17</v>
      </c>
      <c r="F296" s="165" t="s">
        <v>332</v>
      </c>
      <c r="G296" s="164">
        <v>850</v>
      </c>
      <c r="H296" s="66">
        <v>900</v>
      </c>
      <c r="I296" s="164">
        <v>900</v>
      </c>
      <c r="J296" s="170"/>
    </row>
    <row r="297" spans="1:10" ht="141.75" x14ac:dyDescent="0.25">
      <c r="A297" s="283" t="s">
        <v>495</v>
      </c>
      <c r="B297" s="285"/>
      <c r="C297" s="186" t="s">
        <v>119</v>
      </c>
      <c r="D297" s="186" t="s">
        <v>396</v>
      </c>
      <c r="E297" s="147" t="s">
        <v>413</v>
      </c>
      <c r="F297" s="147" t="s">
        <v>194</v>
      </c>
      <c r="G297" s="132">
        <v>1</v>
      </c>
      <c r="H297" s="133">
        <v>1</v>
      </c>
      <c r="I297" s="132">
        <v>1</v>
      </c>
      <c r="J297" s="170"/>
    </row>
    <row r="298" spans="1:10" ht="31.5" x14ac:dyDescent="0.25">
      <c r="A298" s="283"/>
      <c r="B298" s="285"/>
      <c r="C298" s="186"/>
      <c r="D298" s="186"/>
      <c r="E298" s="165" t="s">
        <v>414</v>
      </c>
      <c r="F298" s="165" t="s">
        <v>21</v>
      </c>
      <c r="G298" s="132">
        <v>2</v>
      </c>
      <c r="H298" s="133">
        <v>2</v>
      </c>
      <c r="I298" s="132">
        <v>2</v>
      </c>
      <c r="J298" s="170"/>
    </row>
    <row r="299" spans="1:10" x14ac:dyDescent="0.25">
      <c r="A299" s="283"/>
      <c r="B299" s="285"/>
      <c r="C299" s="186"/>
      <c r="D299" s="186"/>
      <c r="E299" s="145" t="s">
        <v>415</v>
      </c>
      <c r="F299" s="145" t="s">
        <v>194</v>
      </c>
      <c r="G299" s="134">
        <v>68</v>
      </c>
      <c r="H299" s="135">
        <v>2</v>
      </c>
      <c r="I299" s="134">
        <v>2</v>
      </c>
      <c r="J299" s="170"/>
    </row>
    <row r="300" spans="1:10" ht="63" x14ac:dyDescent="0.25">
      <c r="A300" s="284"/>
      <c r="B300" s="285"/>
      <c r="C300" s="236"/>
      <c r="D300" s="165" t="s">
        <v>371</v>
      </c>
      <c r="E300" s="165" t="s">
        <v>17</v>
      </c>
      <c r="F300" s="165" t="s">
        <v>332</v>
      </c>
      <c r="G300" s="164">
        <v>56.5</v>
      </c>
      <c r="H300" s="66">
        <v>115</v>
      </c>
      <c r="I300" s="164">
        <v>115</v>
      </c>
      <c r="J300" s="170"/>
    </row>
    <row r="301" spans="1:10" ht="110.25" x14ac:dyDescent="0.25">
      <c r="A301" s="283" t="s">
        <v>496</v>
      </c>
      <c r="B301" s="285"/>
      <c r="C301" s="186" t="s">
        <v>399</v>
      </c>
      <c r="D301" s="186" t="s">
        <v>400</v>
      </c>
      <c r="E301" s="147" t="s">
        <v>416</v>
      </c>
      <c r="F301" s="147" t="s">
        <v>194</v>
      </c>
      <c r="G301" s="117">
        <v>1500</v>
      </c>
      <c r="H301" s="128">
        <v>1500</v>
      </c>
      <c r="I301" s="117">
        <v>1500</v>
      </c>
      <c r="J301" s="170"/>
    </row>
    <row r="302" spans="1:10" x14ac:dyDescent="0.25">
      <c r="A302" s="283"/>
      <c r="B302" s="285"/>
      <c r="C302" s="186"/>
      <c r="D302" s="186"/>
      <c r="E302" s="145" t="s">
        <v>154</v>
      </c>
      <c r="F302" s="145" t="s">
        <v>194</v>
      </c>
      <c r="G302" s="117">
        <v>25</v>
      </c>
      <c r="H302" s="128">
        <v>25</v>
      </c>
      <c r="I302" s="117">
        <v>25</v>
      </c>
      <c r="J302" s="170"/>
    </row>
    <row r="303" spans="1:10" ht="63" x14ac:dyDescent="0.25">
      <c r="A303" s="284"/>
      <c r="B303" s="285"/>
      <c r="C303" s="236"/>
      <c r="D303" s="165" t="s">
        <v>371</v>
      </c>
      <c r="E303" s="165" t="s">
        <v>17</v>
      </c>
      <c r="F303" s="165" t="s">
        <v>332</v>
      </c>
      <c r="G303" s="164">
        <v>152</v>
      </c>
      <c r="H303" s="66">
        <v>150</v>
      </c>
      <c r="I303" s="164">
        <v>150</v>
      </c>
      <c r="J303" s="170"/>
    </row>
    <row r="304" spans="1:10" ht="110.25" x14ac:dyDescent="0.25">
      <c r="A304" s="283" t="s">
        <v>497</v>
      </c>
      <c r="B304" s="285"/>
      <c r="C304" s="186" t="s">
        <v>390</v>
      </c>
      <c r="D304" s="169" t="s">
        <v>417</v>
      </c>
      <c r="E304" s="146" t="s">
        <v>392</v>
      </c>
      <c r="F304" s="146" t="s">
        <v>194</v>
      </c>
      <c r="G304" s="117">
        <v>60</v>
      </c>
      <c r="H304" s="128">
        <v>60</v>
      </c>
      <c r="I304" s="117">
        <v>60</v>
      </c>
      <c r="J304" s="170"/>
    </row>
    <row r="305" spans="1:10" ht="63" x14ac:dyDescent="0.25">
      <c r="A305" s="284"/>
      <c r="B305" s="285"/>
      <c r="C305" s="236"/>
      <c r="D305" s="165" t="s">
        <v>371</v>
      </c>
      <c r="E305" s="165" t="s">
        <v>17</v>
      </c>
      <c r="F305" s="165" t="s">
        <v>332</v>
      </c>
      <c r="G305" s="119">
        <v>586</v>
      </c>
      <c r="H305" s="127">
        <v>409</v>
      </c>
      <c r="I305" s="119">
        <v>409</v>
      </c>
      <c r="J305" s="170"/>
    </row>
    <row r="306" spans="1:10" ht="141.75" x14ac:dyDescent="0.25">
      <c r="A306" s="283" t="s">
        <v>498</v>
      </c>
      <c r="B306" s="285"/>
      <c r="C306" s="186" t="s">
        <v>292</v>
      </c>
      <c r="D306" s="169" t="s">
        <v>374</v>
      </c>
      <c r="E306" s="146" t="s">
        <v>418</v>
      </c>
      <c r="F306" s="146" t="s">
        <v>21</v>
      </c>
      <c r="G306" s="117">
        <v>500</v>
      </c>
      <c r="H306" s="128">
        <v>500</v>
      </c>
      <c r="I306" s="117">
        <v>500</v>
      </c>
      <c r="J306" s="170"/>
    </row>
    <row r="307" spans="1:10" ht="63" x14ac:dyDescent="0.25">
      <c r="A307" s="284"/>
      <c r="B307" s="285"/>
      <c r="C307" s="236"/>
      <c r="D307" s="165" t="s">
        <v>371</v>
      </c>
      <c r="E307" s="165" t="s">
        <v>17</v>
      </c>
      <c r="F307" s="165" t="s">
        <v>332</v>
      </c>
      <c r="G307" s="119">
        <v>356</v>
      </c>
      <c r="H307" s="127">
        <v>282.10000000000002</v>
      </c>
      <c r="I307" s="119">
        <v>282.10000000000002</v>
      </c>
      <c r="J307" s="170"/>
    </row>
    <row r="308" spans="1:10" ht="126" x14ac:dyDescent="0.25">
      <c r="A308" s="283" t="s">
        <v>499</v>
      </c>
      <c r="B308" s="285"/>
      <c r="C308" s="186" t="s">
        <v>292</v>
      </c>
      <c r="D308" s="169" t="s">
        <v>419</v>
      </c>
      <c r="E308" s="146" t="s">
        <v>420</v>
      </c>
      <c r="F308" s="146" t="s">
        <v>194</v>
      </c>
      <c r="G308" s="117">
        <v>1</v>
      </c>
      <c r="H308" s="128">
        <v>1</v>
      </c>
      <c r="I308" s="117">
        <v>1</v>
      </c>
      <c r="J308" s="170"/>
    </row>
    <row r="309" spans="1:10" x14ac:dyDescent="0.25">
      <c r="A309" s="284"/>
      <c r="B309" s="285"/>
      <c r="C309" s="236"/>
      <c r="D309" s="236" t="s">
        <v>371</v>
      </c>
      <c r="E309" s="236" t="s">
        <v>17</v>
      </c>
      <c r="F309" s="236" t="s">
        <v>332</v>
      </c>
      <c r="G309" s="294">
        <v>148</v>
      </c>
      <c r="H309" s="296">
        <v>180</v>
      </c>
      <c r="I309" s="294">
        <v>180</v>
      </c>
      <c r="J309" s="170"/>
    </row>
    <row r="310" spans="1:10" ht="44.25" customHeight="1" x14ac:dyDescent="0.25">
      <c r="A310" s="193"/>
      <c r="B310" s="285"/>
      <c r="C310" s="187"/>
      <c r="D310" s="187"/>
      <c r="E310" s="187"/>
      <c r="F310" s="187"/>
      <c r="G310" s="295"/>
      <c r="H310" s="297"/>
      <c r="I310" s="295"/>
      <c r="J310" s="170"/>
    </row>
    <row r="311" spans="1:10" ht="110.25" x14ac:dyDescent="0.25">
      <c r="A311" s="192" t="s">
        <v>500</v>
      </c>
      <c r="B311" s="285"/>
      <c r="C311" s="185" t="s">
        <v>292</v>
      </c>
      <c r="D311" s="169" t="s">
        <v>372</v>
      </c>
      <c r="E311" s="146" t="s">
        <v>421</v>
      </c>
      <c r="F311" s="146" t="s">
        <v>194</v>
      </c>
      <c r="G311" s="117">
        <v>6</v>
      </c>
      <c r="H311" s="128">
        <v>6</v>
      </c>
      <c r="I311" s="117">
        <v>6</v>
      </c>
      <c r="J311" s="170"/>
    </row>
    <row r="312" spans="1:10" ht="63" x14ac:dyDescent="0.25">
      <c r="A312" s="284"/>
      <c r="B312" s="285"/>
      <c r="C312" s="236"/>
      <c r="D312" s="165" t="s">
        <v>371</v>
      </c>
      <c r="E312" s="165" t="s">
        <v>17</v>
      </c>
      <c r="F312" s="165" t="s">
        <v>332</v>
      </c>
      <c r="G312" s="121">
        <v>150</v>
      </c>
      <c r="H312" s="136">
        <v>120</v>
      </c>
      <c r="I312" s="137">
        <v>120</v>
      </c>
      <c r="J312" s="170"/>
    </row>
    <row r="313" spans="1:10" ht="78.75" x14ac:dyDescent="0.25">
      <c r="A313" s="283" t="s">
        <v>501</v>
      </c>
      <c r="B313" s="285"/>
      <c r="C313" s="186" t="s">
        <v>345</v>
      </c>
      <c r="D313" s="146" t="s">
        <v>369</v>
      </c>
      <c r="E313" s="146" t="s">
        <v>422</v>
      </c>
      <c r="F313" s="169" t="s">
        <v>326</v>
      </c>
      <c r="G313" s="138">
        <v>20</v>
      </c>
      <c r="H313" s="139">
        <v>20</v>
      </c>
      <c r="I313" s="138">
        <v>20</v>
      </c>
      <c r="J313" s="170"/>
    </row>
    <row r="314" spans="1:10" ht="63" x14ac:dyDescent="0.25">
      <c r="A314" s="284"/>
      <c r="B314" s="285"/>
      <c r="C314" s="236"/>
      <c r="D314" s="165" t="s">
        <v>371</v>
      </c>
      <c r="E314" s="165" t="s">
        <v>17</v>
      </c>
      <c r="F314" s="165" t="s">
        <v>332</v>
      </c>
      <c r="G314" s="164">
        <v>365</v>
      </c>
      <c r="H314" s="66">
        <v>560</v>
      </c>
      <c r="I314" s="164">
        <v>560</v>
      </c>
      <c r="J314" s="170"/>
    </row>
    <row r="315" spans="1:10" ht="94.5" x14ac:dyDescent="0.25">
      <c r="A315" s="284" t="s">
        <v>502</v>
      </c>
      <c r="B315" s="285"/>
      <c r="C315" s="186" t="s">
        <v>399</v>
      </c>
      <c r="D315" s="169" t="s">
        <v>423</v>
      </c>
      <c r="E315" s="146" t="s">
        <v>424</v>
      </c>
      <c r="F315" s="169" t="s">
        <v>21</v>
      </c>
      <c r="G315" s="117">
        <v>1</v>
      </c>
      <c r="H315" s="128">
        <v>1</v>
      </c>
      <c r="I315" s="117">
        <v>1</v>
      </c>
      <c r="J315" s="170"/>
    </row>
    <row r="316" spans="1:10" ht="63" x14ac:dyDescent="0.25">
      <c r="A316" s="284"/>
      <c r="B316" s="285"/>
      <c r="C316" s="236"/>
      <c r="D316" s="165" t="s">
        <v>371</v>
      </c>
      <c r="E316" s="165" t="s">
        <v>17</v>
      </c>
      <c r="F316" s="165" t="s">
        <v>332</v>
      </c>
      <c r="G316" s="164">
        <v>1005.8</v>
      </c>
      <c r="H316" s="66">
        <v>1094.3</v>
      </c>
      <c r="I316" s="164">
        <v>1094.3</v>
      </c>
      <c r="J316" s="170"/>
    </row>
    <row r="317" spans="1:10" ht="63" x14ac:dyDescent="0.25">
      <c r="A317" s="284" t="s">
        <v>503</v>
      </c>
      <c r="B317" s="285"/>
      <c r="C317" s="186" t="s">
        <v>23</v>
      </c>
      <c r="D317" s="169" t="s">
        <v>425</v>
      </c>
      <c r="E317" s="146" t="s">
        <v>426</v>
      </c>
      <c r="F317" s="169" t="s">
        <v>21</v>
      </c>
      <c r="G317" s="117">
        <v>1</v>
      </c>
      <c r="H317" s="128">
        <v>1</v>
      </c>
      <c r="I317" s="117">
        <v>1</v>
      </c>
      <c r="J317" s="170"/>
    </row>
    <row r="318" spans="1:10" ht="63" x14ac:dyDescent="0.25">
      <c r="A318" s="284"/>
      <c r="B318" s="285"/>
      <c r="C318" s="236"/>
      <c r="D318" s="165" t="s">
        <v>371</v>
      </c>
      <c r="E318" s="165" t="s">
        <v>17</v>
      </c>
      <c r="F318" s="165" t="s">
        <v>332</v>
      </c>
      <c r="G318" s="164">
        <v>3</v>
      </c>
      <c r="H318" s="66">
        <v>3</v>
      </c>
      <c r="I318" s="164">
        <v>3</v>
      </c>
      <c r="J318" s="170"/>
    </row>
    <row r="319" spans="1:10" ht="94.5" x14ac:dyDescent="0.25">
      <c r="A319" s="284" t="s">
        <v>504</v>
      </c>
      <c r="B319" s="285"/>
      <c r="C319" s="186" t="s">
        <v>23</v>
      </c>
      <c r="D319" s="169" t="s">
        <v>427</v>
      </c>
      <c r="E319" s="146" t="s">
        <v>428</v>
      </c>
      <c r="F319" s="169" t="s">
        <v>194</v>
      </c>
      <c r="G319" s="117">
        <v>10</v>
      </c>
      <c r="H319" s="128">
        <v>10</v>
      </c>
      <c r="I319" s="117">
        <v>10</v>
      </c>
      <c r="J319" s="170"/>
    </row>
    <row r="320" spans="1:10" ht="63" x14ac:dyDescent="0.25">
      <c r="A320" s="284"/>
      <c r="B320" s="285"/>
      <c r="C320" s="236"/>
      <c r="D320" s="165" t="s">
        <v>371</v>
      </c>
      <c r="E320" s="165" t="s">
        <v>17</v>
      </c>
      <c r="F320" s="165" t="s">
        <v>332</v>
      </c>
      <c r="G320" s="164">
        <v>32.68</v>
      </c>
      <c r="H320" s="66">
        <v>32.68</v>
      </c>
      <c r="I320" s="164">
        <v>32.68</v>
      </c>
      <c r="J320" s="170"/>
    </row>
    <row r="321" spans="1:10" ht="78.75" x14ac:dyDescent="0.25">
      <c r="A321" s="192" t="s">
        <v>505</v>
      </c>
      <c r="B321" s="285"/>
      <c r="C321" s="185" t="s">
        <v>429</v>
      </c>
      <c r="D321" s="146" t="s">
        <v>2063</v>
      </c>
      <c r="E321" s="146" t="s">
        <v>2064</v>
      </c>
      <c r="F321" s="169" t="s">
        <v>194</v>
      </c>
      <c r="G321" s="117">
        <v>4</v>
      </c>
      <c r="H321" s="128">
        <v>4</v>
      </c>
      <c r="I321" s="117">
        <v>4</v>
      </c>
      <c r="J321" s="170"/>
    </row>
    <row r="322" spans="1:10" ht="110.25" x14ac:dyDescent="0.25">
      <c r="A322" s="283"/>
      <c r="B322" s="285"/>
      <c r="C322" s="186"/>
      <c r="D322" s="146"/>
      <c r="E322" s="165" t="s">
        <v>2065</v>
      </c>
      <c r="F322" s="169" t="s">
        <v>194</v>
      </c>
      <c r="G322" s="117">
        <v>1</v>
      </c>
      <c r="H322" s="128">
        <v>1</v>
      </c>
      <c r="I322" s="117">
        <v>1</v>
      </c>
      <c r="J322" s="170"/>
    </row>
    <row r="323" spans="1:10" ht="131.25" customHeight="1" x14ac:dyDescent="0.25">
      <c r="A323" s="283"/>
      <c r="B323" s="285"/>
      <c r="C323" s="186"/>
      <c r="D323" s="146"/>
      <c r="E323" s="165" t="s">
        <v>2066</v>
      </c>
      <c r="F323" s="169" t="s">
        <v>194</v>
      </c>
      <c r="G323" s="117">
        <v>1</v>
      </c>
      <c r="H323" s="128">
        <v>1</v>
      </c>
      <c r="I323" s="117">
        <v>1</v>
      </c>
      <c r="J323" s="170"/>
    </row>
    <row r="324" spans="1:10" ht="63" x14ac:dyDescent="0.25">
      <c r="A324" s="193"/>
      <c r="B324" s="285"/>
      <c r="C324" s="187"/>
      <c r="D324" s="165" t="s">
        <v>395</v>
      </c>
      <c r="E324" s="165" t="s">
        <v>432</v>
      </c>
      <c r="F324" s="165" t="s">
        <v>332</v>
      </c>
      <c r="G324" s="164">
        <v>687</v>
      </c>
      <c r="H324" s="66">
        <v>687</v>
      </c>
      <c r="I324" s="164">
        <v>687</v>
      </c>
      <c r="J324" s="170"/>
    </row>
    <row r="325" spans="1:10" ht="98.25" customHeight="1" x14ac:dyDescent="0.25">
      <c r="A325" s="192" t="s">
        <v>506</v>
      </c>
      <c r="B325" s="285"/>
      <c r="C325" s="186" t="s">
        <v>429</v>
      </c>
      <c r="D325" s="146" t="s">
        <v>430</v>
      </c>
      <c r="E325" s="146" t="s">
        <v>431</v>
      </c>
      <c r="F325" s="169" t="s">
        <v>194</v>
      </c>
      <c r="G325" s="117">
        <v>1000</v>
      </c>
      <c r="H325" s="128">
        <v>1000</v>
      </c>
      <c r="I325" s="117">
        <v>1000</v>
      </c>
      <c r="J325" s="170"/>
    </row>
    <row r="326" spans="1:10" ht="63" x14ac:dyDescent="0.25">
      <c r="A326" s="193"/>
      <c r="B326" s="285"/>
      <c r="C326" s="187"/>
      <c r="D326" s="165" t="s">
        <v>371</v>
      </c>
      <c r="E326" s="165" t="s">
        <v>17</v>
      </c>
      <c r="F326" s="165" t="s">
        <v>332</v>
      </c>
      <c r="G326" s="164">
        <v>2908.2</v>
      </c>
      <c r="H326" s="66">
        <v>2908.2</v>
      </c>
      <c r="I326" s="164">
        <v>2908.2</v>
      </c>
      <c r="J326" s="170"/>
    </row>
    <row r="327" spans="1:10" ht="78.75" x14ac:dyDescent="0.25">
      <c r="A327" s="192" t="s">
        <v>507</v>
      </c>
      <c r="B327" s="285"/>
      <c r="C327" s="186" t="s">
        <v>429</v>
      </c>
      <c r="D327" s="146" t="s">
        <v>430</v>
      </c>
      <c r="E327" s="146" t="s">
        <v>433</v>
      </c>
      <c r="F327" s="169" t="s">
        <v>21</v>
      </c>
      <c r="G327" s="117">
        <v>200</v>
      </c>
      <c r="H327" s="128">
        <v>200</v>
      </c>
      <c r="I327" s="117">
        <v>200</v>
      </c>
      <c r="J327" s="170"/>
    </row>
    <row r="328" spans="1:10" ht="63" x14ac:dyDescent="0.25">
      <c r="A328" s="193"/>
      <c r="B328" s="285"/>
      <c r="C328" s="187"/>
      <c r="D328" s="165" t="s">
        <v>371</v>
      </c>
      <c r="E328" s="165" t="s">
        <v>17</v>
      </c>
      <c r="F328" s="165" t="s">
        <v>332</v>
      </c>
      <c r="G328" s="164">
        <v>299</v>
      </c>
      <c r="H328" s="66">
        <v>299</v>
      </c>
      <c r="I328" s="164">
        <v>299</v>
      </c>
      <c r="J328" s="170"/>
    </row>
    <row r="329" spans="1:10" ht="63" x14ac:dyDescent="0.25">
      <c r="A329" s="192" t="s">
        <v>508</v>
      </c>
      <c r="B329" s="285"/>
      <c r="C329" s="185" t="s">
        <v>429</v>
      </c>
      <c r="D329" s="146" t="s">
        <v>430</v>
      </c>
      <c r="E329" s="146" t="s">
        <v>434</v>
      </c>
      <c r="F329" s="169" t="s">
        <v>21</v>
      </c>
      <c r="G329" s="164">
        <v>500</v>
      </c>
      <c r="H329" s="66">
        <v>500</v>
      </c>
      <c r="I329" s="164">
        <v>500</v>
      </c>
      <c r="J329" s="170"/>
    </row>
    <row r="330" spans="1:10" ht="69" customHeight="1" x14ac:dyDescent="0.25">
      <c r="A330" s="193"/>
      <c r="B330" s="285"/>
      <c r="C330" s="187"/>
      <c r="D330" s="165" t="s">
        <v>371</v>
      </c>
      <c r="E330" s="165" t="s">
        <v>17</v>
      </c>
      <c r="F330" s="165" t="s">
        <v>332</v>
      </c>
      <c r="G330" s="164">
        <v>526</v>
      </c>
      <c r="H330" s="66">
        <v>526</v>
      </c>
      <c r="I330" s="164">
        <v>526</v>
      </c>
      <c r="J330" s="170"/>
    </row>
    <row r="331" spans="1:10" ht="228.75" customHeight="1" x14ac:dyDescent="0.25">
      <c r="A331" s="284" t="s">
        <v>509</v>
      </c>
      <c r="B331" s="285"/>
      <c r="C331" s="186" t="s">
        <v>429</v>
      </c>
      <c r="D331" s="146" t="s">
        <v>430</v>
      </c>
      <c r="E331" s="172" t="s">
        <v>435</v>
      </c>
      <c r="F331" s="169" t="s">
        <v>194</v>
      </c>
      <c r="G331" s="125">
        <v>1000</v>
      </c>
      <c r="H331" s="126">
        <v>1000</v>
      </c>
      <c r="I331" s="125">
        <v>1000</v>
      </c>
      <c r="J331" s="170"/>
    </row>
    <row r="332" spans="1:10" ht="63" x14ac:dyDescent="0.25">
      <c r="A332" s="284"/>
      <c r="B332" s="285"/>
      <c r="C332" s="236"/>
      <c r="D332" s="165" t="s">
        <v>395</v>
      </c>
      <c r="E332" s="165" t="s">
        <v>17</v>
      </c>
      <c r="F332" s="165" t="s">
        <v>332</v>
      </c>
      <c r="G332" s="164">
        <v>2385</v>
      </c>
      <c r="H332" s="66">
        <v>2385</v>
      </c>
      <c r="I332" s="164">
        <v>2385</v>
      </c>
      <c r="J332" s="170"/>
    </row>
    <row r="333" spans="1:10" ht="126" x14ac:dyDescent="0.25">
      <c r="A333" s="284" t="s">
        <v>510</v>
      </c>
      <c r="B333" s="285"/>
      <c r="C333" s="186" t="s">
        <v>429</v>
      </c>
      <c r="D333" s="146" t="s">
        <v>430</v>
      </c>
      <c r="E333" s="146" t="s">
        <v>436</v>
      </c>
      <c r="F333" s="169" t="s">
        <v>194</v>
      </c>
      <c r="G333" s="125">
        <v>10</v>
      </c>
      <c r="H333" s="126">
        <v>10</v>
      </c>
      <c r="I333" s="125">
        <v>10</v>
      </c>
      <c r="J333" s="170"/>
    </row>
    <row r="334" spans="1:10" ht="63" x14ac:dyDescent="0.25">
      <c r="A334" s="284"/>
      <c r="B334" s="285"/>
      <c r="C334" s="236"/>
      <c r="D334" s="165" t="s">
        <v>395</v>
      </c>
      <c r="E334" s="165" t="s">
        <v>17</v>
      </c>
      <c r="F334" s="165" t="s">
        <v>332</v>
      </c>
      <c r="G334" s="164">
        <v>163.4</v>
      </c>
      <c r="H334" s="66">
        <v>163.4</v>
      </c>
      <c r="I334" s="164">
        <v>163.4</v>
      </c>
      <c r="J334" s="170"/>
    </row>
    <row r="335" spans="1:10" ht="63" x14ac:dyDescent="0.25">
      <c r="A335" s="284" t="s">
        <v>511</v>
      </c>
      <c r="B335" s="285"/>
      <c r="C335" s="186" t="s">
        <v>429</v>
      </c>
      <c r="D335" s="146" t="s">
        <v>430</v>
      </c>
      <c r="E335" s="146" t="s">
        <v>437</v>
      </c>
      <c r="F335" s="169" t="s">
        <v>194</v>
      </c>
      <c r="G335" s="125">
        <v>2</v>
      </c>
      <c r="H335" s="126">
        <v>2</v>
      </c>
      <c r="I335" s="125">
        <v>2</v>
      </c>
      <c r="J335" s="170"/>
    </row>
    <row r="336" spans="1:10" ht="63" x14ac:dyDescent="0.25">
      <c r="A336" s="284"/>
      <c r="B336" s="285"/>
      <c r="C336" s="236"/>
      <c r="D336" s="165" t="s">
        <v>371</v>
      </c>
      <c r="E336" s="165" t="s">
        <v>17</v>
      </c>
      <c r="F336" s="165" t="s">
        <v>332</v>
      </c>
      <c r="G336" s="164">
        <v>98.5</v>
      </c>
      <c r="H336" s="66">
        <v>98.5</v>
      </c>
      <c r="I336" s="164">
        <v>98.5</v>
      </c>
      <c r="J336" s="170"/>
    </row>
    <row r="337" spans="1:10" ht="189" x14ac:dyDescent="0.25">
      <c r="A337" s="284" t="s">
        <v>512</v>
      </c>
      <c r="B337" s="285"/>
      <c r="C337" s="186" t="s">
        <v>429</v>
      </c>
      <c r="D337" s="146" t="s">
        <v>430</v>
      </c>
      <c r="E337" s="146" t="s">
        <v>438</v>
      </c>
      <c r="F337" s="169" t="s">
        <v>21</v>
      </c>
      <c r="G337" s="125">
        <v>20</v>
      </c>
      <c r="H337" s="126">
        <v>20</v>
      </c>
      <c r="I337" s="125">
        <v>20</v>
      </c>
      <c r="J337" s="170"/>
    </row>
    <row r="338" spans="1:10" ht="63" x14ac:dyDescent="0.25">
      <c r="A338" s="284"/>
      <c r="B338" s="285"/>
      <c r="C338" s="236"/>
      <c r="D338" s="165" t="s">
        <v>371</v>
      </c>
      <c r="E338" s="165" t="s">
        <v>17</v>
      </c>
      <c r="F338" s="165" t="s">
        <v>332</v>
      </c>
      <c r="G338" s="164">
        <v>39.21</v>
      </c>
      <c r="H338" s="66">
        <v>39.21</v>
      </c>
      <c r="I338" s="164">
        <v>39.21</v>
      </c>
      <c r="J338" s="170"/>
    </row>
    <row r="339" spans="1:10" ht="63" x14ac:dyDescent="0.25">
      <c r="A339" s="284" t="s">
        <v>513</v>
      </c>
      <c r="B339" s="285"/>
      <c r="C339" s="186" t="s">
        <v>429</v>
      </c>
      <c r="D339" s="146" t="s">
        <v>430</v>
      </c>
      <c r="E339" s="146" t="s">
        <v>439</v>
      </c>
      <c r="F339" s="169" t="s">
        <v>194</v>
      </c>
      <c r="G339" s="125">
        <v>5</v>
      </c>
      <c r="H339" s="126">
        <v>5</v>
      </c>
      <c r="I339" s="125">
        <v>5</v>
      </c>
      <c r="J339" s="170"/>
    </row>
    <row r="340" spans="1:10" ht="63" x14ac:dyDescent="0.25">
      <c r="A340" s="284"/>
      <c r="B340" s="285"/>
      <c r="C340" s="236"/>
      <c r="D340" s="165" t="s">
        <v>371</v>
      </c>
      <c r="E340" s="165" t="s">
        <v>17</v>
      </c>
      <c r="F340" s="165" t="s">
        <v>332</v>
      </c>
      <c r="G340" s="164">
        <v>18.600000000000001</v>
      </c>
      <c r="H340" s="66">
        <v>18.600000000000001</v>
      </c>
      <c r="I340" s="164">
        <v>18.600000000000001</v>
      </c>
      <c r="J340" s="170"/>
    </row>
    <row r="341" spans="1:10" ht="157.5" x14ac:dyDescent="0.25">
      <c r="A341" s="284" t="s">
        <v>514</v>
      </c>
      <c r="B341" s="285"/>
      <c r="C341" s="186" t="s">
        <v>429</v>
      </c>
      <c r="D341" s="146" t="s">
        <v>430</v>
      </c>
      <c r="E341" s="146" t="s">
        <v>440</v>
      </c>
      <c r="F341" s="169" t="s">
        <v>194</v>
      </c>
      <c r="G341" s="125">
        <v>6</v>
      </c>
      <c r="H341" s="126">
        <v>6</v>
      </c>
      <c r="I341" s="125">
        <v>6</v>
      </c>
      <c r="J341" s="170"/>
    </row>
    <row r="342" spans="1:10" ht="63" x14ac:dyDescent="0.25">
      <c r="A342" s="284"/>
      <c r="B342" s="285"/>
      <c r="C342" s="236"/>
      <c r="D342" s="165" t="s">
        <v>371</v>
      </c>
      <c r="E342" s="165" t="s">
        <v>17</v>
      </c>
      <c r="F342" s="165" t="s">
        <v>332</v>
      </c>
      <c r="G342" s="164">
        <v>19.5</v>
      </c>
      <c r="H342" s="66">
        <v>19.5</v>
      </c>
      <c r="I342" s="164">
        <v>19.5</v>
      </c>
      <c r="J342" s="170"/>
    </row>
    <row r="343" spans="1:10" ht="63" x14ac:dyDescent="0.25">
      <c r="A343" s="284" t="s">
        <v>515</v>
      </c>
      <c r="B343" s="285"/>
      <c r="C343" s="186" t="s">
        <v>441</v>
      </c>
      <c r="D343" s="146" t="s">
        <v>442</v>
      </c>
      <c r="E343" s="146" t="s">
        <v>443</v>
      </c>
      <c r="F343" s="169" t="s">
        <v>194</v>
      </c>
      <c r="G343" s="125">
        <v>7</v>
      </c>
      <c r="H343" s="126">
        <v>7</v>
      </c>
      <c r="I343" s="125">
        <v>7</v>
      </c>
      <c r="J343" s="170"/>
    </row>
    <row r="344" spans="1:10" ht="63" x14ac:dyDescent="0.25">
      <c r="A344" s="284"/>
      <c r="B344" s="285"/>
      <c r="C344" s="236"/>
      <c r="D344" s="165" t="s">
        <v>371</v>
      </c>
      <c r="E344" s="165" t="s">
        <v>17</v>
      </c>
      <c r="F344" s="165" t="s">
        <v>332</v>
      </c>
      <c r="G344" s="164">
        <v>3361.1</v>
      </c>
      <c r="H344" s="164">
        <v>3899.9</v>
      </c>
      <c r="I344" s="164">
        <v>3544.3</v>
      </c>
      <c r="J344" s="170"/>
    </row>
    <row r="345" spans="1:10" ht="63" x14ac:dyDescent="0.25">
      <c r="A345" s="284" t="s">
        <v>516</v>
      </c>
      <c r="B345" s="285"/>
      <c r="C345" s="186" t="s">
        <v>444</v>
      </c>
      <c r="D345" s="146" t="s">
        <v>445</v>
      </c>
      <c r="E345" s="146" t="s">
        <v>446</v>
      </c>
      <c r="F345" s="169" t="s">
        <v>194</v>
      </c>
      <c r="G345" s="125">
        <v>1</v>
      </c>
      <c r="H345" s="126">
        <v>1</v>
      </c>
      <c r="I345" s="125">
        <v>1</v>
      </c>
      <c r="J345" s="170"/>
    </row>
    <row r="346" spans="1:10" ht="63" x14ac:dyDescent="0.25">
      <c r="A346" s="284"/>
      <c r="B346" s="210"/>
      <c r="C346" s="236"/>
      <c r="D346" s="165" t="s">
        <v>371</v>
      </c>
      <c r="E346" s="165" t="s">
        <v>17</v>
      </c>
      <c r="F346" s="165" t="s">
        <v>332</v>
      </c>
      <c r="G346" s="164">
        <v>2300</v>
      </c>
      <c r="H346" s="164">
        <v>3409</v>
      </c>
      <c r="I346" s="164">
        <v>3409</v>
      </c>
      <c r="J346" s="170"/>
    </row>
    <row r="347" spans="1:10" ht="40.5" customHeight="1" x14ac:dyDescent="0.25">
      <c r="A347" s="291" t="s">
        <v>447</v>
      </c>
      <c r="B347" s="292"/>
      <c r="C347" s="292"/>
      <c r="D347" s="293"/>
      <c r="E347" s="288" t="s">
        <v>18</v>
      </c>
      <c r="F347" s="288" t="s">
        <v>7</v>
      </c>
      <c r="G347" s="140">
        <f>SUM(G346,G344,G342,G340,G338,G336,G334,G332,G330,G328,G326,G324,G320,G318,G316,G314,G312,G309,G307,G305,G303,G300,G296,G293,G289,G285,G282,G279,G277,G275,G272,G269,G267,G264,G262,G260)</f>
        <v>21904.890000000003</v>
      </c>
      <c r="H347" s="140">
        <f>SUM(H346,H344,H342,H340,H338,H336,H334,H332,H330,H328,H326,H324,H320,H316,H318,H314,H312,H309,H307,H305,H303,H300,H296,H293,H289,H285,H282,H279,H277,H275,H272,H269,H267,H264,H262,H260)</f>
        <v>24011.190000000002</v>
      </c>
      <c r="I347" s="141">
        <f>SUM(I346,I344,I342,I340,I338,I336,I334,I332,I330,I328,I326,I324,I320,I318,I316,I314,I312,I309,I307,I305,I303,I300,I296,I293,I289,I285,I282,I279,I277,I275,I272,I269,I267,I264,I262,I260)</f>
        <v>23655.590000000004</v>
      </c>
    </row>
    <row r="348" spans="1:10" ht="63" customHeight="1" x14ac:dyDescent="0.25">
      <c r="A348" s="290" t="s">
        <v>448</v>
      </c>
      <c r="B348" s="290"/>
      <c r="C348" s="290"/>
      <c r="D348" s="290"/>
      <c r="E348" s="289"/>
      <c r="F348" s="289"/>
      <c r="G348" s="142">
        <f>G258+G347</f>
        <v>1125596.9100000001</v>
      </c>
      <c r="H348" s="142">
        <v>1026659.4</v>
      </c>
      <c r="I348" s="143">
        <f>SUM(I347,I258)</f>
        <v>1025592.4180899998</v>
      </c>
    </row>
    <row r="349" spans="1:10" x14ac:dyDescent="0.25">
      <c r="A349" s="237" t="s">
        <v>517</v>
      </c>
      <c r="B349" s="238"/>
      <c r="C349" s="238"/>
      <c r="D349" s="238"/>
      <c r="E349" s="238"/>
      <c r="F349" s="238"/>
      <c r="G349" s="238"/>
      <c r="H349" s="238"/>
      <c r="I349" s="238"/>
    </row>
    <row r="350" spans="1:10" ht="63" customHeight="1" x14ac:dyDescent="0.25">
      <c r="A350" s="227" t="s">
        <v>526</v>
      </c>
      <c r="B350" s="239" t="s">
        <v>518</v>
      </c>
      <c r="C350" s="188" t="s">
        <v>2068</v>
      </c>
      <c r="D350" s="165" t="s">
        <v>519</v>
      </c>
      <c r="E350" s="159" t="s">
        <v>2067</v>
      </c>
      <c r="F350" s="159" t="s">
        <v>21</v>
      </c>
      <c r="G350" s="18">
        <v>7277694</v>
      </c>
      <c r="H350" s="18">
        <v>6765883</v>
      </c>
      <c r="I350" s="18">
        <v>6805039</v>
      </c>
    </row>
    <row r="351" spans="1:10" ht="90" customHeight="1" x14ac:dyDescent="0.25">
      <c r="A351" s="227"/>
      <c r="B351" s="239"/>
      <c r="C351" s="189"/>
      <c r="D351" s="165" t="s">
        <v>520</v>
      </c>
      <c r="E351" s="159" t="s">
        <v>17</v>
      </c>
      <c r="F351" s="159" t="s">
        <v>7</v>
      </c>
      <c r="G351" s="19">
        <v>276284.5</v>
      </c>
      <c r="H351" s="19">
        <v>284094.2</v>
      </c>
      <c r="I351" s="19">
        <v>197495.4</v>
      </c>
    </row>
    <row r="352" spans="1:10" ht="63" x14ac:dyDescent="0.25">
      <c r="A352" s="227" t="s">
        <v>527</v>
      </c>
      <c r="B352" s="239"/>
      <c r="C352" s="188" t="s">
        <v>2068</v>
      </c>
      <c r="D352" s="165" t="s">
        <v>2069</v>
      </c>
      <c r="E352" s="159" t="s">
        <v>2070</v>
      </c>
      <c r="F352" s="159" t="s">
        <v>167</v>
      </c>
      <c r="G352" s="18">
        <v>921940</v>
      </c>
      <c r="H352" s="18">
        <v>897667</v>
      </c>
      <c r="I352" s="18">
        <v>932331</v>
      </c>
    </row>
    <row r="353" spans="1:9" ht="75" customHeight="1" x14ac:dyDescent="0.25">
      <c r="A353" s="227"/>
      <c r="B353" s="239"/>
      <c r="C353" s="189"/>
      <c r="D353" s="165" t="s">
        <v>520</v>
      </c>
      <c r="E353" s="159" t="s">
        <v>17</v>
      </c>
      <c r="F353" s="159" t="s">
        <v>7</v>
      </c>
      <c r="G353" s="19">
        <v>34999.800000000003</v>
      </c>
      <c r="H353" s="19">
        <v>37692.300000000003</v>
      </c>
      <c r="I353" s="19">
        <v>27058</v>
      </c>
    </row>
    <row r="354" spans="1:9" ht="63" x14ac:dyDescent="0.25">
      <c r="A354" s="227" t="s">
        <v>528</v>
      </c>
      <c r="B354" s="239"/>
      <c r="C354" s="188" t="s">
        <v>2068</v>
      </c>
      <c r="D354" s="165" t="s">
        <v>2071</v>
      </c>
      <c r="E354" s="159" t="s">
        <v>2067</v>
      </c>
      <c r="F354" s="159" t="s">
        <v>21</v>
      </c>
      <c r="G354" s="18">
        <v>50000</v>
      </c>
      <c r="H354" s="18">
        <v>50000</v>
      </c>
      <c r="I354" s="18">
        <v>79581</v>
      </c>
    </row>
    <row r="355" spans="1:9" ht="70.5" customHeight="1" x14ac:dyDescent="0.25">
      <c r="A355" s="227"/>
      <c r="B355" s="239"/>
      <c r="C355" s="189"/>
      <c r="D355" s="165" t="s">
        <v>520</v>
      </c>
      <c r="E355" s="159" t="s">
        <v>17</v>
      </c>
      <c r="F355" s="159" t="s">
        <v>7</v>
      </c>
      <c r="G355" s="19">
        <v>1898.2</v>
      </c>
      <c r="H355" s="19">
        <v>2099.5</v>
      </c>
      <c r="I355" s="19">
        <v>2309.6</v>
      </c>
    </row>
    <row r="356" spans="1:9" ht="63" x14ac:dyDescent="0.25">
      <c r="A356" s="227" t="s">
        <v>529</v>
      </c>
      <c r="B356" s="239"/>
      <c r="C356" s="188" t="s">
        <v>2068</v>
      </c>
      <c r="D356" s="165" t="s">
        <v>2072</v>
      </c>
      <c r="E356" s="159" t="s">
        <v>2070</v>
      </c>
      <c r="F356" s="159" t="s">
        <v>167</v>
      </c>
      <c r="G356" s="18">
        <v>736876</v>
      </c>
      <c r="H356" s="18">
        <v>736876</v>
      </c>
      <c r="I356" s="18">
        <v>827386</v>
      </c>
    </row>
    <row r="357" spans="1:9" ht="63" x14ac:dyDescent="0.25">
      <c r="A357" s="227"/>
      <c r="B357" s="239"/>
      <c r="C357" s="189"/>
      <c r="D357" s="165" t="s">
        <v>520</v>
      </c>
      <c r="E357" s="159" t="s">
        <v>17</v>
      </c>
      <c r="F357" s="159" t="s">
        <v>7</v>
      </c>
      <c r="G357" s="19">
        <v>27974.2</v>
      </c>
      <c r="H357" s="19">
        <v>30940.9</v>
      </c>
      <c r="I357" s="19">
        <v>24012.3</v>
      </c>
    </row>
    <row r="358" spans="1:9" ht="63" x14ac:dyDescent="0.25">
      <c r="A358" s="227" t="s">
        <v>530</v>
      </c>
      <c r="B358" s="239"/>
      <c r="C358" s="188" t="s">
        <v>2068</v>
      </c>
      <c r="D358" s="165" t="s">
        <v>2073</v>
      </c>
      <c r="E358" s="159" t="s">
        <v>1732</v>
      </c>
      <c r="F358" s="159" t="s">
        <v>21</v>
      </c>
      <c r="G358" s="18">
        <v>736876</v>
      </c>
      <c r="H358" s="18">
        <v>736876</v>
      </c>
      <c r="I358" s="18">
        <v>827386</v>
      </c>
    </row>
    <row r="359" spans="1:9" ht="63" x14ac:dyDescent="0.25">
      <c r="A359" s="227"/>
      <c r="B359" s="239"/>
      <c r="C359" s="189"/>
      <c r="D359" s="165" t="s">
        <v>520</v>
      </c>
      <c r="E359" s="159" t="s">
        <v>17</v>
      </c>
      <c r="F359" s="159" t="s">
        <v>7</v>
      </c>
      <c r="G359" s="19">
        <v>27974.2</v>
      </c>
      <c r="H359" s="19">
        <v>30940.9</v>
      </c>
      <c r="I359" s="19">
        <v>24012.3</v>
      </c>
    </row>
    <row r="360" spans="1:9" ht="63" x14ac:dyDescent="0.25">
      <c r="A360" s="227" t="s">
        <v>531</v>
      </c>
      <c r="B360" s="239"/>
      <c r="C360" s="188" t="s">
        <v>2068</v>
      </c>
      <c r="D360" s="165" t="s">
        <v>2074</v>
      </c>
      <c r="E360" s="159" t="s">
        <v>2070</v>
      </c>
      <c r="F360" s="159" t="s">
        <v>167</v>
      </c>
      <c r="G360" s="18">
        <v>736876</v>
      </c>
      <c r="H360" s="18">
        <v>736876</v>
      </c>
      <c r="I360" s="18">
        <v>827386</v>
      </c>
    </row>
    <row r="361" spans="1:9" ht="63" x14ac:dyDescent="0.25">
      <c r="A361" s="227"/>
      <c r="B361" s="239"/>
      <c r="C361" s="189"/>
      <c r="D361" s="165" t="s">
        <v>520</v>
      </c>
      <c r="E361" s="159" t="s">
        <v>17</v>
      </c>
      <c r="F361" s="159" t="s">
        <v>7</v>
      </c>
      <c r="G361" s="19">
        <v>27974.2</v>
      </c>
      <c r="H361" s="19">
        <v>30940.9</v>
      </c>
      <c r="I361" s="19">
        <v>24012.3</v>
      </c>
    </row>
    <row r="362" spans="1:9" ht="63" x14ac:dyDescent="0.25">
      <c r="A362" s="227" t="s">
        <v>532</v>
      </c>
      <c r="B362" s="239"/>
      <c r="C362" s="188" t="s">
        <v>2068</v>
      </c>
      <c r="D362" s="165" t="s">
        <v>2075</v>
      </c>
      <c r="E362" s="159" t="s">
        <v>2076</v>
      </c>
      <c r="F362" s="159" t="s">
        <v>21</v>
      </c>
      <c r="G362" s="18">
        <v>1460429</v>
      </c>
      <c r="H362" s="18">
        <v>1460429</v>
      </c>
      <c r="I362" s="18">
        <v>4294734</v>
      </c>
    </row>
    <row r="363" spans="1:9" ht="63" x14ac:dyDescent="0.25">
      <c r="A363" s="227"/>
      <c r="B363" s="239"/>
      <c r="C363" s="189"/>
      <c r="D363" s="165" t="s">
        <v>520</v>
      </c>
      <c r="E363" s="159" t="s">
        <v>17</v>
      </c>
      <c r="F363" s="159" t="s">
        <v>7</v>
      </c>
      <c r="G363" s="19">
        <v>55442.5</v>
      </c>
      <c r="H363" s="19">
        <v>61322.3</v>
      </c>
      <c r="I363" s="19">
        <v>124641.5</v>
      </c>
    </row>
    <row r="364" spans="1:9" ht="63" x14ac:dyDescent="0.25">
      <c r="A364" s="227" t="s">
        <v>533</v>
      </c>
      <c r="B364" s="239"/>
      <c r="C364" s="188" t="s">
        <v>2068</v>
      </c>
      <c r="D364" s="165" t="s">
        <v>2077</v>
      </c>
      <c r="E364" s="159" t="s">
        <v>2070</v>
      </c>
      <c r="F364" s="159" t="s">
        <v>167</v>
      </c>
      <c r="G364" s="18">
        <v>1460429</v>
      </c>
      <c r="H364" s="18">
        <v>1460429</v>
      </c>
      <c r="I364" s="18">
        <v>4294734</v>
      </c>
    </row>
    <row r="365" spans="1:9" ht="63" x14ac:dyDescent="0.25">
      <c r="A365" s="227"/>
      <c r="B365" s="239"/>
      <c r="C365" s="189"/>
      <c r="D365" s="165" t="s">
        <v>520</v>
      </c>
      <c r="E365" s="159" t="s">
        <v>17</v>
      </c>
      <c r="F365" s="159" t="s">
        <v>7</v>
      </c>
      <c r="G365" s="19">
        <v>55442.5</v>
      </c>
      <c r="H365" s="19">
        <v>61322.3</v>
      </c>
      <c r="I365" s="19">
        <v>124641.5</v>
      </c>
    </row>
    <row r="366" spans="1:9" ht="63" x14ac:dyDescent="0.25">
      <c r="A366" s="227" t="s">
        <v>534</v>
      </c>
      <c r="B366" s="239"/>
      <c r="C366" s="188" t="s">
        <v>2068</v>
      </c>
      <c r="D366" s="165" t="s">
        <v>2078</v>
      </c>
      <c r="E366" s="159" t="s">
        <v>2070</v>
      </c>
      <c r="F366" s="159" t="s">
        <v>167</v>
      </c>
      <c r="G366" s="18">
        <v>44362</v>
      </c>
      <c r="H366" s="18">
        <v>44362</v>
      </c>
      <c r="I366" s="18">
        <v>44319</v>
      </c>
    </row>
    <row r="367" spans="1:9" ht="63" x14ac:dyDescent="0.25">
      <c r="A367" s="227"/>
      <c r="B367" s="239"/>
      <c r="C367" s="189"/>
      <c r="D367" s="165" t="s">
        <v>520</v>
      </c>
      <c r="E367" s="159" t="s">
        <v>17</v>
      </c>
      <c r="F367" s="159" t="s">
        <v>7</v>
      </c>
      <c r="G367" s="19">
        <v>1684.1</v>
      </c>
      <c r="H367" s="19">
        <v>1862.7</v>
      </c>
      <c r="I367" s="19">
        <v>1286.2</v>
      </c>
    </row>
    <row r="368" spans="1:9" ht="63" x14ac:dyDescent="0.25">
      <c r="A368" s="227" t="s">
        <v>535</v>
      </c>
      <c r="B368" s="239"/>
      <c r="C368" s="188" t="s">
        <v>2079</v>
      </c>
      <c r="D368" s="165" t="s">
        <v>521</v>
      </c>
      <c r="E368" s="159" t="s">
        <v>2070</v>
      </c>
      <c r="F368" s="159" t="s">
        <v>167</v>
      </c>
      <c r="G368" s="18">
        <v>296368</v>
      </c>
      <c r="H368" s="18">
        <v>296368</v>
      </c>
      <c r="I368" s="18">
        <v>296368</v>
      </c>
    </row>
    <row r="369" spans="1:11" ht="63" x14ac:dyDescent="0.25">
      <c r="A369" s="227"/>
      <c r="B369" s="239"/>
      <c r="C369" s="189"/>
      <c r="D369" s="165" t="s">
        <v>520</v>
      </c>
      <c r="E369" s="159" t="s">
        <v>17</v>
      </c>
      <c r="F369" s="159" t="s">
        <v>7</v>
      </c>
      <c r="G369" s="19">
        <v>11251.1</v>
      </c>
      <c r="H369" s="19">
        <v>12444.3</v>
      </c>
      <c r="I369" s="19">
        <v>8601.2000000000007</v>
      </c>
    </row>
    <row r="370" spans="1:11" ht="63" x14ac:dyDescent="0.25">
      <c r="A370" s="227" t="s">
        <v>536</v>
      </c>
      <c r="B370" s="239"/>
      <c r="C370" s="188" t="s">
        <v>2079</v>
      </c>
      <c r="D370" s="165" t="s">
        <v>2080</v>
      </c>
      <c r="E370" s="159" t="s">
        <v>2070</v>
      </c>
      <c r="F370" s="159" t="s">
        <v>167</v>
      </c>
      <c r="G370" s="18">
        <v>296368</v>
      </c>
      <c r="H370" s="18">
        <v>296368</v>
      </c>
      <c r="I370" s="18">
        <v>296368</v>
      </c>
    </row>
    <row r="371" spans="1:11" ht="63" x14ac:dyDescent="0.25">
      <c r="A371" s="227"/>
      <c r="B371" s="239"/>
      <c r="C371" s="189"/>
      <c r="D371" s="165" t="s">
        <v>520</v>
      </c>
      <c r="E371" s="159" t="s">
        <v>17</v>
      </c>
      <c r="F371" s="159" t="s">
        <v>7</v>
      </c>
      <c r="G371" s="19">
        <v>11251.1</v>
      </c>
      <c r="H371" s="19">
        <v>12444.1</v>
      </c>
      <c r="I371" s="19">
        <v>8601.2000000000007</v>
      </c>
    </row>
    <row r="372" spans="1:11" ht="63" x14ac:dyDescent="0.25">
      <c r="A372" s="227" t="s">
        <v>537</v>
      </c>
      <c r="B372" s="239"/>
      <c r="C372" s="188" t="s">
        <v>2082</v>
      </c>
      <c r="D372" s="165" t="s">
        <v>2081</v>
      </c>
      <c r="E372" s="159" t="s">
        <v>2083</v>
      </c>
      <c r="F372" s="159" t="s">
        <v>167</v>
      </c>
      <c r="G372" s="18">
        <v>3782</v>
      </c>
      <c r="H372" s="18">
        <v>3782</v>
      </c>
      <c r="I372" s="18">
        <v>3780</v>
      </c>
    </row>
    <row r="373" spans="1:11" ht="77.25" customHeight="1" x14ac:dyDescent="0.25">
      <c r="A373" s="227"/>
      <c r="B373" s="239"/>
      <c r="C373" s="189"/>
      <c r="D373" s="165" t="s">
        <v>520</v>
      </c>
      <c r="E373" s="159" t="s">
        <v>17</v>
      </c>
      <c r="F373" s="159" t="s">
        <v>7</v>
      </c>
      <c r="G373" s="19">
        <v>143.6</v>
      </c>
      <c r="H373" s="19">
        <v>158.80000000000001</v>
      </c>
      <c r="I373" s="19">
        <v>109.8</v>
      </c>
    </row>
    <row r="374" spans="1:11" ht="63" x14ac:dyDescent="0.25">
      <c r="A374" s="227" t="s">
        <v>538</v>
      </c>
      <c r="B374" s="239"/>
      <c r="C374" s="188" t="s">
        <v>2082</v>
      </c>
      <c r="D374" s="165" t="s">
        <v>2084</v>
      </c>
      <c r="E374" s="159" t="s">
        <v>954</v>
      </c>
      <c r="F374" s="159" t="s">
        <v>21</v>
      </c>
      <c r="G374" s="18">
        <v>3782</v>
      </c>
      <c r="H374" s="18">
        <v>3782</v>
      </c>
      <c r="I374" s="18">
        <v>3782</v>
      </c>
    </row>
    <row r="375" spans="1:11" ht="79.5" customHeight="1" x14ac:dyDescent="0.25">
      <c r="A375" s="227"/>
      <c r="B375" s="239"/>
      <c r="C375" s="189"/>
      <c r="D375" s="165" t="s">
        <v>520</v>
      </c>
      <c r="E375" s="159" t="s">
        <v>17</v>
      </c>
      <c r="F375" s="159" t="s">
        <v>7</v>
      </c>
      <c r="G375" s="19">
        <v>143.6</v>
      </c>
      <c r="H375" s="19">
        <v>158.80000000000001</v>
      </c>
      <c r="I375" s="19">
        <v>109.8</v>
      </c>
    </row>
    <row r="376" spans="1:11" ht="78.75" customHeight="1" x14ac:dyDescent="0.25">
      <c r="A376" s="227" t="s">
        <v>539</v>
      </c>
      <c r="B376" s="239"/>
      <c r="C376" s="188" t="s">
        <v>2082</v>
      </c>
      <c r="D376" s="165" t="s">
        <v>2085</v>
      </c>
      <c r="E376" s="159" t="s">
        <v>1732</v>
      </c>
      <c r="F376" s="159" t="s">
        <v>21</v>
      </c>
      <c r="G376" s="18">
        <v>3782</v>
      </c>
      <c r="H376" s="18">
        <v>3782</v>
      </c>
      <c r="I376" s="18">
        <v>3782</v>
      </c>
    </row>
    <row r="377" spans="1:11" ht="78" customHeight="1" x14ac:dyDescent="0.25">
      <c r="A377" s="227"/>
      <c r="B377" s="239"/>
      <c r="C377" s="189"/>
      <c r="D377" s="165" t="s">
        <v>520</v>
      </c>
      <c r="E377" s="159" t="s">
        <v>17</v>
      </c>
      <c r="F377" s="159" t="s">
        <v>7</v>
      </c>
      <c r="G377" s="19">
        <v>143.6</v>
      </c>
      <c r="H377" s="19">
        <v>158.80000000000001</v>
      </c>
      <c r="I377" s="19">
        <v>109.8</v>
      </c>
    </row>
    <row r="378" spans="1:11" ht="15" x14ac:dyDescent="0.25">
      <c r="A378" s="227" t="s">
        <v>2086</v>
      </c>
      <c r="B378" s="239"/>
      <c r="C378" s="188" t="s">
        <v>522</v>
      </c>
      <c r="D378" s="240" t="s">
        <v>523</v>
      </c>
      <c r="E378" s="234" t="s">
        <v>2070</v>
      </c>
      <c r="F378" s="227" t="s">
        <v>167</v>
      </c>
      <c r="G378" s="242">
        <v>43230</v>
      </c>
      <c r="H378" s="242">
        <v>43230</v>
      </c>
      <c r="I378" s="243">
        <v>48072</v>
      </c>
    </row>
    <row r="379" spans="1:11" ht="60" customHeight="1" x14ac:dyDescent="0.25">
      <c r="A379" s="227"/>
      <c r="B379" s="239"/>
      <c r="C379" s="194"/>
      <c r="D379" s="241"/>
      <c r="E379" s="234"/>
      <c r="F379" s="227"/>
      <c r="G379" s="242"/>
      <c r="H379" s="242"/>
      <c r="I379" s="244"/>
    </row>
    <row r="380" spans="1:11" ht="173.25" customHeight="1" x14ac:dyDescent="0.25">
      <c r="A380" s="227"/>
      <c r="B380" s="239"/>
      <c r="C380" s="189"/>
      <c r="D380" s="165" t="s">
        <v>520</v>
      </c>
      <c r="E380" s="159" t="s">
        <v>17</v>
      </c>
      <c r="F380" s="159" t="s">
        <v>7</v>
      </c>
      <c r="G380" s="19">
        <v>1641.1</v>
      </c>
      <c r="H380" s="19">
        <v>1815.2</v>
      </c>
      <c r="I380" s="19">
        <v>1395.1</v>
      </c>
    </row>
    <row r="381" spans="1:11" ht="63" x14ac:dyDescent="0.25">
      <c r="A381" s="211" t="s">
        <v>524</v>
      </c>
      <c r="B381" s="211"/>
      <c r="C381" s="211"/>
      <c r="D381" s="211"/>
      <c r="E381" s="154" t="s">
        <v>18</v>
      </c>
      <c r="F381" s="154" t="s">
        <v>7</v>
      </c>
      <c r="G381" s="22">
        <f>SUM(G380,G377,G375,G373,G371,G369,G367,G365,G363,G361,G359,G357,G355,G353,G351)</f>
        <v>534248.30000000005</v>
      </c>
      <c r="H381" s="21">
        <f>SUM(H380,H377,H375,H373,H371,H369,H367,H365,H363,H361,H359,H357,H355,H353,H351)</f>
        <v>568396</v>
      </c>
      <c r="I381" s="2">
        <f>SUM(I380,I377,I375,I373,I371,I369,I367,I365,I363,I361,I359,I357,I355,I353,I351)</f>
        <v>568395.99999999988</v>
      </c>
    </row>
    <row r="382" spans="1:11" ht="63" x14ac:dyDescent="0.25">
      <c r="A382" s="211" t="s">
        <v>525</v>
      </c>
      <c r="B382" s="211"/>
      <c r="C382" s="211"/>
      <c r="D382" s="211"/>
      <c r="E382" s="154" t="s">
        <v>18</v>
      </c>
      <c r="F382" s="154" t="s">
        <v>7</v>
      </c>
      <c r="G382" s="22">
        <f>G381</f>
        <v>534248.30000000005</v>
      </c>
      <c r="H382" s="2">
        <f>H381</f>
        <v>568396</v>
      </c>
      <c r="I382" s="2">
        <f>I381</f>
        <v>568395.99999999988</v>
      </c>
    </row>
    <row r="383" spans="1:11" x14ac:dyDescent="0.25">
      <c r="A383" s="237" t="s">
        <v>540</v>
      </c>
      <c r="B383" s="238"/>
      <c r="C383" s="238"/>
      <c r="D383" s="238"/>
      <c r="E383" s="238"/>
      <c r="F383" s="238"/>
      <c r="G383" s="238"/>
      <c r="H383" s="238"/>
      <c r="I383" s="238"/>
    </row>
    <row r="384" spans="1:11" ht="63" customHeight="1" x14ac:dyDescent="0.25">
      <c r="A384" s="188" t="s">
        <v>1039</v>
      </c>
      <c r="B384" s="195" t="s">
        <v>541</v>
      </c>
      <c r="C384" s="188" t="s">
        <v>542</v>
      </c>
      <c r="D384" s="188" t="s">
        <v>543</v>
      </c>
      <c r="E384" s="159" t="s">
        <v>544</v>
      </c>
      <c r="F384" s="159" t="s">
        <v>76</v>
      </c>
      <c r="G384" s="61">
        <v>2141</v>
      </c>
      <c r="H384" s="61">
        <v>0</v>
      </c>
      <c r="I384" s="18">
        <v>0</v>
      </c>
      <c r="K384" s="9"/>
    </row>
    <row r="385" spans="1:13" ht="35.25" customHeight="1" x14ac:dyDescent="0.25">
      <c r="A385" s="194"/>
      <c r="B385" s="196"/>
      <c r="C385" s="194"/>
      <c r="D385" s="194"/>
      <c r="E385" s="161" t="s">
        <v>2118</v>
      </c>
      <c r="F385" s="159" t="s">
        <v>76</v>
      </c>
      <c r="G385" s="61">
        <v>0</v>
      </c>
      <c r="H385" s="61">
        <v>278</v>
      </c>
      <c r="I385" s="18">
        <v>278</v>
      </c>
      <c r="K385" s="9"/>
    </row>
    <row r="386" spans="1:13" ht="33.75" customHeight="1" x14ac:dyDescent="0.25">
      <c r="A386" s="194"/>
      <c r="B386" s="196"/>
      <c r="C386" s="194"/>
      <c r="D386" s="194"/>
      <c r="E386" s="161" t="s">
        <v>2119</v>
      </c>
      <c r="F386" s="148" t="s">
        <v>2121</v>
      </c>
      <c r="G386" s="61">
        <v>30</v>
      </c>
      <c r="H386" s="61">
        <v>1497</v>
      </c>
      <c r="I386" s="18">
        <v>1497</v>
      </c>
      <c r="K386" s="9"/>
    </row>
    <row r="387" spans="1:13" ht="33.75" customHeight="1" x14ac:dyDescent="0.25">
      <c r="A387" s="194"/>
      <c r="B387" s="196"/>
      <c r="C387" s="194"/>
      <c r="D387" s="189"/>
      <c r="E387" s="151" t="s">
        <v>2120</v>
      </c>
      <c r="F387" s="148" t="s">
        <v>167</v>
      </c>
      <c r="G387" s="61">
        <v>1998</v>
      </c>
      <c r="H387" s="61">
        <v>7563</v>
      </c>
      <c r="I387" s="18">
        <v>7563</v>
      </c>
      <c r="K387" s="95"/>
    </row>
    <row r="388" spans="1:13" ht="63" customHeight="1" x14ac:dyDescent="0.25">
      <c r="A388" s="194"/>
      <c r="B388" s="196"/>
      <c r="C388" s="194"/>
      <c r="D388" s="159" t="s">
        <v>545</v>
      </c>
      <c r="E388" s="301" t="s">
        <v>17</v>
      </c>
      <c r="F388" s="188" t="s">
        <v>7</v>
      </c>
      <c r="G388" s="62">
        <v>20424.5</v>
      </c>
      <c r="H388" s="62">
        <v>20552.2</v>
      </c>
      <c r="I388" s="24">
        <v>20552.2</v>
      </c>
      <c r="K388" s="99"/>
    </row>
    <row r="389" spans="1:13" x14ac:dyDescent="0.25">
      <c r="A389" s="194"/>
      <c r="B389" s="196"/>
      <c r="C389" s="194"/>
      <c r="D389" s="159" t="s">
        <v>2116</v>
      </c>
      <c r="E389" s="302"/>
      <c r="F389" s="194"/>
      <c r="G389" s="62">
        <v>3300.7038777912949</v>
      </c>
      <c r="H389" s="62">
        <v>2925.8559612000004</v>
      </c>
      <c r="I389" s="24">
        <v>2925.8559612000004</v>
      </c>
      <c r="K389" s="11"/>
      <c r="M389" s="9"/>
    </row>
    <row r="390" spans="1:13" x14ac:dyDescent="0.25">
      <c r="A390" s="189"/>
      <c r="B390" s="196"/>
      <c r="C390" s="189"/>
      <c r="D390" s="159" t="s">
        <v>2117</v>
      </c>
      <c r="E390" s="303"/>
      <c r="F390" s="189"/>
      <c r="G390" s="24">
        <v>1762.9300908444809</v>
      </c>
      <c r="H390" s="19">
        <v>2172.5938222</v>
      </c>
      <c r="I390" s="19">
        <v>2172.5938222</v>
      </c>
      <c r="K390" s="97"/>
    </row>
    <row r="391" spans="1:13" ht="78.75" x14ac:dyDescent="0.25">
      <c r="A391" s="188" t="s">
        <v>1040</v>
      </c>
      <c r="B391" s="196"/>
      <c r="C391" s="188" t="s">
        <v>546</v>
      </c>
      <c r="D391" s="188" t="s">
        <v>547</v>
      </c>
      <c r="E391" s="165" t="s">
        <v>548</v>
      </c>
      <c r="F391" s="165" t="s">
        <v>549</v>
      </c>
      <c r="G391" s="61">
        <v>192</v>
      </c>
      <c r="H391" s="61">
        <v>0</v>
      </c>
      <c r="I391" s="18">
        <v>0</v>
      </c>
      <c r="K391" s="94"/>
      <c r="L391" s="76"/>
    </row>
    <row r="392" spans="1:13" ht="63" x14ac:dyDescent="0.25">
      <c r="A392" s="194"/>
      <c r="B392" s="196"/>
      <c r="C392" s="194"/>
      <c r="D392" s="194"/>
      <c r="E392" s="165" t="s">
        <v>616</v>
      </c>
      <c r="F392" s="159" t="s">
        <v>76</v>
      </c>
      <c r="G392" s="61">
        <v>25</v>
      </c>
      <c r="H392" s="61">
        <v>25</v>
      </c>
      <c r="I392" s="18">
        <v>25</v>
      </c>
      <c r="K392" s="98"/>
      <c r="M392" s="11"/>
    </row>
    <row r="393" spans="1:13" x14ac:dyDescent="0.25">
      <c r="A393" s="194"/>
      <c r="B393" s="196"/>
      <c r="C393" s="194"/>
      <c r="D393" s="189"/>
      <c r="E393" s="155" t="s">
        <v>1592</v>
      </c>
      <c r="F393" s="159" t="s">
        <v>76</v>
      </c>
      <c r="G393" s="61">
        <v>104</v>
      </c>
      <c r="H393" s="61">
        <v>104</v>
      </c>
      <c r="I393" s="18">
        <v>104</v>
      </c>
    </row>
    <row r="394" spans="1:13" ht="63" customHeight="1" x14ac:dyDescent="0.25">
      <c r="A394" s="194"/>
      <c r="B394" s="196"/>
      <c r="C394" s="194"/>
      <c r="D394" s="159" t="s">
        <v>545</v>
      </c>
      <c r="E394" s="188" t="s">
        <v>17</v>
      </c>
      <c r="F394" s="188" t="s">
        <v>7</v>
      </c>
      <c r="G394" s="62">
        <v>6595.4</v>
      </c>
      <c r="H394" s="62">
        <v>6166.2569519999997</v>
      </c>
      <c r="I394" s="24">
        <v>6166.2569519999997</v>
      </c>
    </row>
    <row r="395" spans="1:13" x14ac:dyDescent="0.25">
      <c r="A395" s="194"/>
      <c r="B395" s="196"/>
      <c r="C395" s="194"/>
      <c r="D395" s="159" t="s">
        <v>2116</v>
      </c>
      <c r="E395" s="189"/>
      <c r="F395" s="189"/>
      <c r="G395" s="62">
        <v>5617.2171281150004</v>
      </c>
      <c r="H395" s="62">
        <v>8809.5</v>
      </c>
      <c r="I395" s="24">
        <v>5000</v>
      </c>
    </row>
    <row r="396" spans="1:13" ht="63" x14ac:dyDescent="0.25">
      <c r="A396" s="190" t="s">
        <v>1041</v>
      </c>
      <c r="B396" s="196"/>
      <c r="C396" s="188" t="s">
        <v>550</v>
      </c>
      <c r="D396" s="159" t="s">
        <v>551</v>
      </c>
      <c r="E396" s="159" t="s">
        <v>552</v>
      </c>
      <c r="F396" s="159" t="s">
        <v>76</v>
      </c>
      <c r="G396" s="63">
        <v>29</v>
      </c>
      <c r="H396" s="64">
        <v>39</v>
      </c>
      <c r="I396" s="18">
        <v>39</v>
      </c>
    </row>
    <row r="397" spans="1:13" ht="63" x14ac:dyDescent="0.25">
      <c r="A397" s="191"/>
      <c r="B397" s="196"/>
      <c r="C397" s="189"/>
      <c r="D397" s="159" t="s">
        <v>545</v>
      </c>
      <c r="E397" s="159" t="s">
        <v>17</v>
      </c>
      <c r="F397" s="159" t="s">
        <v>7</v>
      </c>
      <c r="G397" s="62">
        <v>5705.1180435440301</v>
      </c>
      <c r="H397" s="62">
        <v>5381.1235219999999</v>
      </c>
      <c r="I397" s="24">
        <v>5381.1235219999999</v>
      </c>
      <c r="K397" s="9"/>
    </row>
    <row r="398" spans="1:13" ht="63" x14ac:dyDescent="0.25">
      <c r="A398" s="188" t="s">
        <v>1042</v>
      </c>
      <c r="B398" s="196"/>
      <c r="C398" s="188" t="s">
        <v>553</v>
      </c>
      <c r="D398" s="159" t="s">
        <v>554</v>
      </c>
      <c r="E398" s="159" t="s">
        <v>555</v>
      </c>
      <c r="F398" s="159" t="s">
        <v>76</v>
      </c>
      <c r="G398" s="63">
        <v>448</v>
      </c>
      <c r="H398" s="63">
        <v>458</v>
      </c>
      <c r="I398" s="18">
        <v>458</v>
      </c>
    </row>
    <row r="399" spans="1:13" ht="63" customHeight="1" x14ac:dyDescent="0.25">
      <c r="A399" s="194"/>
      <c r="B399" s="196"/>
      <c r="C399" s="194"/>
      <c r="D399" s="159" t="s">
        <v>545</v>
      </c>
      <c r="E399" s="188" t="s">
        <v>17</v>
      </c>
      <c r="F399" s="188" t="s">
        <v>7</v>
      </c>
      <c r="G399" s="62">
        <v>72706.585516938998</v>
      </c>
      <c r="H399" s="62">
        <v>89215.7</v>
      </c>
      <c r="I399" s="24">
        <v>89215.7</v>
      </c>
    </row>
    <row r="400" spans="1:13" x14ac:dyDescent="0.25">
      <c r="A400" s="189"/>
      <c r="B400" s="196"/>
      <c r="C400" s="189"/>
      <c r="D400" s="159" t="s">
        <v>2116</v>
      </c>
      <c r="E400" s="189"/>
      <c r="F400" s="189"/>
      <c r="G400" s="62">
        <v>5229.1994708429002</v>
      </c>
      <c r="H400" s="62">
        <v>6200</v>
      </c>
      <c r="I400" s="24">
        <v>5797.97</v>
      </c>
    </row>
    <row r="401" spans="1:9" ht="78.75" x14ac:dyDescent="0.25">
      <c r="A401" s="190" t="s">
        <v>1043</v>
      </c>
      <c r="B401" s="196"/>
      <c r="C401" s="188" t="s">
        <v>553</v>
      </c>
      <c r="D401" s="159" t="s">
        <v>556</v>
      </c>
      <c r="E401" s="159" t="s">
        <v>557</v>
      </c>
      <c r="F401" s="159" t="s">
        <v>76</v>
      </c>
      <c r="G401" s="18">
        <v>38</v>
      </c>
      <c r="H401" s="18">
        <v>38</v>
      </c>
      <c r="I401" s="18">
        <v>38</v>
      </c>
    </row>
    <row r="402" spans="1:9" ht="63" x14ac:dyDescent="0.25">
      <c r="A402" s="191"/>
      <c r="B402" s="196"/>
      <c r="C402" s="189"/>
      <c r="D402" s="159" t="s">
        <v>545</v>
      </c>
      <c r="E402" s="159" t="s">
        <v>17</v>
      </c>
      <c r="F402" s="159" t="s">
        <v>7</v>
      </c>
      <c r="G402" s="62">
        <v>2000</v>
      </c>
      <c r="H402" s="62">
        <v>2000</v>
      </c>
      <c r="I402" s="24">
        <v>2199.9899999999998</v>
      </c>
    </row>
    <row r="403" spans="1:9" ht="63" x14ac:dyDescent="0.25">
      <c r="A403" s="190" t="s">
        <v>1044</v>
      </c>
      <c r="B403" s="196"/>
      <c r="C403" s="188" t="s">
        <v>553</v>
      </c>
      <c r="D403" s="159" t="s">
        <v>558</v>
      </c>
      <c r="E403" s="159" t="s">
        <v>559</v>
      </c>
      <c r="F403" s="159" t="s">
        <v>76</v>
      </c>
      <c r="G403" s="18">
        <v>164</v>
      </c>
      <c r="H403" s="18">
        <v>63</v>
      </c>
      <c r="I403" s="18">
        <v>63</v>
      </c>
    </row>
    <row r="404" spans="1:9" ht="63" x14ac:dyDescent="0.25">
      <c r="A404" s="191"/>
      <c r="B404" s="196"/>
      <c r="C404" s="189"/>
      <c r="D404" s="159" t="s">
        <v>560</v>
      </c>
      <c r="E404" s="159" t="s">
        <v>17</v>
      </c>
      <c r="F404" s="159" t="s">
        <v>7</v>
      </c>
      <c r="G404" s="62">
        <v>11644.6991261434</v>
      </c>
      <c r="H404" s="62">
        <v>13361.5661074</v>
      </c>
      <c r="I404" s="24">
        <v>13361.5661074</v>
      </c>
    </row>
    <row r="405" spans="1:9" ht="63" x14ac:dyDescent="0.25">
      <c r="A405" s="190" t="s">
        <v>1045</v>
      </c>
      <c r="B405" s="196"/>
      <c r="C405" s="188" t="s">
        <v>553</v>
      </c>
      <c r="D405" s="159" t="s">
        <v>561</v>
      </c>
      <c r="E405" s="159" t="s">
        <v>562</v>
      </c>
      <c r="F405" s="159" t="s">
        <v>76</v>
      </c>
      <c r="G405" s="18">
        <v>22</v>
      </c>
      <c r="H405" s="18">
        <v>284</v>
      </c>
      <c r="I405" s="18">
        <v>284</v>
      </c>
    </row>
    <row r="406" spans="1:9" ht="63" x14ac:dyDescent="0.25">
      <c r="A406" s="191"/>
      <c r="B406" s="196"/>
      <c r="C406" s="189"/>
      <c r="D406" s="159" t="s">
        <v>545</v>
      </c>
      <c r="E406" s="159" t="s">
        <v>17</v>
      </c>
      <c r="F406" s="159" t="s">
        <v>7</v>
      </c>
      <c r="G406" s="62">
        <v>22082.3</v>
      </c>
      <c r="H406" s="62">
        <v>21630.41548</v>
      </c>
      <c r="I406" s="24">
        <v>21630.41548</v>
      </c>
    </row>
    <row r="407" spans="1:9" ht="63" x14ac:dyDescent="0.25">
      <c r="A407" s="190" t="s">
        <v>2222</v>
      </c>
      <c r="B407" s="196"/>
      <c r="C407" s="188" t="s">
        <v>563</v>
      </c>
      <c r="D407" s="159" t="s">
        <v>564</v>
      </c>
      <c r="E407" s="159" t="s">
        <v>565</v>
      </c>
      <c r="F407" s="159" t="s">
        <v>76</v>
      </c>
      <c r="G407" s="63">
        <v>65</v>
      </c>
      <c r="H407" s="63">
        <v>43</v>
      </c>
      <c r="I407" s="18">
        <v>43</v>
      </c>
    </row>
    <row r="408" spans="1:9" ht="63" x14ac:dyDescent="0.25">
      <c r="A408" s="191"/>
      <c r="B408" s="196"/>
      <c r="C408" s="189"/>
      <c r="D408" s="159" t="s">
        <v>545</v>
      </c>
      <c r="E408" s="159" t="s">
        <v>17</v>
      </c>
      <c r="F408" s="159" t="s">
        <v>7</v>
      </c>
      <c r="G408" s="62">
        <v>19147.456986852339</v>
      </c>
      <c r="H408" s="62">
        <v>19168.085245599999</v>
      </c>
      <c r="I408" s="24">
        <v>19168.085245599999</v>
      </c>
    </row>
    <row r="409" spans="1:9" ht="63" x14ac:dyDescent="0.25">
      <c r="A409" s="190" t="s">
        <v>1046</v>
      </c>
      <c r="B409" s="196"/>
      <c r="C409" s="188" t="s">
        <v>563</v>
      </c>
      <c r="D409" s="159" t="s">
        <v>566</v>
      </c>
      <c r="E409" s="159" t="s">
        <v>567</v>
      </c>
      <c r="F409" s="159" t="s">
        <v>76</v>
      </c>
      <c r="G409" s="63">
        <v>23</v>
      </c>
      <c r="H409" s="63">
        <v>36</v>
      </c>
      <c r="I409" s="18">
        <v>36</v>
      </c>
    </row>
    <row r="410" spans="1:9" ht="63" x14ac:dyDescent="0.25">
      <c r="A410" s="191"/>
      <c r="B410" s="196"/>
      <c r="C410" s="189"/>
      <c r="D410" s="159" t="s">
        <v>545</v>
      </c>
      <c r="E410" s="159" t="s">
        <v>17</v>
      </c>
      <c r="F410" s="159" t="s">
        <v>7</v>
      </c>
      <c r="G410" s="62">
        <v>4482.2673714284629</v>
      </c>
      <c r="H410" s="62">
        <v>14713.385054</v>
      </c>
      <c r="I410" s="24">
        <v>14713.385054</v>
      </c>
    </row>
    <row r="411" spans="1:9" ht="78.75" x14ac:dyDescent="0.25">
      <c r="A411" s="190" t="s">
        <v>1047</v>
      </c>
      <c r="B411" s="196"/>
      <c r="C411" s="188" t="s">
        <v>605</v>
      </c>
      <c r="D411" s="159" t="s">
        <v>568</v>
      </c>
      <c r="E411" s="159" t="s">
        <v>569</v>
      </c>
      <c r="F411" s="159" t="s">
        <v>76</v>
      </c>
      <c r="G411" s="63">
        <v>351</v>
      </c>
      <c r="H411" s="63">
        <v>306</v>
      </c>
      <c r="I411" s="18">
        <v>306</v>
      </c>
    </row>
    <row r="412" spans="1:9" ht="63" x14ac:dyDescent="0.25">
      <c r="A412" s="191"/>
      <c r="B412" s="196"/>
      <c r="C412" s="189"/>
      <c r="D412" s="159" t="s">
        <v>545</v>
      </c>
      <c r="E412" s="159" t="s">
        <v>17</v>
      </c>
      <c r="F412" s="159" t="s">
        <v>7</v>
      </c>
      <c r="G412" s="62">
        <v>62539.206321440477</v>
      </c>
      <c r="H412" s="62">
        <v>56614.148713199997</v>
      </c>
      <c r="I412" s="24">
        <v>56614.148713199997</v>
      </c>
    </row>
    <row r="413" spans="1:9" ht="81" customHeight="1" x14ac:dyDescent="0.25">
      <c r="A413" s="190" t="s">
        <v>1048</v>
      </c>
      <c r="B413" s="196"/>
      <c r="C413" s="188" t="s">
        <v>570</v>
      </c>
      <c r="D413" s="159" t="s">
        <v>571</v>
      </c>
      <c r="E413" s="159" t="s">
        <v>572</v>
      </c>
      <c r="F413" s="159" t="s">
        <v>76</v>
      </c>
      <c r="G413" s="63">
        <v>674</v>
      </c>
      <c r="H413" s="63">
        <v>201</v>
      </c>
      <c r="I413" s="18">
        <v>201</v>
      </c>
    </row>
    <row r="414" spans="1:9" ht="63" x14ac:dyDescent="0.25">
      <c r="A414" s="191"/>
      <c r="B414" s="196"/>
      <c r="C414" s="189"/>
      <c r="D414" s="159" t="s">
        <v>545</v>
      </c>
      <c r="E414" s="159" t="s">
        <v>17</v>
      </c>
      <c r="F414" s="159" t="s">
        <v>7</v>
      </c>
      <c r="G414" s="62">
        <v>76288.971873823</v>
      </c>
      <c r="H414" s="62">
        <v>85994.54</v>
      </c>
      <c r="I414" s="24">
        <v>78252.2</v>
      </c>
    </row>
    <row r="415" spans="1:9" ht="141.75" x14ac:dyDescent="0.25">
      <c r="A415" s="190" t="s">
        <v>1049</v>
      </c>
      <c r="B415" s="196"/>
      <c r="C415" s="188" t="s">
        <v>570</v>
      </c>
      <c r="D415" s="159" t="s">
        <v>573</v>
      </c>
      <c r="E415" s="159" t="s">
        <v>574</v>
      </c>
      <c r="F415" s="159" t="s">
        <v>76</v>
      </c>
      <c r="G415" s="63">
        <v>531</v>
      </c>
      <c r="H415" s="63">
        <v>38</v>
      </c>
      <c r="I415" s="18">
        <v>38</v>
      </c>
    </row>
    <row r="416" spans="1:9" ht="63" x14ac:dyDescent="0.25">
      <c r="A416" s="191"/>
      <c r="B416" s="196"/>
      <c r="C416" s="189"/>
      <c r="D416" s="159" t="s">
        <v>545</v>
      </c>
      <c r="E416" s="159" t="s">
        <v>17</v>
      </c>
      <c r="F416" s="159" t="s">
        <v>7</v>
      </c>
      <c r="G416" s="62">
        <v>17178.710382571298</v>
      </c>
      <c r="H416" s="62">
        <v>15557.026685999999</v>
      </c>
      <c r="I416" s="24">
        <v>15557.026685999999</v>
      </c>
    </row>
    <row r="417" spans="1:9" ht="63" x14ac:dyDescent="0.25">
      <c r="A417" s="190" t="s">
        <v>1050</v>
      </c>
      <c r="B417" s="196"/>
      <c r="C417" s="188" t="s">
        <v>575</v>
      </c>
      <c r="D417" s="159" t="s">
        <v>576</v>
      </c>
      <c r="E417" s="159" t="s">
        <v>555</v>
      </c>
      <c r="F417" s="159" t="s">
        <v>76</v>
      </c>
      <c r="G417" s="61">
        <v>1542</v>
      </c>
      <c r="H417" s="61">
        <v>1251</v>
      </c>
      <c r="I417" s="18">
        <v>1251</v>
      </c>
    </row>
    <row r="418" spans="1:9" ht="63" x14ac:dyDescent="0.25">
      <c r="A418" s="191"/>
      <c r="B418" s="196"/>
      <c r="C418" s="189"/>
      <c r="D418" s="159" t="s">
        <v>545</v>
      </c>
      <c r="E418" s="159" t="s">
        <v>17</v>
      </c>
      <c r="F418" s="159" t="s">
        <v>7</v>
      </c>
      <c r="G418" s="62">
        <v>31264.705277487494</v>
      </c>
      <c r="H418" s="62">
        <v>32901.0795919999</v>
      </c>
      <c r="I418" s="24">
        <v>32901.0795919999</v>
      </c>
    </row>
    <row r="419" spans="1:9" ht="63" x14ac:dyDescent="0.25">
      <c r="A419" s="190" t="s">
        <v>1051</v>
      </c>
      <c r="B419" s="196"/>
      <c r="C419" s="188" t="s">
        <v>575</v>
      </c>
      <c r="D419" s="159" t="s">
        <v>577</v>
      </c>
      <c r="E419" s="159" t="s">
        <v>559</v>
      </c>
      <c r="F419" s="159" t="s">
        <v>76</v>
      </c>
      <c r="G419" s="61">
        <v>131</v>
      </c>
      <c r="H419" s="61">
        <v>360</v>
      </c>
      <c r="I419" s="18">
        <v>360</v>
      </c>
    </row>
    <row r="420" spans="1:9" ht="63" x14ac:dyDescent="0.25">
      <c r="A420" s="191"/>
      <c r="B420" s="196"/>
      <c r="C420" s="189"/>
      <c r="D420" s="159" t="s">
        <v>545</v>
      </c>
      <c r="E420" s="159" t="s">
        <v>17</v>
      </c>
      <c r="F420" s="159" t="s">
        <v>7</v>
      </c>
      <c r="G420" s="62">
        <v>2237.0114839306511</v>
      </c>
      <c r="H420" s="62">
        <v>2237</v>
      </c>
      <c r="I420" s="24">
        <v>2237</v>
      </c>
    </row>
    <row r="421" spans="1:9" ht="110.25" x14ac:dyDescent="0.25">
      <c r="A421" s="190" t="s">
        <v>1052</v>
      </c>
      <c r="B421" s="196"/>
      <c r="C421" s="188" t="s">
        <v>578</v>
      </c>
      <c r="D421" s="159" t="s">
        <v>579</v>
      </c>
      <c r="E421" s="159" t="s">
        <v>580</v>
      </c>
      <c r="F421" s="159" t="s">
        <v>76</v>
      </c>
      <c r="G421" s="61">
        <v>513</v>
      </c>
      <c r="H421" s="61">
        <v>164</v>
      </c>
      <c r="I421" s="18">
        <v>164</v>
      </c>
    </row>
    <row r="422" spans="1:9" ht="63" x14ac:dyDescent="0.25">
      <c r="A422" s="191"/>
      <c r="B422" s="196"/>
      <c r="C422" s="189"/>
      <c r="D422" s="159" t="s">
        <v>545</v>
      </c>
      <c r="E422" s="159" t="s">
        <v>17</v>
      </c>
      <c r="F422" s="159" t="s">
        <v>7</v>
      </c>
      <c r="G422" s="62">
        <v>21089.575203490491</v>
      </c>
      <c r="H422" s="62">
        <v>21160.267327199999</v>
      </c>
      <c r="I422" s="24">
        <v>21160.267327199999</v>
      </c>
    </row>
    <row r="423" spans="1:9" ht="63" x14ac:dyDescent="0.25">
      <c r="A423" s="190" t="s">
        <v>1053</v>
      </c>
      <c r="B423" s="196"/>
      <c r="C423" s="188" t="s">
        <v>578</v>
      </c>
      <c r="D423" s="159" t="s">
        <v>581</v>
      </c>
      <c r="E423" s="159" t="s">
        <v>200</v>
      </c>
      <c r="F423" s="159" t="s">
        <v>76</v>
      </c>
      <c r="G423" s="61">
        <v>364</v>
      </c>
      <c r="H423" s="61">
        <v>364</v>
      </c>
      <c r="I423" s="18">
        <v>364</v>
      </c>
    </row>
    <row r="424" spans="1:9" ht="63" x14ac:dyDescent="0.25">
      <c r="A424" s="191"/>
      <c r="B424" s="196"/>
      <c r="C424" s="189"/>
      <c r="D424" s="159" t="s">
        <v>545</v>
      </c>
      <c r="E424" s="159" t="s">
        <v>17</v>
      </c>
      <c r="F424" s="159" t="s">
        <v>7</v>
      </c>
      <c r="G424" s="62">
        <v>24101.686915470753</v>
      </c>
      <c r="H424" s="62">
        <v>24101.686915470753</v>
      </c>
      <c r="I424" s="24">
        <v>24101.686915470753</v>
      </c>
    </row>
    <row r="425" spans="1:9" ht="126" x14ac:dyDescent="0.25">
      <c r="A425" s="190" t="s">
        <v>1054</v>
      </c>
      <c r="B425" s="196"/>
      <c r="C425" s="188" t="s">
        <v>582</v>
      </c>
      <c r="D425" s="159" t="s">
        <v>583</v>
      </c>
      <c r="E425" s="159" t="s">
        <v>584</v>
      </c>
      <c r="F425" s="159" t="s">
        <v>76</v>
      </c>
      <c r="G425" s="61">
        <v>13</v>
      </c>
      <c r="H425" s="61">
        <v>7</v>
      </c>
      <c r="I425" s="18">
        <v>7</v>
      </c>
    </row>
    <row r="426" spans="1:9" ht="63" x14ac:dyDescent="0.25">
      <c r="A426" s="191"/>
      <c r="B426" s="196"/>
      <c r="C426" s="189"/>
      <c r="D426" s="159" t="s">
        <v>545</v>
      </c>
      <c r="E426" s="159" t="s">
        <v>17</v>
      </c>
      <c r="F426" s="159" t="s">
        <v>7</v>
      </c>
      <c r="G426" s="62">
        <v>3140.4565111917959</v>
      </c>
      <c r="H426" s="62">
        <v>23268.406786</v>
      </c>
      <c r="I426" s="24">
        <v>23268.406786</v>
      </c>
    </row>
    <row r="427" spans="1:9" ht="110.25" x14ac:dyDescent="0.25">
      <c r="A427" s="190" t="s">
        <v>1055</v>
      </c>
      <c r="B427" s="196"/>
      <c r="C427" s="188" t="s">
        <v>582</v>
      </c>
      <c r="D427" s="159" t="s">
        <v>585</v>
      </c>
      <c r="E427" s="159" t="s">
        <v>586</v>
      </c>
      <c r="F427" s="159" t="s">
        <v>76</v>
      </c>
      <c r="G427" s="61">
        <v>75</v>
      </c>
      <c r="H427" s="61">
        <v>75</v>
      </c>
      <c r="I427" s="18">
        <v>75</v>
      </c>
    </row>
    <row r="428" spans="1:9" ht="63" x14ac:dyDescent="0.25">
      <c r="A428" s="191"/>
      <c r="B428" s="196"/>
      <c r="C428" s="189"/>
      <c r="D428" s="159" t="s">
        <v>545</v>
      </c>
      <c r="E428" s="159" t="s">
        <v>17</v>
      </c>
      <c r="F428" s="159" t="s">
        <v>7</v>
      </c>
      <c r="G428" s="62">
        <v>33485.833887242297</v>
      </c>
      <c r="H428" s="62">
        <v>43811.235220000002</v>
      </c>
      <c r="I428" s="24">
        <v>43811.235220000002</v>
      </c>
    </row>
    <row r="429" spans="1:9" ht="63" x14ac:dyDescent="0.25">
      <c r="A429" s="188" t="s">
        <v>1056</v>
      </c>
      <c r="B429" s="196"/>
      <c r="C429" s="188" t="s">
        <v>587</v>
      </c>
      <c r="D429" s="159" t="s">
        <v>588</v>
      </c>
      <c r="E429" s="159" t="s">
        <v>589</v>
      </c>
      <c r="F429" s="159" t="s">
        <v>51</v>
      </c>
      <c r="G429" s="61">
        <v>223720</v>
      </c>
      <c r="H429" s="61">
        <v>188805</v>
      </c>
      <c r="I429" s="18">
        <v>188805</v>
      </c>
    </row>
    <row r="430" spans="1:9" ht="63" customHeight="1" x14ac:dyDescent="0.25">
      <c r="A430" s="194"/>
      <c r="B430" s="196"/>
      <c r="C430" s="194"/>
      <c r="D430" s="159" t="s">
        <v>560</v>
      </c>
      <c r="E430" s="188" t="s">
        <v>17</v>
      </c>
      <c r="F430" s="188" t="s">
        <v>7</v>
      </c>
      <c r="G430" s="62">
        <v>2200</v>
      </c>
      <c r="H430" s="62">
        <v>2200</v>
      </c>
      <c r="I430" s="24">
        <v>0</v>
      </c>
    </row>
    <row r="431" spans="1:9" x14ac:dyDescent="0.25">
      <c r="A431" s="189"/>
      <c r="B431" s="196"/>
      <c r="C431" s="189"/>
      <c r="D431" s="159" t="s">
        <v>2117</v>
      </c>
      <c r="E431" s="189"/>
      <c r="F431" s="189"/>
      <c r="G431" s="19">
        <v>1000</v>
      </c>
      <c r="H431" s="65">
        <v>1000</v>
      </c>
      <c r="I431" s="65">
        <v>1000</v>
      </c>
    </row>
    <row r="432" spans="1:9" ht="63" x14ac:dyDescent="0.25">
      <c r="A432" s="188" t="s">
        <v>1057</v>
      </c>
      <c r="B432" s="196"/>
      <c r="C432" s="188" t="s">
        <v>587</v>
      </c>
      <c r="D432" s="159" t="s">
        <v>590</v>
      </c>
      <c r="E432" s="159" t="s">
        <v>591</v>
      </c>
      <c r="F432" s="159" t="s">
        <v>51</v>
      </c>
      <c r="G432" s="61">
        <v>331724</v>
      </c>
      <c r="H432" s="61">
        <v>231452</v>
      </c>
      <c r="I432" s="18">
        <v>231452</v>
      </c>
    </row>
    <row r="433" spans="1:9" ht="63" customHeight="1" x14ac:dyDescent="0.25">
      <c r="A433" s="194"/>
      <c r="B433" s="196"/>
      <c r="C433" s="194"/>
      <c r="D433" s="159" t="s">
        <v>560</v>
      </c>
      <c r="E433" s="188" t="s">
        <v>17</v>
      </c>
      <c r="F433" s="188" t="s">
        <v>7</v>
      </c>
      <c r="G433" s="62">
        <v>21039.119999999999</v>
      </c>
      <c r="H433" s="62">
        <v>18204.07</v>
      </c>
      <c r="I433" s="24">
        <v>19505.400000000001</v>
      </c>
    </row>
    <row r="434" spans="1:9" x14ac:dyDescent="0.25">
      <c r="A434" s="189"/>
      <c r="B434" s="196"/>
      <c r="C434" s="189"/>
      <c r="D434" s="159" t="s">
        <v>2116</v>
      </c>
      <c r="E434" s="189"/>
      <c r="F434" s="189"/>
      <c r="G434" s="62">
        <v>13817.83</v>
      </c>
      <c r="H434" s="62">
        <v>15074.15</v>
      </c>
      <c r="I434" s="24">
        <v>20000</v>
      </c>
    </row>
    <row r="435" spans="1:9" ht="63" x14ac:dyDescent="0.25">
      <c r="A435" s="190" t="s">
        <v>1058</v>
      </c>
      <c r="B435" s="196"/>
      <c r="C435" s="188" t="s">
        <v>592</v>
      </c>
      <c r="D435" s="159" t="s">
        <v>593</v>
      </c>
      <c r="E435" s="159" t="s">
        <v>594</v>
      </c>
      <c r="F435" s="159" t="s">
        <v>76</v>
      </c>
      <c r="G435" s="61">
        <v>1594</v>
      </c>
      <c r="H435" s="61">
        <v>1594</v>
      </c>
      <c r="I435" s="18">
        <v>1594</v>
      </c>
    </row>
    <row r="436" spans="1:9" ht="63" x14ac:dyDescent="0.25">
      <c r="A436" s="191"/>
      <c r="B436" s="196"/>
      <c r="C436" s="189"/>
      <c r="D436" s="159" t="s">
        <v>560</v>
      </c>
      <c r="E436" s="159" t="s">
        <v>17</v>
      </c>
      <c r="F436" s="159" t="s">
        <v>7</v>
      </c>
      <c r="G436" s="62">
        <v>36983.480000000003</v>
      </c>
      <c r="H436" s="62">
        <v>62980.46</v>
      </c>
      <c r="I436" s="24">
        <v>62980.46</v>
      </c>
    </row>
    <row r="437" spans="1:9" ht="110.25" x14ac:dyDescent="0.25">
      <c r="A437" s="190" t="s">
        <v>2223</v>
      </c>
      <c r="B437" s="196"/>
      <c r="C437" s="188" t="s">
        <v>595</v>
      </c>
      <c r="D437" s="159" t="s">
        <v>596</v>
      </c>
      <c r="E437" s="159" t="s">
        <v>597</v>
      </c>
      <c r="F437" s="159" t="s">
        <v>76</v>
      </c>
      <c r="G437" s="61">
        <v>500</v>
      </c>
      <c r="H437" s="61">
        <v>500</v>
      </c>
      <c r="I437" s="18">
        <v>500</v>
      </c>
    </row>
    <row r="438" spans="1:9" ht="66" customHeight="1" x14ac:dyDescent="0.25">
      <c r="A438" s="191"/>
      <c r="B438" s="196"/>
      <c r="C438" s="189"/>
      <c r="D438" s="159" t="s">
        <v>545</v>
      </c>
      <c r="E438" s="159" t="s">
        <v>17</v>
      </c>
      <c r="F438" s="159" t="s">
        <v>7</v>
      </c>
      <c r="G438" s="62">
        <v>31371.599999999999</v>
      </c>
      <c r="H438" s="62">
        <v>31371.5542278383</v>
      </c>
      <c r="I438" s="24">
        <v>31371.5542278383</v>
      </c>
    </row>
    <row r="439" spans="1:9" ht="110.25" x14ac:dyDescent="0.25">
      <c r="A439" s="190" t="s">
        <v>1059</v>
      </c>
      <c r="B439" s="196"/>
      <c r="C439" s="188" t="s">
        <v>2122</v>
      </c>
      <c r="D439" s="159" t="s">
        <v>599</v>
      </c>
      <c r="E439" s="159" t="s">
        <v>600</v>
      </c>
      <c r="F439" s="159" t="s">
        <v>76</v>
      </c>
      <c r="G439" s="61">
        <v>76</v>
      </c>
      <c r="H439" s="61">
        <v>68</v>
      </c>
      <c r="I439" s="18">
        <v>68</v>
      </c>
    </row>
    <row r="440" spans="1:9" ht="63" x14ac:dyDescent="0.25">
      <c r="A440" s="191"/>
      <c r="B440" s="196"/>
      <c r="C440" s="189"/>
      <c r="D440" s="159" t="s">
        <v>560</v>
      </c>
      <c r="E440" s="159" t="s">
        <v>17</v>
      </c>
      <c r="F440" s="159" t="s">
        <v>7</v>
      </c>
      <c r="G440" s="62">
        <v>7777.7764269505697</v>
      </c>
      <c r="H440" s="62">
        <v>9797.4276768</v>
      </c>
      <c r="I440" s="24">
        <v>9797.4276768</v>
      </c>
    </row>
    <row r="441" spans="1:9" ht="63" x14ac:dyDescent="0.25">
      <c r="A441" s="190" t="s">
        <v>1060</v>
      </c>
      <c r="B441" s="196"/>
      <c r="C441" s="188" t="s">
        <v>570</v>
      </c>
      <c r="D441" s="159" t="s">
        <v>2186</v>
      </c>
      <c r="E441" s="159" t="s">
        <v>2187</v>
      </c>
      <c r="F441" s="159" t="s">
        <v>76</v>
      </c>
      <c r="G441" s="61">
        <v>94</v>
      </c>
      <c r="H441" s="61">
        <v>94</v>
      </c>
      <c r="I441" s="18">
        <v>94</v>
      </c>
    </row>
    <row r="442" spans="1:9" ht="63" x14ac:dyDescent="0.25">
      <c r="A442" s="191"/>
      <c r="B442" s="196"/>
      <c r="C442" s="189"/>
      <c r="D442" s="159" t="s">
        <v>545</v>
      </c>
      <c r="E442" s="159" t="s">
        <v>17</v>
      </c>
      <c r="F442" s="159" t="s">
        <v>7</v>
      </c>
      <c r="G442" s="66">
        <v>2858</v>
      </c>
      <c r="H442" s="62">
        <v>2858</v>
      </c>
      <c r="I442" s="24">
        <v>3858</v>
      </c>
    </row>
    <row r="443" spans="1:9" ht="126" x14ac:dyDescent="0.25">
      <c r="A443" s="190" t="s">
        <v>1061</v>
      </c>
      <c r="B443" s="196"/>
      <c r="C443" s="188" t="s">
        <v>570</v>
      </c>
      <c r="D443" s="159" t="s">
        <v>2188</v>
      </c>
      <c r="E443" s="159" t="s">
        <v>2189</v>
      </c>
      <c r="F443" s="159" t="s">
        <v>76</v>
      </c>
      <c r="G443" s="61">
        <v>40</v>
      </c>
      <c r="H443" s="61">
        <v>40</v>
      </c>
      <c r="I443" s="18">
        <v>40</v>
      </c>
    </row>
    <row r="444" spans="1:9" ht="63" x14ac:dyDescent="0.25">
      <c r="A444" s="191"/>
      <c r="B444" s="196"/>
      <c r="C444" s="189"/>
      <c r="D444" s="159" t="s">
        <v>2168</v>
      </c>
      <c r="E444" s="159" t="s">
        <v>17</v>
      </c>
      <c r="F444" s="159" t="s">
        <v>7</v>
      </c>
      <c r="G444" s="66">
        <v>879</v>
      </c>
      <c r="H444" s="62">
        <v>879</v>
      </c>
      <c r="I444" s="24">
        <v>879</v>
      </c>
    </row>
    <row r="445" spans="1:9" ht="78.75" x14ac:dyDescent="0.25">
      <c r="A445" s="190" t="s">
        <v>1062</v>
      </c>
      <c r="B445" s="196"/>
      <c r="C445" s="188" t="s">
        <v>601</v>
      </c>
      <c r="D445" s="159" t="s">
        <v>602</v>
      </c>
      <c r="E445" s="159" t="s">
        <v>603</v>
      </c>
      <c r="F445" s="159" t="s">
        <v>76</v>
      </c>
      <c r="G445" s="61">
        <v>12</v>
      </c>
      <c r="H445" s="61">
        <v>10</v>
      </c>
      <c r="I445" s="18">
        <v>10</v>
      </c>
    </row>
    <row r="446" spans="1:9" ht="63" x14ac:dyDescent="0.25">
      <c r="A446" s="191"/>
      <c r="B446" s="196"/>
      <c r="C446" s="189"/>
      <c r="D446" s="159" t="s">
        <v>545</v>
      </c>
      <c r="E446" s="159" t="s">
        <v>17</v>
      </c>
      <c r="F446" s="159" t="s">
        <v>7</v>
      </c>
      <c r="G446" s="62">
        <v>22290.3575641018</v>
      </c>
      <c r="H446" s="62">
        <v>18977.239799999999</v>
      </c>
      <c r="I446" s="24">
        <v>22977.239799999999</v>
      </c>
    </row>
    <row r="447" spans="1:9" ht="63" x14ac:dyDescent="0.25">
      <c r="A447" s="190" t="s">
        <v>1063</v>
      </c>
      <c r="B447" s="196"/>
      <c r="C447" s="188" t="s">
        <v>601</v>
      </c>
      <c r="D447" s="159" t="s">
        <v>604</v>
      </c>
      <c r="E447" s="159" t="s">
        <v>594</v>
      </c>
      <c r="F447" s="159" t="s">
        <v>76</v>
      </c>
      <c r="G447" s="61">
        <v>195</v>
      </c>
      <c r="H447" s="61">
        <v>256</v>
      </c>
      <c r="I447" s="18">
        <v>256</v>
      </c>
    </row>
    <row r="448" spans="1:9" ht="63" x14ac:dyDescent="0.25">
      <c r="A448" s="191"/>
      <c r="B448" s="196"/>
      <c r="C448" s="189"/>
      <c r="D448" s="159" t="s">
        <v>545</v>
      </c>
      <c r="E448" s="159" t="s">
        <v>17</v>
      </c>
      <c r="F448" s="159" t="s">
        <v>7</v>
      </c>
      <c r="G448" s="62">
        <v>22249.67</v>
      </c>
      <c r="H448" s="62">
        <v>27510.056550400001</v>
      </c>
      <c r="I448" s="24">
        <v>35009.35</v>
      </c>
    </row>
    <row r="449" spans="1:11" ht="94.5" x14ac:dyDescent="0.25">
      <c r="A449" s="190" t="s">
        <v>2224</v>
      </c>
      <c r="B449" s="196"/>
      <c r="C449" s="188" t="s">
        <v>605</v>
      </c>
      <c r="D449" s="159" t="s">
        <v>606</v>
      </c>
      <c r="E449" s="159" t="s">
        <v>607</v>
      </c>
      <c r="F449" s="159" t="s">
        <v>76</v>
      </c>
      <c r="G449" s="61">
        <v>10</v>
      </c>
      <c r="H449" s="61">
        <v>10</v>
      </c>
      <c r="I449" s="18">
        <v>10</v>
      </c>
    </row>
    <row r="450" spans="1:11" ht="63" x14ac:dyDescent="0.25">
      <c r="A450" s="191"/>
      <c r="B450" s="196"/>
      <c r="C450" s="189"/>
      <c r="D450" s="159" t="s">
        <v>608</v>
      </c>
      <c r="E450" s="159" t="s">
        <v>17</v>
      </c>
      <c r="F450" s="159" t="s">
        <v>7</v>
      </c>
      <c r="G450" s="67">
        <v>5118.7119752195213</v>
      </c>
      <c r="H450" s="67">
        <v>5439.7579100000003</v>
      </c>
      <c r="I450" s="19">
        <v>5439.7579100000003</v>
      </c>
    </row>
    <row r="451" spans="1:11" ht="157.5" x14ac:dyDescent="0.25">
      <c r="A451" s="190" t="s">
        <v>2225</v>
      </c>
      <c r="B451" s="196"/>
      <c r="C451" s="188" t="s">
        <v>592</v>
      </c>
      <c r="D451" s="159" t="s">
        <v>609</v>
      </c>
      <c r="E451" s="159" t="s">
        <v>610</v>
      </c>
      <c r="F451" s="159" t="s">
        <v>76</v>
      </c>
      <c r="G451" s="61">
        <v>13</v>
      </c>
      <c r="H451" s="61">
        <v>13</v>
      </c>
      <c r="I451" s="18">
        <v>13</v>
      </c>
    </row>
    <row r="452" spans="1:11" ht="63" x14ac:dyDescent="0.25">
      <c r="A452" s="191"/>
      <c r="B452" s="196"/>
      <c r="C452" s="189"/>
      <c r="D452" s="159" t="s">
        <v>608</v>
      </c>
      <c r="E452" s="159" t="s">
        <v>17</v>
      </c>
      <c r="F452" s="159" t="s">
        <v>7</v>
      </c>
      <c r="G452" s="67">
        <v>1221.4680477840786</v>
      </c>
      <c r="H452" s="67">
        <v>2576.1999999999998</v>
      </c>
      <c r="I452" s="19">
        <v>2576.1999999999998</v>
      </c>
    </row>
    <row r="453" spans="1:11" ht="94.5" x14ac:dyDescent="0.25">
      <c r="A453" s="190" t="s">
        <v>1064</v>
      </c>
      <c r="B453" s="196"/>
      <c r="C453" s="188" t="s">
        <v>570</v>
      </c>
      <c r="D453" s="159" t="s">
        <v>611</v>
      </c>
      <c r="E453" s="159" t="s">
        <v>607</v>
      </c>
      <c r="F453" s="159" t="s">
        <v>76</v>
      </c>
      <c r="G453" s="18">
        <v>130</v>
      </c>
      <c r="H453" s="18">
        <v>130</v>
      </c>
      <c r="I453" s="18">
        <v>130</v>
      </c>
    </row>
    <row r="454" spans="1:11" ht="63" x14ac:dyDescent="0.25">
      <c r="A454" s="191"/>
      <c r="B454" s="196"/>
      <c r="C454" s="189"/>
      <c r="D454" s="159" t="s">
        <v>612</v>
      </c>
      <c r="E454" s="159" t="s">
        <v>17</v>
      </c>
      <c r="F454" s="159" t="s">
        <v>7</v>
      </c>
      <c r="G454" s="67">
        <v>2076.0952409641795</v>
      </c>
      <c r="H454" s="67">
        <v>1954.4795999999999</v>
      </c>
      <c r="I454" s="19">
        <v>1954.4795999999999</v>
      </c>
    </row>
    <row r="455" spans="1:11" ht="63" x14ac:dyDescent="0.25">
      <c r="A455" s="190" t="s">
        <v>1065</v>
      </c>
      <c r="B455" s="196"/>
      <c r="C455" s="227" t="s">
        <v>613</v>
      </c>
      <c r="D455" s="159" t="s">
        <v>614</v>
      </c>
      <c r="E455" s="159" t="s">
        <v>615</v>
      </c>
      <c r="F455" s="159" t="s">
        <v>76</v>
      </c>
      <c r="G455" s="18">
        <v>30</v>
      </c>
      <c r="H455" s="18">
        <v>30</v>
      </c>
      <c r="I455" s="18">
        <v>30</v>
      </c>
    </row>
    <row r="456" spans="1:11" ht="63" x14ac:dyDescent="0.25">
      <c r="A456" s="191"/>
      <c r="B456" s="196"/>
      <c r="C456" s="227"/>
      <c r="D456" s="159" t="s">
        <v>608</v>
      </c>
      <c r="E456" s="159" t="s">
        <v>17</v>
      </c>
      <c r="F456" s="159" t="s">
        <v>7</v>
      </c>
      <c r="G456" s="67">
        <v>695.47703331311277</v>
      </c>
      <c r="H456" s="67">
        <v>709.75791000000004</v>
      </c>
      <c r="I456" s="19">
        <v>712.91</v>
      </c>
    </row>
    <row r="457" spans="1:11" ht="110.25" x14ac:dyDescent="0.25">
      <c r="A457" s="190" t="s">
        <v>1066</v>
      </c>
      <c r="B457" s="196"/>
      <c r="C457" s="227" t="s">
        <v>613</v>
      </c>
      <c r="D457" s="159" t="s">
        <v>2178</v>
      </c>
      <c r="E457" s="159" t="s">
        <v>2179</v>
      </c>
      <c r="F457" s="159" t="s">
        <v>76</v>
      </c>
      <c r="G457" s="61">
        <v>405</v>
      </c>
      <c r="H457" s="61">
        <v>405</v>
      </c>
      <c r="I457" s="18">
        <v>405</v>
      </c>
    </row>
    <row r="458" spans="1:11" ht="63" x14ac:dyDescent="0.25">
      <c r="A458" s="191"/>
      <c r="B458" s="196"/>
      <c r="C458" s="227"/>
      <c r="D458" s="159" t="s">
        <v>977</v>
      </c>
      <c r="E458" s="159" t="s">
        <v>17</v>
      </c>
      <c r="F458" s="159" t="s">
        <v>7</v>
      </c>
      <c r="G458" s="67">
        <v>1566</v>
      </c>
      <c r="H458" s="67">
        <v>1566</v>
      </c>
      <c r="I458" s="19">
        <v>1566</v>
      </c>
      <c r="K458" s="9"/>
    </row>
    <row r="459" spans="1:11" ht="75.75" customHeight="1" x14ac:dyDescent="0.25">
      <c r="A459" s="190" t="s">
        <v>1067</v>
      </c>
      <c r="B459" s="196"/>
      <c r="C459" s="188" t="s">
        <v>617</v>
      </c>
      <c r="D459" s="159" t="s">
        <v>618</v>
      </c>
      <c r="E459" s="159" t="s">
        <v>619</v>
      </c>
      <c r="F459" s="63" t="s">
        <v>51</v>
      </c>
      <c r="G459" s="63">
        <v>100719</v>
      </c>
      <c r="H459" s="63">
        <v>127029</v>
      </c>
      <c r="I459" s="59">
        <v>127029</v>
      </c>
      <c r="K459" s="9"/>
    </row>
    <row r="460" spans="1:11" ht="63" x14ac:dyDescent="0.25">
      <c r="A460" s="191"/>
      <c r="B460" s="196"/>
      <c r="C460" s="189"/>
      <c r="D460" s="159" t="s">
        <v>620</v>
      </c>
      <c r="E460" s="159" t="s">
        <v>17</v>
      </c>
      <c r="F460" s="62" t="s">
        <v>7</v>
      </c>
      <c r="G460" s="62">
        <v>32373.88</v>
      </c>
      <c r="H460" s="62">
        <v>50491.42</v>
      </c>
      <c r="I460" s="24">
        <v>41244.42</v>
      </c>
    </row>
    <row r="461" spans="1:11" ht="126" x14ac:dyDescent="0.25">
      <c r="A461" s="190" t="s">
        <v>1068</v>
      </c>
      <c r="B461" s="196"/>
      <c r="C461" s="188" t="s">
        <v>617</v>
      </c>
      <c r="D461" s="159" t="s">
        <v>621</v>
      </c>
      <c r="E461" s="159" t="s">
        <v>622</v>
      </c>
      <c r="F461" s="63" t="s">
        <v>51</v>
      </c>
      <c r="G461" s="63">
        <v>109336</v>
      </c>
      <c r="H461" s="63">
        <v>161645</v>
      </c>
      <c r="I461" s="59">
        <v>161645</v>
      </c>
    </row>
    <row r="462" spans="1:11" ht="63" x14ac:dyDescent="0.25">
      <c r="A462" s="191"/>
      <c r="B462" s="196"/>
      <c r="C462" s="189"/>
      <c r="D462" s="159" t="s">
        <v>623</v>
      </c>
      <c r="E462" s="159" t="s">
        <v>17</v>
      </c>
      <c r="F462" s="62" t="s">
        <v>7</v>
      </c>
      <c r="G462" s="62">
        <v>13674.914747098021</v>
      </c>
      <c r="H462" s="62">
        <v>14800</v>
      </c>
      <c r="I462" s="24">
        <v>14800</v>
      </c>
    </row>
    <row r="463" spans="1:11" ht="141.75" x14ac:dyDescent="0.25">
      <c r="A463" s="190" t="s">
        <v>2226</v>
      </c>
      <c r="B463" s="196"/>
      <c r="C463" s="188" t="s">
        <v>617</v>
      </c>
      <c r="D463" s="159" t="s">
        <v>624</v>
      </c>
      <c r="E463" s="159" t="s">
        <v>625</v>
      </c>
      <c r="F463" s="63" t="s">
        <v>51</v>
      </c>
      <c r="G463" s="63">
        <v>92626</v>
      </c>
      <c r="H463" s="63">
        <v>18558</v>
      </c>
      <c r="I463" s="59">
        <v>18558</v>
      </c>
    </row>
    <row r="464" spans="1:11" ht="63" x14ac:dyDescent="0.25">
      <c r="A464" s="191"/>
      <c r="B464" s="196"/>
      <c r="C464" s="189"/>
      <c r="D464" s="159" t="s">
        <v>620</v>
      </c>
      <c r="E464" s="159" t="s">
        <v>17</v>
      </c>
      <c r="F464" s="62" t="s">
        <v>7</v>
      </c>
      <c r="G464" s="62">
        <v>9913.6</v>
      </c>
      <c r="H464" s="62">
        <v>17525</v>
      </c>
      <c r="I464" s="24">
        <v>15525</v>
      </c>
    </row>
    <row r="465" spans="1:11" ht="36" customHeight="1" x14ac:dyDescent="0.25">
      <c r="A465" s="188" t="s">
        <v>2227</v>
      </c>
      <c r="B465" s="196"/>
      <c r="C465" s="188" t="s">
        <v>626</v>
      </c>
      <c r="D465" s="188" t="s">
        <v>627</v>
      </c>
      <c r="E465" s="159" t="s">
        <v>628</v>
      </c>
      <c r="F465" s="159" t="s">
        <v>629</v>
      </c>
      <c r="G465" s="63">
        <v>56</v>
      </c>
      <c r="H465" s="63">
        <v>42</v>
      </c>
      <c r="I465" s="59">
        <v>42</v>
      </c>
    </row>
    <row r="466" spans="1:11" x14ac:dyDescent="0.25">
      <c r="A466" s="194"/>
      <c r="B466" s="196"/>
      <c r="C466" s="194"/>
      <c r="D466" s="194"/>
      <c r="E466" s="159" t="s">
        <v>157</v>
      </c>
      <c r="F466" s="68" t="s">
        <v>629</v>
      </c>
      <c r="G466" s="63">
        <v>83</v>
      </c>
      <c r="H466" s="63">
        <v>88</v>
      </c>
      <c r="I466" s="59">
        <v>88</v>
      </c>
    </row>
    <row r="467" spans="1:11" ht="31.5" x14ac:dyDescent="0.25">
      <c r="A467" s="194"/>
      <c r="B467" s="196"/>
      <c r="C467" s="194"/>
      <c r="D467" s="194"/>
      <c r="E467" s="159" t="s">
        <v>2123</v>
      </c>
      <c r="F467" s="68" t="s">
        <v>167</v>
      </c>
      <c r="G467" s="63">
        <v>700</v>
      </c>
      <c r="H467" s="63">
        <v>700</v>
      </c>
      <c r="I467" s="59">
        <v>700</v>
      </c>
    </row>
    <row r="468" spans="1:11" ht="47.25" x14ac:dyDescent="0.25">
      <c r="A468" s="194"/>
      <c r="B468" s="196"/>
      <c r="C468" s="194"/>
      <c r="D468" s="189"/>
      <c r="E468" s="159" t="s">
        <v>2124</v>
      </c>
      <c r="F468" s="68" t="s">
        <v>629</v>
      </c>
      <c r="G468" s="63">
        <v>49</v>
      </c>
      <c r="H468" s="63">
        <v>49</v>
      </c>
      <c r="I468" s="59">
        <v>49</v>
      </c>
    </row>
    <row r="469" spans="1:11" ht="45" customHeight="1" x14ac:dyDescent="0.25">
      <c r="A469" s="194"/>
      <c r="B469" s="196"/>
      <c r="C469" s="194"/>
      <c r="D469" s="159" t="s">
        <v>620</v>
      </c>
      <c r="E469" s="188" t="s">
        <v>17</v>
      </c>
      <c r="F469" s="304" t="s">
        <v>7</v>
      </c>
      <c r="G469" s="62">
        <v>19914.5961291069</v>
      </c>
      <c r="H469" s="62">
        <v>19153.900079999999</v>
      </c>
      <c r="I469" s="24">
        <v>20153.900000000001</v>
      </c>
    </row>
    <row r="470" spans="1:11" ht="27.75" customHeight="1" x14ac:dyDescent="0.25">
      <c r="A470" s="194"/>
      <c r="B470" s="196"/>
      <c r="C470" s="194"/>
      <c r="D470" s="159" t="s">
        <v>2125</v>
      </c>
      <c r="E470" s="194"/>
      <c r="F470" s="305"/>
      <c r="G470" s="62">
        <v>19.922869335497751</v>
      </c>
      <c r="H470" s="62">
        <v>0</v>
      </c>
      <c r="I470" s="24">
        <v>20.5</v>
      </c>
    </row>
    <row r="471" spans="1:11" ht="24" customHeight="1" x14ac:dyDescent="0.25">
      <c r="A471" s="194"/>
      <c r="B471" s="196"/>
      <c r="C471" s="194"/>
      <c r="D471" s="159" t="s">
        <v>2126</v>
      </c>
      <c r="E471" s="194"/>
      <c r="F471" s="305"/>
      <c r="G471" s="62">
        <v>1416.42740959247</v>
      </c>
      <c r="H471" s="62">
        <v>515.22</v>
      </c>
      <c r="I471" s="24">
        <v>515.22</v>
      </c>
      <c r="K471" s="9"/>
    </row>
    <row r="472" spans="1:11" ht="63" customHeight="1" x14ac:dyDescent="0.25">
      <c r="A472" s="190" t="s">
        <v>2228</v>
      </c>
      <c r="B472" s="196"/>
      <c r="C472" s="200" t="s">
        <v>630</v>
      </c>
      <c r="D472" s="188" t="s">
        <v>631</v>
      </c>
      <c r="E472" s="159" t="s">
        <v>632</v>
      </c>
      <c r="F472" s="63" t="s">
        <v>76</v>
      </c>
      <c r="G472" s="63">
        <v>2017</v>
      </c>
      <c r="H472" s="63">
        <v>2300</v>
      </c>
      <c r="I472" s="59">
        <v>2300</v>
      </c>
      <c r="K472" s="9"/>
    </row>
    <row r="473" spans="1:11" x14ac:dyDescent="0.25">
      <c r="A473" s="255"/>
      <c r="B473" s="196"/>
      <c r="C473" s="201"/>
      <c r="D473" s="194"/>
      <c r="E473" s="159" t="s">
        <v>157</v>
      </c>
      <c r="F473" s="63" t="s">
        <v>21</v>
      </c>
      <c r="G473" s="63">
        <v>36</v>
      </c>
      <c r="H473" s="63">
        <v>36</v>
      </c>
      <c r="I473" s="59">
        <v>36</v>
      </c>
    </row>
    <row r="474" spans="1:11" ht="31.5" x14ac:dyDescent="0.25">
      <c r="A474" s="255"/>
      <c r="B474" s="196"/>
      <c r="C474" s="201"/>
      <c r="D474" s="194"/>
      <c r="E474" s="159" t="s">
        <v>628</v>
      </c>
      <c r="F474" s="63" t="s">
        <v>21</v>
      </c>
      <c r="G474" s="63">
        <v>13</v>
      </c>
      <c r="H474" s="63">
        <v>13</v>
      </c>
      <c r="I474" s="59">
        <v>13</v>
      </c>
    </row>
    <row r="475" spans="1:11" ht="47.25" x14ac:dyDescent="0.25">
      <c r="A475" s="255"/>
      <c r="B475" s="196"/>
      <c r="C475" s="201"/>
      <c r="D475" s="189"/>
      <c r="E475" s="159" t="s">
        <v>2124</v>
      </c>
      <c r="F475" s="63" t="s">
        <v>21</v>
      </c>
      <c r="G475" s="63">
        <v>13</v>
      </c>
      <c r="H475" s="63">
        <v>13</v>
      </c>
      <c r="I475" s="59">
        <v>13</v>
      </c>
    </row>
    <row r="476" spans="1:11" ht="69" customHeight="1" x14ac:dyDescent="0.25">
      <c r="A476" s="191"/>
      <c r="B476" s="196"/>
      <c r="C476" s="202"/>
      <c r="D476" s="159" t="s">
        <v>620</v>
      </c>
      <c r="E476" s="159" t="s">
        <v>17</v>
      </c>
      <c r="F476" s="62" t="s">
        <v>7</v>
      </c>
      <c r="G476" s="62">
        <v>6123.3572476155796</v>
      </c>
      <c r="H476" s="62">
        <v>3232.2</v>
      </c>
      <c r="I476" s="24">
        <v>5232.2</v>
      </c>
    </row>
    <row r="477" spans="1:11" ht="44.25" customHeight="1" x14ac:dyDescent="0.25">
      <c r="A477" s="190" t="s">
        <v>2229</v>
      </c>
      <c r="B477" s="196"/>
      <c r="C477" s="200" t="s">
        <v>956</v>
      </c>
      <c r="D477" s="188" t="s">
        <v>957</v>
      </c>
      <c r="E477" s="159" t="s">
        <v>958</v>
      </c>
      <c r="F477" s="159" t="s">
        <v>21</v>
      </c>
      <c r="G477" s="63">
        <v>3</v>
      </c>
      <c r="H477" s="63">
        <v>3</v>
      </c>
      <c r="I477" s="59">
        <v>3</v>
      </c>
    </row>
    <row r="478" spans="1:11" ht="93" customHeight="1" x14ac:dyDescent="0.25">
      <c r="A478" s="255"/>
      <c r="B478" s="196"/>
      <c r="C478" s="201"/>
      <c r="D478" s="194"/>
      <c r="E478" s="159" t="s">
        <v>2160</v>
      </c>
      <c r="F478" s="68" t="s">
        <v>21</v>
      </c>
      <c r="G478" s="63">
        <v>2</v>
      </c>
      <c r="H478" s="63">
        <v>2</v>
      </c>
      <c r="I478" s="59">
        <v>2</v>
      </c>
    </row>
    <row r="479" spans="1:11" ht="31.5" x14ac:dyDescent="0.25">
      <c r="A479" s="255"/>
      <c r="B479" s="196"/>
      <c r="C479" s="201"/>
      <c r="D479" s="189"/>
      <c r="E479" s="159" t="s">
        <v>959</v>
      </c>
      <c r="F479" s="68" t="s">
        <v>21</v>
      </c>
      <c r="G479" s="63">
        <v>2</v>
      </c>
      <c r="H479" s="63">
        <v>2</v>
      </c>
      <c r="I479" s="59">
        <v>2</v>
      </c>
    </row>
    <row r="480" spans="1:11" ht="66" customHeight="1" x14ac:dyDescent="0.25">
      <c r="A480" s="191"/>
      <c r="B480" s="196"/>
      <c r="C480" s="202"/>
      <c r="D480" s="159" t="s">
        <v>948</v>
      </c>
      <c r="E480" s="159" t="s">
        <v>17</v>
      </c>
      <c r="F480" s="62" t="s">
        <v>7</v>
      </c>
      <c r="G480" s="62">
        <v>1464.83</v>
      </c>
      <c r="H480" s="62">
        <v>188.4</v>
      </c>
      <c r="I480" s="24">
        <v>188.4</v>
      </c>
    </row>
    <row r="481" spans="1:9" ht="36.75" customHeight="1" x14ac:dyDescent="0.25">
      <c r="A481" s="188" t="s">
        <v>2230</v>
      </c>
      <c r="B481" s="196"/>
      <c r="C481" s="188" t="s">
        <v>633</v>
      </c>
      <c r="D481" s="188" t="s">
        <v>634</v>
      </c>
      <c r="E481" s="159" t="s">
        <v>628</v>
      </c>
      <c r="F481" s="159" t="s">
        <v>21</v>
      </c>
      <c r="G481" s="63">
        <v>7</v>
      </c>
      <c r="H481" s="63">
        <v>1086</v>
      </c>
      <c r="I481" s="59">
        <v>1086</v>
      </c>
    </row>
    <row r="482" spans="1:9" ht="167.25" customHeight="1" x14ac:dyDescent="0.25">
      <c r="A482" s="194"/>
      <c r="B482" s="196"/>
      <c r="C482" s="194"/>
      <c r="D482" s="194"/>
      <c r="E482" s="159" t="s">
        <v>972</v>
      </c>
      <c r="F482" s="68" t="s">
        <v>21</v>
      </c>
      <c r="G482" s="63">
        <v>39</v>
      </c>
      <c r="H482" s="63">
        <v>46</v>
      </c>
      <c r="I482" s="59">
        <v>46</v>
      </c>
    </row>
    <row r="483" spans="1:9" ht="36" customHeight="1" x14ac:dyDescent="0.25">
      <c r="A483" s="194"/>
      <c r="B483" s="196"/>
      <c r="C483" s="194"/>
      <c r="D483" s="189"/>
      <c r="E483" s="159" t="s">
        <v>2127</v>
      </c>
      <c r="F483" s="68" t="s">
        <v>167</v>
      </c>
      <c r="G483" s="63">
        <v>0</v>
      </c>
      <c r="H483" s="63">
        <v>1820</v>
      </c>
      <c r="I483" s="59">
        <v>1820</v>
      </c>
    </row>
    <row r="484" spans="1:9" ht="54.75" customHeight="1" x14ac:dyDescent="0.25">
      <c r="A484" s="194"/>
      <c r="B484" s="196"/>
      <c r="C484" s="194"/>
      <c r="D484" s="159" t="s">
        <v>620</v>
      </c>
      <c r="E484" s="188" t="s">
        <v>17</v>
      </c>
      <c r="F484" s="304" t="s">
        <v>7</v>
      </c>
      <c r="G484" s="62">
        <v>5773.1</v>
      </c>
      <c r="H484" s="62">
        <v>6552.81</v>
      </c>
      <c r="I484" s="24">
        <v>6552.81</v>
      </c>
    </row>
    <row r="485" spans="1:9" ht="21.75" customHeight="1" x14ac:dyDescent="0.25">
      <c r="A485" s="189"/>
      <c r="B485" s="196"/>
      <c r="C485" s="189"/>
      <c r="D485" s="159" t="s">
        <v>2128</v>
      </c>
      <c r="E485" s="189"/>
      <c r="F485" s="306"/>
      <c r="G485" s="62">
        <v>9000</v>
      </c>
      <c r="H485" s="62">
        <v>9000</v>
      </c>
      <c r="I485" s="24">
        <v>9026.5499999999993</v>
      </c>
    </row>
    <row r="486" spans="1:9" ht="63" customHeight="1" x14ac:dyDescent="0.25">
      <c r="A486" s="188" t="s">
        <v>1069</v>
      </c>
      <c r="B486" s="196"/>
      <c r="C486" s="188" t="s">
        <v>587</v>
      </c>
      <c r="D486" s="188" t="s">
        <v>635</v>
      </c>
      <c r="E486" s="159" t="s">
        <v>636</v>
      </c>
      <c r="F486" s="63" t="s">
        <v>51</v>
      </c>
      <c r="G486" s="63">
        <v>39840</v>
      </c>
      <c r="H486" s="307">
        <v>24212</v>
      </c>
      <c r="I486" s="307">
        <v>24212</v>
      </c>
    </row>
    <row r="487" spans="1:9" x14ac:dyDescent="0.25">
      <c r="A487" s="194"/>
      <c r="B487" s="196"/>
      <c r="C487" s="194"/>
      <c r="D487" s="189"/>
      <c r="E487" s="159" t="s">
        <v>50</v>
      </c>
      <c r="F487" s="63" t="s">
        <v>51</v>
      </c>
      <c r="G487" s="63">
        <v>1440</v>
      </c>
      <c r="H487" s="308"/>
      <c r="I487" s="308"/>
    </row>
    <row r="488" spans="1:9" ht="63" customHeight="1" x14ac:dyDescent="0.25">
      <c r="A488" s="194"/>
      <c r="B488" s="196"/>
      <c r="C488" s="194"/>
      <c r="D488" s="165" t="s">
        <v>620</v>
      </c>
      <c r="E488" s="148" t="s">
        <v>17</v>
      </c>
      <c r="F488" s="167" t="s">
        <v>7</v>
      </c>
      <c r="G488" s="167">
        <v>5349.0897592000665</v>
      </c>
      <c r="H488" s="167">
        <v>5618.9456990336002</v>
      </c>
      <c r="I488" s="167">
        <v>6618.9456990336002</v>
      </c>
    </row>
    <row r="489" spans="1:9" ht="63" customHeight="1" x14ac:dyDescent="0.25">
      <c r="A489" s="190" t="s">
        <v>1070</v>
      </c>
      <c r="B489" s="196"/>
      <c r="C489" s="188" t="s">
        <v>960</v>
      </c>
      <c r="D489" s="188" t="s">
        <v>961</v>
      </c>
      <c r="E489" s="159" t="s">
        <v>962</v>
      </c>
      <c r="F489" s="63" t="s">
        <v>21</v>
      </c>
      <c r="G489" s="63">
        <v>5</v>
      </c>
      <c r="H489" s="63">
        <v>5</v>
      </c>
      <c r="I489" s="59">
        <v>5</v>
      </c>
    </row>
    <row r="490" spans="1:9" ht="63" x14ac:dyDescent="0.25">
      <c r="A490" s="255"/>
      <c r="B490" s="196"/>
      <c r="C490" s="194"/>
      <c r="D490" s="194"/>
      <c r="E490" s="159" t="s">
        <v>970</v>
      </c>
      <c r="F490" s="63" t="s">
        <v>21</v>
      </c>
      <c r="G490" s="63">
        <v>6</v>
      </c>
      <c r="H490" s="63">
        <v>6</v>
      </c>
      <c r="I490" s="59">
        <v>6</v>
      </c>
    </row>
    <row r="491" spans="1:9" ht="78.75" x14ac:dyDescent="0.25">
      <c r="A491" s="255"/>
      <c r="B491" s="196"/>
      <c r="C491" s="194"/>
      <c r="D491" s="189"/>
      <c r="E491" s="159" t="s">
        <v>2161</v>
      </c>
      <c r="F491" s="63" t="s">
        <v>21</v>
      </c>
      <c r="G491" s="63">
        <v>2</v>
      </c>
      <c r="H491" s="63">
        <v>2</v>
      </c>
      <c r="I491" s="59">
        <v>2</v>
      </c>
    </row>
    <row r="492" spans="1:9" ht="63" x14ac:dyDescent="0.25">
      <c r="A492" s="191"/>
      <c r="B492" s="196"/>
      <c r="C492" s="189"/>
      <c r="D492" s="159" t="s">
        <v>948</v>
      </c>
      <c r="E492" s="159" t="s">
        <v>17</v>
      </c>
      <c r="F492" s="62" t="s">
        <v>7</v>
      </c>
      <c r="G492" s="62">
        <v>100</v>
      </c>
      <c r="H492" s="62">
        <v>182.15158200000002</v>
      </c>
      <c r="I492" s="24">
        <v>182.2</v>
      </c>
    </row>
    <row r="493" spans="1:9" ht="110.25" x14ac:dyDescent="0.25">
      <c r="A493" s="190" t="s">
        <v>1071</v>
      </c>
      <c r="B493" s="196"/>
      <c r="C493" s="188" t="s">
        <v>587</v>
      </c>
      <c r="D493" s="159" t="s">
        <v>637</v>
      </c>
      <c r="E493" s="159" t="s">
        <v>638</v>
      </c>
      <c r="F493" s="63" t="s">
        <v>51</v>
      </c>
      <c r="G493" s="63">
        <v>31356</v>
      </c>
      <c r="H493" s="63">
        <v>47094</v>
      </c>
      <c r="I493" s="59">
        <v>47094</v>
      </c>
    </row>
    <row r="494" spans="1:9" ht="63" x14ac:dyDescent="0.25">
      <c r="A494" s="191"/>
      <c r="B494" s="196"/>
      <c r="C494" s="189"/>
      <c r="D494" s="159" t="s">
        <v>620</v>
      </c>
      <c r="E494" s="159" t="s">
        <v>17</v>
      </c>
      <c r="F494" s="62" t="s">
        <v>7</v>
      </c>
      <c r="G494" s="62">
        <v>6516.87</v>
      </c>
      <c r="H494" s="62">
        <v>6123</v>
      </c>
      <c r="I494" s="24">
        <v>12123</v>
      </c>
    </row>
    <row r="495" spans="1:9" ht="63" x14ac:dyDescent="0.25">
      <c r="A495" s="190" t="s">
        <v>1072</v>
      </c>
      <c r="B495" s="196"/>
      <c r="C495" s="188" t="s">
        <v>639</v>
      </c>
      <c r="D495" s="159" t="s">
        <v>640</v>
      </c>
      <c r="E495" s="159" t="s">
        <v>641</v>
      </c>
      <c r="F495" s="63" t="s">
        <v>51</v>
      </c>
      <c r="G495" s="63">
        <v>145800</v>
      </c>
      <c r="H495" s="63">
        <v>97200</v>
      </c>
      <c r="I495" s="59">
        <v>97200</v>
      </c>
    </row>
    <row r="496" spans="1:9" ht="63" x14ac:dyDescent="0.25">
      <c r="A496" s="191"/>
      <c r="B496" s="196"/>
      <c r="C496" s="189"/>
      <c r="D496" s="159" t="s">
        <v>2256</v>
      </c>
      <c r="E496" s="159" t="s">
        <v>17</v>
      </c>
      <c r="F496" s="62" t="s">
        <v>7</v>
      </c>
      <c r="G496" s="62">
        <v>18439.179111518799</v>
      </c>
      <c r="H496" s="62">
        <v>17573</v>
      </c>
      <c r="I496" s="24">
        <v>11568.7</v>
      </c>
    </row>
    <row r="497" spans="1:12" ht="63" x14ac:dyDescent="0.25">
      <c r="A497" s="190" t="s">
        <v>1073</v>
      </c>
      <c r="B497" s="196"/>
      <c r="C497" s="188" t="s">
        <v>642</v>
      </c>
      <c r="D497" s="159" t="s">
        <v>643</v>
      </c>
      <c r="E497" s="159" t="s">
        <v>644</v>
      </c>
      <c r="F497" s="63" t="s">
        <v>51</v>
      </c>
      <c r="G497" s="63">
        <v>48600</v>
      </c>
      <c r="H497" s="63">
        <v>48600</v>
      </c>
      <c r="I497" s="59">
        <v>48600</v>
      </c>
      <c r="K497" s="96"/>
      <c r="L497" s="76"/>
    </row>
    <row r="498" spans="1:12" ht="63" x14ac:dyDescent="0.25">
      <c r="A498" s="191"/>
      <c r="B498" s="196"/>
      <c r="C498" s="189"/>
      <c r="D498" s="159" t="s">
        <v>620</v>
      </c>
      <c r="E498" s="159" t="s">
        <v>17</v>
      </c>
      <c r="F498" s="62" t="s">
        <v>7</v>
      </c>
      <c r="G498" s="62">
        <v>5000</v>
      </c>
      <c r="H498" s="62">
        <v>6863.2</v>
      </c>
      <c r="I498" s="24">
        <v>7537.4</v>
      </c>
      <c r="K498" s="9"/>
    </row>
    <row r="499" spans="1:12" ht="63" customHeight="1" x14ac:dyDescent="0.25">
      <c r="A499" s="190" t="s">
        <v>1074</v>
      </c>
      <c r="B499" s="196"/>
      <c r="C499" s="200" t="s">
        <v>645</v>
      </c>
      <c r="D499" s="188" t="s">
        <v>631</v>
      </c>
      <c r="E499" s="159" t="s">
        <v>632</v>
      </c>
      <c r="F499" s="63" t="s">
        <v>76</v>
      </c>
      <c r="G499" s="63">
        <v>2882</v>
      </c>
      <c r="H499" s="63">
        <v>2882</v>
      </c>
      <c r="I499" s="59">
        <v>2882</v>
      </c>
    </row>
    <row r="500" spans="1:12" x14ac:dyDescent="0.25">
      <c r="A500" s="255"/>
      <c r="B500" s="196"/>
      <c r="C500" s="201"/>
      <c r="D500" s="189"/>
      <c r="E500" s="151" t="s">
        <v>157</v>
      </c>
      <c r="F500" s="63" t="s">
        <v>167</v>
      </c>
      <c r="G500" s="63">
        <v>15</v>
      </c>
      <c r="H500" s="63">
        <v>15</v>
      </c>
      <c r="I500" s="59">
        <v>15</v>
      </c>
    </row>
    <row r="501" spans="1:12" ht="126" customHeight="1" x14ac:dyDescent="0.25">
      <c r="A501" s="191"/>
      <c r="B501" s="196"/>
      <c r="C501" s="202"/>
      <c r="D501" s="159" t="s">
        <v>620</v>
      </c>
      <c r="E501" s="159" t="s">
        <v>17</v>
      </c>
      <c r="F501" s="62" t="s">
        <v>7</v>
      </c>
      <c r="G501" s="62">
        <v>132</v>
      </c>
      <c r="H501" s="62">
        <v>132</v>
      </c>
      <c r="I501" s="24">
        <v>132</v>
      </c>
    </row>
    <row r="502" spans="1:12" ht="63" customHeight="1" x14ac:dyDescent="0.25">
      <c r="A502" s="190" t="s">
        <v>1075</v>
      </c>
      <c r="B502" s="196"/>
      <c r="C502" s="188" t="s">
        <v>633</v>
      </c>
      <c r="D502" s="188" t="s">
        <v>953</v>
      </c>
      <c r="E502" s="159" t="s">
        <v>954</v>
      </c>
      <c r="F502" s="63" t="s">
        <v>21</v>
      </c>
      <c r="G502" s="63">
        <v>1800</v>
      </c>
      <c r="H502" s="63">
        <v>1800</v>
      </c>
      <c r="I502" s="59">
        <v>1800</v>
      </c>
      <c r="K502" s="9"/>
    </row>
    <row r="503" spans="1:12" ht="31.5" x14ac:dyDescent="0.25">
      <c r="A503" s="255"/>
      <c r="B503" s="196"/>
      <c r="C503" s="194"/>
      <c r="D503" s="189"/>
      <c r="E503" s="159" t="s">
        <v>955</v>
      </c>
      <c r="F503" s="63" t="s">
        <v>21</v>
      </c>
      <c r="G503" s="63">
        <v>58</v>
      </c>
      <c r="H503" s="63">
        <v>58</v>
      </c>
      <c r="I503" s="59">
        <v>58</v>
      </c>
    </row>
    <row r="504" spans="1:12" ht="63" x14ac:dyDescent="0.25">
      <c r="A504" s="191"/>
      <c r="B504" s="196"/>
      <c r="C504" s="189"/>
      <c r="D504" s="159" t="s">
        <v>948</v>
      </c>
      <c r="E504" s="159" t="s">
        <v>17</v>
      </c>
      <c r="F504" s="62" t="s">
        <v>7</v>
      </c>
      <c r="G504" s="62">
        <v>500</v>
      </c>
      <c r="H504" s="62">
        <v>5587</v>
      </c>
      <c r="I504" s="24">
        <v>6785.93</v>
      </c>
    </row>
    <row r="505" spans="1:12" ht="63" x14ac:dyDescent="0.25">
      <c r="A505" s="190" t="s">
        <v>1076</v>
      </c>
      <c r="B505" s="196"/>
      <c r="C505" s="188" t="s">
        <v>575</v>
      </c>
      <c r="D505" s="159" t="s">
        <v>647</v>
      </c>
      <c r="E505" s="159" t="s">
        <v>646</v>
      </c>
      <c r="F505" s="159" t="s">
        <v>76</v>
      </c>
      <c r="G505" s="63">
        <v>60</v>
      </c>
      <c r="H505" s="63">
        <v>63</v>
      </c>
      <c r="I505" s="59">
        <v>63</v>
      </c>
    </row>
    <row r="506" spans="1:12" ht="63" x14ac:dyDescent="0.25">
      <c r="A506" s="191"/>
      <c r="B506" s="196"/>
      <c r="C506" s="189"/>
      <c r="D506" s="159" t="s">
        <v>623</v>
      </c>
      <c r="E506" s="159" t="s">
        <v>17</v>
      </c>
      <c r="F506" s="62" t="s">
        <v>7</v>
      </c>
      <c r="G506" s="62">
        <v>2733.1335365614013</v>
      </c>
      <c r="H506" s="62">
        <v>2770.077581</v>
      </c>
      <c r="I506" s="24">
        <v>4871</v>
      </c>
    </row>
    <row r="507" spans="1:12" ht="63" x14ac:dyDescent="0.25">
      <c r="A507" s="190" t="s">
        <v>1077</v>
      </c>
      <c r="B507" s="196"/>
      <c r="C507" s="188" t="s">
        <v>182</v>
      </c>
      <c r="D507" s="159" t="s">
        <v>648</v>
      </c>
      <c r="E507" s="159" t="s">
        <v>649</v>
      </c>
      <c r="F507" s="159" t="s">
        <v>76</v>
      </c>
      <c r="G507" s="63">
        <v>360</v>
      </c>
      <c r="H507" s="63">
        <v>360</v>
      </c>
      <c r="I507" s="59">
        <v>360</v>
      </c>
    </row>
    <row r="508" spans="1:12" ht="63" x14ac:dyDescent="0.25">
      <c r="A508" s="191"/>
      <c r="B508" s="196"/>
      <c r="C508" s="189"/>
      <c r="D508" s="159" t="s">
        <v>620</v>
      </c>
      <c r="E508" s="159" t="s">
        <v>17</v>
      </c>
      <c r="F508" s="62" t="s">
        <v>7</v>
      </c>
      <c r="G508" s="62">
        <v>200</v>
      </c>
      <c r="H508" s="62">
        <v>200</v>
      </c>
      <c r="I508" s="24">
        <v>200</v>
      </c>
      <c r="K508" s="9"/>
    </row>
    <row r="509" spans="1:12" ht="63" x14ac:dyDescent="0.25">
      <c r="A509" s="190" t="s">
        <v>1078</v>
      </c>
      <c r="B509" s="196"/>
      <c r="C509" s="188" t="s">
        <v>650</v>
      </c>
      <c r="D509" s="159" t="s">
        <v>651</v>
      </c>
      <c r="E509" s="159" t="s">
        <v>652</v>
      </c>
      <c r="F509" s="159" t="s">
        <v>76</v>
      </c>
      <c r="G509" s="63">
        <v>540</v>
      </c>
      <c r="H509" s="63">
        <v>583</v>
      </c>
      <c r="I509" s="59">
        <v>583</v>
      </c>
      <c r="K509" s="9"/>
    </row>
    <row r="510" spans="1:12" ht="63" x14ac:dyDescent="0.25">
      <c r="A510" s="191"/>
      <c r="B510" s="196"/>
      <c r="C510" s="189"/>
      <c r="D510" s="159" t="s">
        <v>653</v>
      </c>
      <c r="E510" s="159" t="s">
        <v>17</v>
      </c>
      <c r="F510" s="159" t="s">
        <v>332</v>
      </c>
      <c r="G510" s="62">
        <v>42475.810199784697</v>
      </c>
      <c r="H510" s="62">
        <v>57107</v>
      </c>
      <c r="I510" s="24">
        <v>51867.01</v>
      </c>
      <c r="K510" s="10"/>
    </row>
    <row r="511" spans="1:12" ht="63" x14ac:dyDescent="0.25">
      <c r="A511" s="190" t="s">
        <v>1079</v>
      </c>
      <c r="B511" s="196"/>
      <c r="C511" s="188" t="s">
        <v>650</v>
      </c>
      <c r="D511" s="159" t="s">
        <v>654</v>
      </c>
      <c r="E511" s="159" t="s">
        <v>655</v>
      </c>
      <c r="F511" s="159" t="s">
        <v>76</v>
      </c>
      <c r="G511" s="63">
        <v>186</v>
      </c>
      <c r="H511" s="63">
        <v>148</v>
      </c>
      <c r="I511" s="59">
        <v>148</v>
      </c>
    </row>
    <row r="512" spans="1:12" ht="63" x14ac:dyDescent="0.25">
      <c r="A512" s="191"/>
      <c r="B512" s="196"/>
      <c r="C512" s="189"/>
      <c r="D512" s="159" t="s">
        <v>653</v>
      </c>
      <c r="E512" s="159" t="s">
        <v>17</v>
      </c>
      <c r="F512" s="159" t="s">
        <v>332</v>
      </c>
      <c r="G512" s="62">
        <v>18849.2</v>
      </c>
      <c r="H512" s="62">
        <v>15850.583503062038</v>
      </c>
      <c r="I512" s="24">
        <v>15850.583503062038</v>
      </c>
    </row>
    <row r="513" spans="1:11" ht="94.5" x14ac:dyDescent="0.25">
      <c r="A513" s="190" t="s">
        <v>1080</v>
      </c>
      <c r="B513" s="196"/>
      <c r="C513" s="188" t="s">
        <v>650</v>
      </c>
      <c r="D513" s="159" t="s">
        <v>656</v>
      </c>
      <c r="E513" s="159" t="s">
        <v>657</v>
      </c>
      <c r="F513" s="159" t="s">
        <v>76</v>
      </c>
      <c r="G513" s="63">
        <v>192</v>
      </c>
      <c r="H513" s="63">
        <v>231</v>
      </c>
      <c r="I513" s="59">
        <v>231</v>
      </c>
    </row>
    <row r="514" spans="1:11" ht="63" x14ac:dyDescent="0.25">
      <c r="A514" s="191"/>
      <c r="B514" s="196"/>
      <c r="C514" s="189"/>
      <c r="D514" s="159" t="s">
        <v>653</v>
      </c>
      <c r="E514" s="159" t="s">
        <v>17</v>
      </c>
      <c r="F514" s="159" t="s">
        <v>332</v>
      </c>
      <c r="G514" s="62">
        <v>20789.508207842551</v>
      </c>
      <c r="H514" s="62">
        <v>25012.377062560568</v>
      </c>
      <c r="I514" s="24">
        <v>25012.377062560568</v>
      </c>
    </row>
    <row r="515" spans="1:11" ht="63" x14ac:dyDescent="0.25">
      <c r="A515" s="190" t="s">
        <v>1081</v>
      </c>
      <c r="B515" s="196"/>
      <c r="C515" s="188" t="s">
        <v>650</v>
      </c>
      <c r="D515" s="159" t="s">
        <v>658</v>
      </c>
      <c r="E515" s="159" t="s">
        <v>659</v>
      </c>
      <c r="F515" s="159" t="s">
        <v>76</v>
      </c>
      <c r="G515" s="63">
        <v>103</v>
      </c>
      <c r="H515" s="63">
        <v>127</v>
      </c>
      <c r="I515" s="59">
        <v>127</v>
      </c>
    </row>
    <row r="516" spans="1:11" ht="63" x14ac:dyDescent="0.25">
      <c r="A516" s="191"/>
      <c r="B516" s="196"/>
      <c r="C516" s="189"/>
      <c r="D516" s="159" t="s">
        <v>653</v>
      </c>
      <c r="E516" s="159" t="s">
        <v>17</v>
      </c>
      <c r="F516" s="159" t="s">
        <v>332</v>
      </c>
      <c r="G516" s="62">
        <v>10995.40545591738</v>
      </c>
      <c r="H516" s="62">
        <v>13557.44167865541</v>
      </c>
      <c r="I516" s="24">
        <v>13557.44167865541</v>
      </c>
    </row>
    <row r="517" spans="1:11" ht="78.75" x14ac:dyDescent="0.25">
      <c r="A517" s="190" t="s">
        <v>1082</v>
      </c>
      <c r="B517" s="196"/>
      <c r="C517" s="188" t="s">
        <v>650</v>
      </c>
      <c r="D517" s="159" t="s">
        <v>660</v>
      </c>
      <c r="E517" s="159" t="s">
        <v>661</v>
      </c>
      <c r="F517" s="159" t="s">
        <v>76</v>
      </c>
      <c r="G517" s="63">
        <v>37</v>
      </c>
      <c r="H517" s="63">
        <v>45</v>
      </c>
      <c r="I517" s="59">
        <v>45</v>
      </c>
    </row>
    <row r="518" spans="1:11" ht="63" x14ac:dyDescent="0.25">
      <c r="A518" s="191"/>
      <c r="B518" s="196"/>
      <c r="C518" s="189"/>
      <c r="D518" s="159" t="s">
        <v>662</v>
      </c>
      <c r="E518" s="159" t="s">
        <v>17</v>
      </c>
      <c r="F518" s="159" t="s">
        <v>332</v>
      </c>
      <c r="G518" s="62">
        <v>5441.0554608564307</v>
      </c>
      <c r="H518" s="62">
        <v>6617.499884825389</v>
      </c>
      <c r="I518" s="24">
        <v>6617.499884825389</v>
      </c>
    </row>
    <row r="519" spans="1:11" ht="63" x14ac:dyDescent="0.25">
      <c r="A519" s="190" t="s">
        <v>1083</v>
      </c>
      <c r="B519" s="196"/>
      <c r="C519" s="188" t="s">
        <v>650</v>
      </c>
      <c r="D519" s="159" t="s">
        <v>663</v>
      </c>
      <c r="E519" s="159" t="s">
        <v>664</v>
      </c>
      <c r="F519" s="159" t="s">
        <v>76</v>
      </c>
      <c r="G519" s="63">
        <v>292</v>
      </c>
      <c r="H519" s="63">
        <v>279</v>
      </c>
      <c r="I519" s="59">
        <v>279</v>
      </c>
    </row>
    <row r="520" spans="1:11" ht="63" x14ac:dyDescent="0.25">
      <c r="A520" s="191"/>
      <c r="B520" s="196"/>
      <c r="C520" s="189"/>
      <c r="D520" s="159" t="s">
        <v>653</v>
      </c>
      <c r="E520" s="159" t="s">
        <v>17</v>
      </c>
      <c r="F520" s="159" t="s">
        <v>332</v>
      </c>
      <c r="G520" s="62">
        <v>27002.725300068367</v>
      </c>
      <c r="H520" s="62">
        <v>15800.2</v>
      </c>
      <c r="I520" s="24">
        <v>15800.2</v>
      </c>
    </row>
    <row r="521" spans="1:11" ht="157.5" x14ac:dyDescent="0.25">
      <c r="A521" s="17" t="s">
        <v>1084</v>
      </c>
      <c r="B521" s="196"/>
      <c r="C521" s="188" t="s">
        <v>650</v>
      </c>
      <c r="D521" s="159" t="s">
        <v>2220</v>
      </c>
      <c r="E521" s="159" t="s">
        <v>2221</v>
      </c>
      <c r="F521" s="159" t="s">
        <v>76</v>
      </c>
      <c r="G521" s="62" t="s">
        <v>1680</v>
      </c>
      <c r="H521" s="63">
        <v>33</v>
      </c>
      <c r="I521" s="59">
        <v>33</v>
      </c>
    </row>
    <row r="522" spans="1:11" ht="83.25" customHeight="1" x14ac:dyDescent="0.25">
      <c r="A522" s="16" t="s">
        <v>2231</v>
      </c>
      <c r="B522" s="196"/>
      <c r="C522" s="189"/>
      <c r="D522" s="159" t="s">
        <v>653</v>
      </c>
      <c r="E522" s="159" t="s">
        <v>17</v>
      </c>
      <c r="F522" s="159" t="s">
        <v>332</v>
      </c>
      <c r="G522" s="62">
        <v>0</v>
      </c>
      <c r="H522" s="62">
        <v>111.15667656936192</v>
      </c>
      <c r="I522" s="24">
        <v>111.15667656936192</v>
      </c>
    </row>
    <row r="523" spans="1:11" ht="63" x14ac:dyDescent="0.25">
      <c r="A523" s="190" t="s">
        <v>1085</v>
      </c>
      <c r="B523" s="196"/>
      <c r="C523" s="188" t="s">
        <v>650</v>
      </c>
      <c r="D523" s="159" t="s">
        <v>665</v>
      </c>
      <c r="E523" s="159" t="s">
        <v>666</v>
      </c>
      <c r="F523" s="159" t="s">
        <v>76</v>
      </c>
      <c r="G523" s="63">
        <v>196</v>
      </c>
      <c r="H523" s="63">
        <v>136</v>
      </c>
      <c r="I523" s="59">
        <v>136</v>
      </c>
    </row>
    <row r="524" spans="1:11" ht="63" x14ac:dyDescent="0.25">
      <c r="A524" s="191"/>
      <c r="B524" s="196"/>
      <c r="C524" s="189"/>
      <c r="D524" s="159" t="s">
        <v>653</v>
      </c>
      <c r="E524" s="159" t="s">
        <v>17</v>
      </c>
      <c r="F524" s="159" t="s">
        <v>332</v>
      </c>
      <c r="G524" s="62">
        <v>16843.036912404117</v>
      </c>
      <c r="H524" s="62">
        <v>11687.005204525305</v>
      </c>
      <c r="I524" s="24">
        <v>11687.005204525305</v>
      </c>
      <c r="K524" s="9"/>
    </row>
    <row r="525" spans="1:11" ht="63" customHeight="1" x14ac:dyDescent="0.25">
      <c r="A525" s="188" t="s">
        <v>1086</v>
      </c>
      <c r="B525" s="196"/>
      <c r="C525" s="188" t="s">
        <v>650</v>
      </c>
      <c r="D525" s="159" t="s">
        <v>667</v>
      </c>
      <c r="E525" s="159" t="s">
        <v>668</v>
      </c>
      <c r="F525" s="159" t="s">
        <v>76</v>
      </c>
      <c r="G525" s="63">
        <v>139</v>
      </c>
      <c r="H525" s="63">
        <v>139</v>
      </c>
      <c r="I525" s="59">
        <v>139</v>
      </c>
    </row>
    <row r="526" spans="1:11" ht="63" customHeight="1" x14ac:dyDescent="0.25">
      <c r="A526" s="194"/>
      <c r="B526" s="196"/>
      <c r="C526" s="194"/>
      <c r="D526" s="159" t="s">
        <v>653</v>
      </c>
      <c r="E526" s="188" t="s">
        <v>17</v>
      </c>
      <c r="F526" s="188" t="s">
        <v>332</v>
      </c>
      <c r="G526" s="62">
        <v>13434.886281339317</v>
      </c>
      <c r="H526" s="62">
        <v>13434.886281339317</v>
      </c>
      <c r="I526" s="24">
        <v>13434.886281339317</v>
      </c>
      <c r="K526" s="9"/>
    </row>
    <row r="527" spans="1:11" x14ac:dyDescent="0.25">
      <c r="A527" s="189"/>
      <c r="B527" s="196"/>
      <c r="C527" s="189"/>
      <c r="D527" s="159" t="s">
        <v>2129</v>
      </c>
      <c r="E527" s="189"/>
      <c r="F527" s="189"/>
      <c r="G527" s="62">
        <v>735.43849698219697</v>
      </c>
      <c r="H527" s="62">
        <v>735.4</v>
      </c>
      <c r="I527" s="24">
        <v>735.4</v>
      </c>
    </row>
    <row r="528" spans="1:11" ht="63" customHeight="1" x14ac:dyDescent="0.25">
      <c r="A528" s="188" t="s">
        <v>1087</v>
      </c>
      <c r="B528" s="196"/>
      <c r="C528" s="188" t="s">
        <v>650</v>
      </c>
      <c r="D528" s="159" t="s">
        <v>669</v>
      </c>
      <c r="E528" s="159" t="s">
        <v>670</v>
      </c>
      <c r="F528" s="159" t="s">
        <v>76</v>
      </c>
      <c r="G528" s="63">
        <v>946</v>
      </c>
      <c r="H528" s="63">
        <v>1317</v>
      </c>
      <c r="I528" s="59">
        <v>1317</v>
      </c>
    </row>
    <row r="529" spans="1:11" ht="63" customHeight="1" x14ac:dyDescent="0.25">
      <c r="A529" s="194"/>
      <c r="B529" s="196"/>
      <c r="C529" s="194"/>
      <c r="D529" s="159" t="s">
        <v>662</v>
      </c>
      <c r="E529" s="188" t="s">
        <v>17</v>
      </c>
      <c r="F529" s="188" t="s">
        <v>332</v>
      </c>
      <c r="G529" s="62">
        <v>74087.441163841533</v>
      </c>
      <c r="H529" s="62">
        <v>118127.31236413958</v>
      </c>
      <c r="I529" s="24">
        <v>118127.31236413958</v>
      </c>
    </row>
    <row r="530" spans="1:11" x14ac:dyDescent="0.25">
      <c r="A530" s="189"/>
      <c r="B530" s="196"/>
      <c r="C530" s="189"/>
      <c r="D530" s="159" t="s">
        <v>2129</v>
      </c>
      <c r="E530" s="189"/>
      <c r="F530" s="189"/>
      <c r="G530" s="62">
        <v>10426.4080307248</v>
      </c>
      <c r="H530" s="62">
        <v>15426.4080307248</v>
      </c>
      <c r="I530" s="24">
        <v>15426.4080307248</v>
      </c>
    </row>
    <row r="531" spans="1:11" ht="63" x14ac:dyDescent="0.25">
      <c r="A531" s="190" t="s">
        <v>1088</v>
      </c>
      <c r="B531" s="196"/>
      <c r="C531" s="188" t="s">
        <v>650</v>
      </c>
      <c r="D531" s="159" t="s">
        <v>671</v>
      </c>
      <c r="E531" s="159" t="s">
        <v>670</v>
      </c>
      <c r="F531" s="159" t="s">
        <v>76</v>
      </c>
      <c r="G531" s="63">
        <v>38</v>
      </c>
      <c r="H531" s="63">
        <v>75</v>
      </c>
      <c r="I531" s="59">
        <v>75</v>
      </c>
      <c r="K531" s="9"/>
    </row>
    <row r="532" spans="1:11" ht="63" x14ac:dyDescent="0.25">
      <c r="A532" s="191"/>
      <c r="B532" s="196"/>
      <c r="C532" s="189"/>
      <c r="D532" s="159" t="s">
        <v>653</v>
      </c>
      <c r="E532" s="159" t="s">
        <v>17</v>
      </c>
      <c r="F532" s="159" t="s">
        <v>332</v>
      </c>
      <c r="G532" s="62">
        <v>3150.7905731390852</v>
      </c>
      <c r="H532" s="62">
        <v>6218.6656048797731</v>
      </c>
      <c r="I532" s="24">
        <v>6218.6656048797731</v>
      </c>
    </row>
    <row r="533" spans="1:11" ht="78.75" customHeight="1" x14ac:dyDescent="0.25">
      <c r="A533" s="188" t="s">
        <v>1089</v>
      </c>
      <c r="B533" s="196"/>
      <c r="C533" s="188" t="s">
        <v>672</v>
      </c>
      <c r="D533" s="159" t="s">
        <v>673</v>
      </c>
      <c r="E533" s="159" t="s">
        <v>674</v>
      </c>
      <c r="F533" s="159" t="s">
        <v>76</v>
      </c>
      <c r="G533" s="63">
        <v>354</v>
      </c>
      <c r="H533" s="63">
        <v>425</v>
      </c>
      <c r="I533" s="59">
        <v>425</v>
      </c>
    </row>
    <row r="534" spans="1:11" ht="63" customHeight="1" x14ac:dyDescent="0.25">
      <c r="A534" s="194"/>
      <c r="B534" s="196"/>
      <c r="C534" s="194"/>
      <c r="D534" s="159" t="s">
        <v>653</v>
      </c>
      <c r="E534" s="188" t="s">
        <v>17</v>
      </c>
      <c r="F534" s="188" t="s">
        <v>332</v>
      </c>
      <c r="G534" s="62">
        <v>17120.910069068301</v>
      </c>
      <c r="H534" s="62">
        <v>16665.599999999999</v>
      </c>
      <c r="I534" s="24">
        <v>16665.599999999999</v>
      </c>
    </row>
    <row r="535" spans="1:11" x14ac:dyDescent="0.25">
      <c r="A535" s="189"/>
      <c r="B535" s="196"/>
      <c r="C535" s="189"/>
      <c r="D535" s="159" t="s">
        <v>2129</v>
      </c>
      <c r="E535" s="189"/>
      <c r="F535" s="189"/>
      <c r="G535" s="62">
        <v>5224.1719492339498</v>
      </c>
      <c r="H535" s="62">
        <v>5224.2</v>
      </c>
      <c r="I535" s="24">
        <v>5224.2</v>
      </c>
    </row>
    <row r="536" spans="1:11" ht="63" x14ac:dyDescent="0.25">
      <c r="A536" s="190" t="s">
        <v>1090</v>
      </c>
      <c r="B536" s="196"/>
      <c r="C536" s="188" t="s">
        <v>650</v>
      </c>
      <c r="D536" s="159" t="s">
        <v>675</v>
      </c>
      <c r="E536" s="159" t="s">
        <v>676</v>
      </c>
      <c r="F536" s="159" t="s">
        <v>76</v>
      </c>
      <c r="G536" s="63">
        <v>63</v>
      </c>
      <c r="H536" s="63">
        <v>36</v>
      </c>
      <c r="I536" s="59">
        <v>36</v>
      </c>
    </row>
    <row r="537" spans="1:11" ht="63" x14ac:dyDescent="0.25">
      <c r="A537" s="191"/>
      <c r="B537" s="196"/>
      <c r="C537" s="189"/>
      <c r="D537" s="159" t="s">
        <v>653</v>
      </c>
      <c r="E537" s="159" t="s">
        <v>17</v>
      </c>
      <c r="F537" s="159" t="s">
        <v>332</v>
      </c>
      <c r="G537" s="62">
        <v>4827.0159825619485</v>
      </c>
      <c r="H537" s="62">
        <v>2758.2948471782561</v>
      </c>
      <c r="I537" s="24">
        <v>2758.2948471782561</v>
      </c>
    </row>
    <row r="538" spans="1:11" ht="94.5" x14ac:dyDescent="0.25">
      <c r="A538" s="190" t="s">
        <v>1091</v>
      </c>
      <c r="B538" s="196"/>
      <c r="C538" s="188" t="s">
        <v>650</v>
      </c>
      <c r="D538" s="159" t="s">
        <v>677</v>
      </c>
      <c r="E538" s="159" t="s">
        <v>678</v>
      </c>
      <c r="F538" s="159" t="s">
        <v>76</v>
      </c>
      <c r="G538" s="63">
        <v>125</v>
      </c>
      <c r="H538" s="63">
        <v>142</v>
      </c>
      <c r="I538" s="59">
        <v>142</v>
      </c>
    </row>
    <row r="539" spans="1:11" ht="63" x14ac:dyDescent="0.25">
      <c r="A539" s="191"/>
      <c r="B539" s="196"/>
      <c r="C539" s="189"/>
      <c r="D539" s="159" t="s">
        <v>662</v>
      </c>
      <c r="E539" s="159" t="s">
        <v>17</v>
      </c>
      <c r="F539" s="159" t="s">
        <v>332</v>
      </c>
      <c r="G539" s="62">
        <v>6577.4126708718304</v>
      </c>
      <c r="H539" s="62">
        <v>20879.57</v>
      </c>
      <c r="I539" s="24">
        <v>10879.940794110395</v>
      </c>
    </row>
    <row r="540" spans="1:11" ht="63" x14ac:dyDescent="0.25">
      <c r="A540" s="190" t="s">
        <v>1092</v>
      </c>
      <c r="B540" s="196"/>
      <c r="C540" s="188" t="s">
        <v>672</v>
      </c>
      <c r="D540" s="159" t="s">
        <v>679</v>
      </c>
      <c r="E540" s="159" t="s">
        <v>680</v>
      </c>
      <c r="F540" s="159" t="s">
        <v>76</v>
      </c>
      <c r="G540" s="63">
        <v>48</v>
      </c>
      <c r="H540" s="63">
        <v>9</v>
      </c>
      <c r="I540" s="59">
        <v>9</v>
      </c>
    </row>
    <row r="541" spans="1:11" ht="63" x14ac:dyDescent="0.25">
      <c r="A541" s="191"/>
      <c r="B541" s="196"/>
      <c r="C541" s="189"/>
      <c r="D541" s="159" t="s">
        <v>653</v>
      </c>
      <c r="E541" s="159" t="s">
        <v>17</v>
      </c>
      <c r="F541" s="159" t="s">
        <v>332</v>
      </c>
      <c r="G541" s="62">
        <v>3677.7264677169137</v>
      </c>
      <c r="H541" s="62">
        <v>689.57371269692123</v>
      </c>
      <c r="I541" s="24">
        <v>689.57371269692123</v>
      </c>
    </row>
    <row r="542" spans="1:11" ht="63" x14ac:dyDescent="0.25">
      <c r="A542" s="190" t="s">
        <v>1093</v>
      </c>
      <c r="B542" s="196"/>
      <c r="C542" s="188" t="s">
        <v>672</v>
      </c>
      <c r="D542" s="159" t="s">
        <v>681</v>
      </c>
      <c r="E542" s="159" t="s">
        <v>682</v>
      </c>
      <c r="F542" s="159" t="s">
        <v>76</v>
      </c>
      <c r="G542" s="63">
        <v>79</v>
      </c>
      <c r="H542" s="63">
        <v>80</v>
      </c>
      <c r="I542" s="59">
        <v>80</v>
      </c>
    </row>
    <row r="543" spans="1:11" ht="63" x14ac:dyDescent="0.25">
      <c r="A543" s="191"/>
      <c r="B543" s="196"/>
      <c r="C543" s="189"/>
      <c r="D543" s="159" t="s">
        <v>653</v>
      </c>
      <c r="E543" s="159" t="s">
        <v>17</v>
      </c>
      <c r="F543" s="159" t="s">
        <v>332</v>
      </c>
      <c r="G543" s="62">
        <v>6052.9248017654527</v>
      </c>
      <c r="H543" s="62">
        <v>6129.5441030536231</v>
      </c>
      <c r="I543" s="24">
        <v>6129.5441030536231</v>
      </c>
    </row>
    <row r="544" spans="1:11" ht="63" x14ac:dyDescent="0.25">
      <c r="A544" s="190" t="s">
        <v>1094</v>
      </c>
      <c r="B544" s="196"/>
      <c r="C544" s="188" t="s">
        <v>672</v>
      </c>
      <c r="D544" s="159" t="s">
        <v>683</v>
      </c>
      <c r="E544" s="159" t="s">
        <v>684</v>
      </c>
      <c r="F544" s="159" t="s">
        <v>76</v>
      </c>
      <c r="G544" s="63">
        <v>82</v>
      </c>
      <c r="H544" s="63">
        <v>62</v>
      </c>
      <c r="I544" s="59">
        <v>62</v>
      </c>
    </row>
    <row r="545" spans="1:9" ht="63" x14ac:dyDescent="0.25">
      <c r="A545" s="191"/>
      <c r="B545" s="196"/>
      <c r="C545" s="189"/>
      <c r="D545" s="159" t="s">
        <v>653</v>
      </c>
      <c r="E545" s="159" t="s">
        <v>17</v>
      </c>
      <c r="F545" s="159" t="s">
        <v>332</v>
      </c>
      <c r="G545" s="62">
        <v>7832.4447546653109</v>
      </c>
      <c r="H545" s="62">
        <v>5922.09237547865</v>
      </c>
      <c r="I545" s="24">
        <v>5922.09237547865</v>
      </c>
    </row>
    <row r="546" spans="1:9" ht="63" x14ac:dyDescent="0.25">
      <c r="A546" s="190" t="s">
        <v>1095</v>
      </c>
      <c r="B546" s="196"/>
      <c r="C546" s="188" t="s">
        <v>672</v>
      </c>
      <c r="D546" s="159" t="s">
        <v>685</v>
      </c>
      <c r="E546" s="159" t="s">
        <v>686</v>
      </c>
      <c r="F546" s="159" t="s">
        <v>76</v>
      </c>
      <c r="G546" s="63">
        <v>17</v>
      </c>
      <c r="H546" s="63">
        <v>58</v>
      </c>
      <c r="I546" s="59">
        <v>58</v>
      </c>
    </row>
    <row r="547" spans="1:9" ht="63" x14ac:dyDescent="0.25">
      <c r="A547" s="191"/>
      <c r="B547" s="196"/>
      <c r="C547" s="189"/>
      <c r="D547" s="159" t="s">
        <v>653</v>
      </c>
      <c r="E547" s="159" t="s">
        <v>17</v>
      </c>
      <c r="F547" s="159" t="s">
        <v>332</v>
      </c>
      <c r="G547" s="62">
        <v>1302.5281235619734</v>
      </c>
      <c r="H547" s="62">
        <v>4443.9194803879091</v>
      </c>
      <c r="I547" s="24">
        <v>4443.9194803879091</v>
      </c>
    </row>
    <row r="548" spans="1:9" ht="78.75" customHeight="1" x14ac:dyDescent="0.25">
      <c r="A548" s="188" t="s">
        <v>1096</v>
      </c>
      <c r="B548" s="196"/>
      <c r="C548" s="188" t="s">
        <v>687</v>
      </c>
      <c r="D548" s="165" t="s">
        <v>688</v>
      </c>
      <c r="E548" s="159" t="s">
        <v>689</v>
      </c>
      <c r="F548" s="159" t="s">
        <v>51</v>
      </c>
      <c r="G548" s="63">
        <v>44438</v>
      </c>
      <c r="H548" s="63">
        <v>28440</v>
      </c>
      <c r="I548" s="59">
        <v>28440</v>
      </c>
    </row>
    <row r="549" spans="1:9" ht="63" customHeight="1" x14ac:dyDescent="0.25">
      <c r="A549" s="194"/>
      <c r="B549" s="196"/>
      <c r="C549" s="194"/>
      <c r="D549" s="159" t="s">
        <v>653</v>
      </c>
      <c r="E549" s="188" t="s">
        <v>17</v>
      </c>
      <c r="F549" s="188" t="s">
        <v>332</v>
      </c>
      <c r="G549" s="62">
        <v>2924.9727646177894</v>
      </c>
      <c r="H549" s="62">
        <v>2447.5175187045406</v>
      </c>
      <c r="I549" s="24">
        <v>2447.5175187045406</v>
      </c>
    </row>
    <row r="550" spans="1:9" x14ac:dyDescent="0.25">
      <c r="A550" s="189"/>
      <c r="B550" s="196"/>
      <c r="C550" s="189"/>
      <c r="D550" s="159" t="s">
        <v>2129</v>
      </c>
      <c r="E550" s="189"/>
      <c r="F550" s="189"/>
      <c r="G550" s="62">
        <v>1021.09258641706</v>
      </c>
      <c r="H550" s="62">
        <v>1021.1</v>
      </c>
      <c r="I550" s="24">
        <v>1021.1</v>
      </c>
    </row>
    <row r="551" spans="1:9" ht="110.25" x14ac:dyDescent="0.25">
      <c r="A551" s="190" t="s">
        <v>1097</v>
      </c>
      <c r="B551" s="196"/>
      <c r="C551" s="188" t="s">
        <v>687</v>
      </c>
      <c r="D551" s="165" t="s">
        <v>688</v>
      </c>
      <c r="E551" s="159" t="s">
        <v>690</v>
      </c>
      <c r="F551" s="159"/>
      <c r="G551" s="63">
        <v>19586</v>
      </c>
      <c r="H551" s="63">
        <v>27180</v>
      </c>
      <c r="I551" s="59">
        <v>27180</v>
      </c>
    </row>
    <row r="552" spans="1:9" ht="63" x14ac:dyDescent="0.25">
      <c r="A552" s="191"/>
      <c r="B552" s="196"/>
      <c r="C552" s="189"/>
      <c r="D552" s="159" t="s">
        <v>653</v>
      </c>
      <c r="E552" s="159" t="s">
        <v>17</v>
      </c>
      <c r="F552" s="159" t="s">
        <v>332</v>
      </c>
      <c r="G552" s="62">
        <v>1919.2284151180293</v>
      </c>
      <c r="H552" s="62">
        <v>2663.3630308847155</v>
      </c>
      <c r="I552" s="24">
        <v>2663.3630308847155</v>
      </c>
    </row>
    <row r="553" spans="1:9" ht="141.75" x14ac:dyDescent="0.25">
      <c r="A553" s="190" t="s">
        <v>1098</v>
      </c>
      <c r="B553" s="196"/>
      <c r="C553" s="188" t="s">
        <v>687</v>
      </c>
      <c r="D553" s="165" t="s">
        <v>691</v>
      </c>
      <c r="E553" s="159" t="s">
        <v>692</v>
      </c>
      <c r="F553" s="159" t="s">
        <v>51</v>
      </c>
      <c r="G553" s="63">
        <v>12064</v>
      </c>
      <c r="H553" s="63">
        <v>12064</v>
      </c>
      <c r="I553" s="59">
        <v>12064</v>
      </c>
    </row>
    <row r="554" spans="1:9" ht="63" x14ac:dyDescent="0.25">
      <c r="A554" s="191"/>
      <c r="B554" s="196"/>
      <c r="C554" s="189"/>
      <c r="D554" s="159" t="s">
        <v>653</v>
      </c>
      <c r="E554" s="159" t="s">
        <v>17</v>
      </c>
      <c r="F554" s="159" t="s">
        <v>332</v>
      </c>
      <c r="G554" s="62">
        <v>1182.0999999999999</v>
      </c>
      <c r="H554" s="62">
        <v>1182.1490628781075</v>
      </c>
      <c r="I554" s="24">
        <v>1182.1490628781075</v>
      </c>
    </row>
    <row r="555" spans="1:9" ht="94.5" x14ac:dyDescent="0.25">
      <c r="A555" s="190" t="s">
        <v>1099</v>
      </c>
      <c r="B555" s="196"/>
      <c r="C555" s="188" t="s">
        <v>687</v>
      </c>
      <c r="D555" s="159" t="s">
        <v>688</v>
      </c>
      <c r="E555" s="159" t="s">
        <v>693</v>
      </c>
      <c r="F555" s="159" t="s">
        <v>51</v>
      </c>
      <c r="G555" s="63">
        <v>6529</v>
      </c>
      <c r="H555" s="63">
        <v>6529</v>
      </c>
      <c r="I555" s="59">
        <v>6529</v>
      </c>
    </row>
    <row r="556" spans="1:9" ht="63" x14ac:dyDescent="0.25">
      <c r="A556" s="191"/>
      <c r="B556" s="196"/>
      <c r="C556" s="189"/>
      <c r="D556" s="159" t="s">
        <v>653</v>
      </c>
      <c r="E556" s="159" t="s">
        <v>17</v>
      </c>
      <c r="F556" s="159" t="s">
        <v>332</v>
      </c>
      <c r="G556" s="62">
        <v>639.77546892745227</v>
      </c>
      <c r="H556" s="62">
        <v>639.77546892745227</v>
      </c>
      <c r="I556" s="24">
        <v>639.77546892745227</v>
      </c>
    </row>
    <row r="557" spans="1:9" ht="78.75" x14ac:dyDescent="0.25">
      <c r="A557" s="190" t="s">
        <v>1100</v>
      </c>
      <c r="B557" s="196"/>
      <c r="C557" s="188" t="s">
        <v>687</v>
      </c>
      <c r="D557" s="159" t="s">
        <v>688</v>
      </c>
      <c r="E557" s="159" t="s">
        <v>694</v>
      </c>
      <c r="F557" s="159" t="s">
        <v>51</v>
      </c>
      <c r="G557" s="63">
        <v>12859</v>
      </c>
      <c r="H557" s="63">
        <v>10980</v>
      </c>
      <c r="I557" s="59">
        <v>10980</v>
      </c>
    </row>
    <row r="558" spans="1:9" ht="63" x14ac:dyDescent="0.25">
      <c r="A558" s="191"/>
      <c r="B558" s="196"/>
      <c r="C558" s="189"/>
      <c r="D558" s="159" t="s">
        <v>653</v>
      </c>
      <c r="E558" s="159" t="s">
        <v>17</v>
      </c>
      <c r="F558" s="159" t="s">
        <v>332</v>
      </c>
      <c r="G558" s="62">
        <v>1260.0509604841191</v>
      </c>
      <c r="H558" s="62">
        <v>1075.9281084155555</v>
      </c>
      <c r="I558" s="24">
        <v>1075.9281084155555</v>
      </c>
    </row>
    <row r="559" spans="1:9" ht="94.5" x14ac:dyDescent="0.25">
      <c r="A559" s="190" t="s">
        <v>1101</v>
      </c>
      <c r="B559" s="196"/>
      <c r="C559" s="188" t="s">
        <v>687</v>
      </c>
      <c r="D559" s="159" t="s">
        <v>688</v>
      </c>
      <c r="E559" s="159" t="s">
        <v>695</v>
      </c>
      <c r="F559" s="159" t="s">
        <v>51</v>
      </c>
      <c r="G559" s="63">
        <v>23111</v>
      </c>
      <c r="H559" s="63">
        <v>26280</v>
      </c>
      <c r="I559" s="59">
        <v>26280</v>
      </c>
    </row>
    <row r="560" spans="1:9" ht="63" x14ac:dyDescent="0.25">
      <c r="A560" s="191"/>
      <c r="B560" s="196"/>
      <c r="C560" s="189"/>
      <c r="D560" s="159" t="s">
        <v>653</v>
      </c>
      <c r="E560" s="159" t="s">
        <v>17</v>
      </c>
      <c r="F560" s="159" t="s">
        <v>332</v>
      </c>
      <c r="G560" s="62">
        <v>2264.6424930318849</v>
      </c>
      <c r="H560" s="62">
        <v>2575.1722001158728</v>
      </c>
      <c r="I560" s="24">
        <v>2575.1722001158728</v>
      </c>
    </row>
    <row r="561" spans="1:11" ht="126" x14ac:dyDescent="0.25">
      <c r="A561" s="190" t="s">
        <v>1102</v>
      </c>
      <c r="B561" s="196"/>
      <c r="C561" s="188" t="s">
        <v>687</v>
      </c>
      <c r="D561" s="159" t="s">
        <v>691</v>
      </c>
      <c r="E561" s="159" t="s">
        <v>696</v>
      </c>
      <c r="F561" s="159" t="s">
        <v>51</v>
      </c>
      <c r="G561" s="63">
        <v>33354</v>
      </c>
      <c r="H561" s="63">
        <v>6912</v>
      </c>
      <c r="I561" s="59">
        <v>6912</v>
      </c>
    </row>
    <row r="562" spans="1:11" ht="63" x14ac:dyDescent="0.25">
      <c r="A562" s="191"/>
      <c r="B562" s="196"/>
      <c r="C562" s="189"/>
      <c r="D562" s="159" t="s">
        <v>653</v>
      </c>
      <c r="E562" s="159" t="s">
        <v>17</v>
      </c>
      <c r="F562" s="159" t="s">
        <v>332</v>
      </c>
      <c r="G562" s="62">
        <v>1922.5600710667666</v>
      </c>
      <c r="H562" s="62">
        <v>398.41503901221711</v>
      </c>
      <c r="I562" s="24">
        <v>398.41503901221711</v>
      </c>
    </row>
    <row r="563" spans="1:11" ht="78.75" x14ac:dyDescent="0.25">
      <c r="A563" s="190" t="s">
        <v>1103</v>
      </c>
      <c r="B563" s="196"/>
      <c r="C563" s="188" t="s">
        <v>687</v>
      </c>
      <c r="D563" s="159" t="s">
        <v>688</v>
      </c>
      <c r="E563" s="159" t="s">
        <v>697</v>
      </c>
      <c r="F563" s="159" t="s">
        <v>51</v>
      </c>
      <c r="G563" s="63">
        <v>30656</v>
      </c>
      <c r="H563" s="63">
        <v>70407</v>
      </c>
      <c r="I563" s="59">
        <v>70407</v>
      </c>
    </row>
    <row r="564" spans="1:11" ht="63" x14ac:dyDescent="0.25">
      <c r="A564" s="191"/>
      <c r="B564" s="196"/>
      <c r="C564" s="189"/>
      <c r="D564" s="159" t="s">
        <v>653</v>
      </c>
      <c r="E564" s="159" t="s">
        <v>17</v>
      </c>
      <c r="F564" s="159" t="s">
        <v>332</v>
      </c>
      <c r="G564" s="62">
        <v>2245.9840756743597</v>
      </c>
      <c r="H564" s="62">
        <v>5158.3050892485853</v>
      </c>
      <c r="I564" s="24">
        <v>5158.3050892485853</v>
      </c>
    </row>
    <row r="565" spans="1:11" ht="94.5" x14ac:dyDescent="0.25">
      <c r="A565" s="190" t="s">
        <v>1104</v>
      </c>
      <c r="B565" s="196"/>
      <c r="C565" s="188" t="s">
        <v>687</v>
      </c>
      <c r="D565" s="159" t="s">
        <v>688</v>
      </c>
      <c r="E565" s="159" t="s">
        <v>698</v>
      </c>
      <c r="F565" s="159" t="s">
        <v>51</v>
      </c>
      <c r="G565" s="63">
        <v>7122</v>
      </c>
      <c r="H565" s="63">
        <v>0</v>
      </c>
      <c r="I565" s="59">
        <v>0</v>
      </c>
    </row>
    <row r="566" spans="1:11" ht="63" x14ac:dyDescent="0.25">
      <c r="A566" s="191"/>
      <c r="B566" s="196"/>
      <c r="C566" s="189"/>
      <c r="D566" s="159" t="s">
        <v>653</v>
      </c>
      <c r="E566" s="159" t="s">
        <v>17</v>
      </c>
      <c r="F566" s="159" t="s">
        <v>332</v>
      </c>
      <c r="G566" s="62">
        <v>697.88342427609632</v>
      </c>
      <c r="H566" s="62">
        <v>0</v>
      </c>
      <c r="I566" s="24">
        <v>0</v>
      </c>
    </row>
    <row r="567" spans="1:11" ht="94.5" x14ac:dyDescent="0.25">
      <c r="A567" s="190" t="s">
        <v>1105</v>
      </c>
      <c r="B567" s="196"/>
      <c r="C567" s="188" t="s">
        <v>687</v>
      </c>
      <c r="D567" s="159" t="s">
        <v>688</v>
      </c>
      <c r="E567" s="159" t="s">
        <v>699</v>
      </c>
      <c r="F567" s="159" t="s">
        <v>51</v>
      </c>
      <c r="G567" s="63">
        <v>7716</v>
      </c>
      <c r="H567" s="63">
        <v>11520</v>
      </c>
      <c r="I567" s="59">
        <v>11520</v>
      </c>
    </row>
    <row r="568" spans="1:11" ht="63" x14ac:dyDescent="0.25">
      <c r="A568" s="191"/>
      <c r="B568" s="196"/>
      <c r="C568" s="189"/>
      <c r="D568" s="159" t="s">
        <v>662</v>
      </c>
      <c r="E568" s="159" t="s">
        <v>17</v>
      </c>
      <c r="F568" s="159" t="s">
        <v>332</v>
      </c>
      <c r="G568" s="62">
        <v>756.08937128906814</v>
      </c>
      <c r="H568" s="62">
        <v>1128.8426072122948</v>
      </c>
      <c r="I568" s="24">
        <v>1128.8426072122948</v>
      </c>
    </row>
    <row r="569" spans="1:11" ht="94.5" x14ac:dyDescent="0.25">
      <c r="A569" s="190" t="s">
        <v>1106</v>
      </c>
      <c r="B569" s="196"/>
      <c r="C569" s="188" t="s">
        <v>687</v>
      </c>
      <c r="D569" s="159" t="s">
        <v>688</v>
      </c>
      <c r="E569" s="159" t="s">
        <v>700</v>
      </c>
      <c r="F569" s="159" t="s">
        <v>51</v>
      </c>
      <c r="G569" s="63">
        <v>5144</v>
      </c>
      <c r="H569" s="63">
        <v>0</v>
      </c>
      <c r="I569" s="59">
        <v>0</v>
      </c>
    </row>
    <row r="570" spans="1:11" ht="63" x14ac:dyDescent="0.25">
      <c r="A570" s="191"/>
      <c r="B570" s="196"/>
      <c r="C570" s="189"/>
      <c r="D570" s="159" t="s">
        <v>653</v>
      </c>
      <c r="E570" s="159" t="s">
        <v>17</v>
      </c>
      <c r="F570" s="159" t="s">
        <v>332</v>
      </c>
      <c r="G570" s="62">
        <v>504.05958085937874</v>
      </c>
      <c r="H570" s="62">
        <v>0</v>
      </c>
      <c r="I570" s="24">
        <v>0</v>
      </c>
    </row>
    <row r="571" spans="1:11" ht="78.75" x14ac:dyDescent="0.25">
      <c r="A571" s="190" t="s">
        <v>1107</v>
      </c>
      <c r="B571" s="196"/>
      <c r="C571" s="188" t="s">
        <v>687</v>
      </c>
      <c r="D571" s="159" t="s">
        <v>688</v>
      </c>
      <c r="E571" s="159" t="s">
        <v>701</v>
      </c>
      <c r="F571" s="159" t="s">
        <v>51</v>
      </c>
      <c r="G571" s="63">
        <v>5144</v>
      </c>
      <c r="H571" s="63">
        <v>0</v>
      </c>
      <c r="I571" s="59">
        <v>0</v>
      </c>
    </row>
    <row r="572" spans="1:11" ht="63" x14ac:dyDescent="0.25">
      <c r="A572" s="191"/>
      <c r="B572" s="196"/>
      <c r="C572" s="189"/>
      <c r="D572" s="159" t="s">
        <v>653</v>
      </c>
      <c r="E572" s="159" t="s">
        <v>17</v>
      </c>
      <c r="F572" s="159" t="s">
        <v>332</v>
      </c>
      <c r="G572" s="62">
        <v>504.05958085937874</v>
      </c>
      <c r="H572" s="62">
        <v>0</v>
      </c>
      <c r="I572" s="24">
        <v>0</v>
      </c>
      <c r="K572" s="9"/>
    </row>
    <row r="573" spans="1:11" ht="94.5" x14ac:dyDescent="0.25">
      <c r="A573" s="188" t="s">
        <v>1108</v>
      </c>
      <c r="B573" s="196"/>
      <c r="C573" s="188" t="s">
        <v>723</v>
      </c>
      <c r="D573" s="159" t="s">
        <v>688</v>
      </c>
      <c r="E573" s="159" t="s">
        <v>2219</v>
      </c>
      <c r="F573" s="159" t="s">
        <v>51</v>
      </c>
      <c r="G573" s="62">
        <v>4320</v>
      </c>
      <c r="H573" s="62">
        <v>4320</v>
      </c>
      <c r="I573" s="24">
        <v>4320</v>
      </c>
      <c r="K573" s="9"/>
    </row>
    <row r="574" spans="1:11" ht="130.15" customHeight="1" x14ac:dyDescent="0.25">
      <c r="A574" s="189"/>
      <c r="B574" s="196"/>
      <c r="C574" s="189"/>
      <c r="D574" s="159" t="s">
        <v>653</v>
      </c>
      <c r="E574" s="159" t="s">
        <v>17</v>
      </c>
      <c r="F574" s="159" t="s">
        <v>332</v>
      </c>
      <c r="G574" s="62">
        <v>1000</v>
      </c>
      <c r="H574" s="62">
        <v>1455</v>
      </c>
      <c r="I574" s="24">
        <v>1455</v>
      </c>
      <c r="K574" s="9"/>
    </row>
    <row r="575" spans="1:11" ht="94.5" x14ac:dyDescent="0.25">
      <c r="A575" s="190" t="s">
        <v>1109</v>
      </c>
      <c r="B575" s="196"/>
      <c r="C575" s="188" t="s">
        <v>687</v>
      </c>
      <c r="D575" s="159" t="s">
        <v>688</v>
      </c>
      <c r="E575" s="159" t="s">
        <v>702</v>
      </c>
      <c r="F575" s="159" t="s">
        <v>51</v>
      </c>
      <c r="G575" s="63">
        <v>5144</v>
      </c>
      <c r="H575" s="63">
        <v>9360</v>
      </c>
      <c r="I575" s="59">
        <v>9360</v>
      </c>
    </row>
    <row r="576" spans="1:11" ht="63" x14ac:dyDescent="0.25">
      <c r="A576" s="191"/>
      <c r="B576" s="196"/>
      <c r="C576" s="189"/>
      <c r="D576" s="159" t="s">
        <v>653</v>
      </c>
      <c r="E576" s="159" t="s">
        <v>17</v>
      </c>
      <c r="F576" s="159" t="s">
        <v>332</v>
      </c>
      <c r="G576" s="62">
        <v>504.05958085937874</v>
      </c>
      <c r="H576" s="62">
        <v>917.18461835998926</v>
      </c>
      <c r="I576" s="24">
        <v>917.18461835998926</v>
      </c>
    </row>
    <row r="577" spans="1:9" ht="63" customHeight="1" x14ac:dyDescent="0.25">
      <c r="A577" s="188" t="s">
        <v>1110</v>
      </c>
      <c r="B577" s="196"/>
      <c r="C577" s="188" t="s">
        <v>703</v>
      </c>
      <c r="D577" s="159" t="s">
        <v>704</v>
      </c>
      <c r="E577" s="159" t="s">
        <v>705</v>
      </c>
      <c r="F577" s="159" t="s">
        <v>76</v>
      </c>
      <c r="G577" s="63">
        <v>352</v>
      </c>
      <c r="H577" s="63">
        <v>115</v>
      </c>
      <c r="I577" s="59">
        <v>115</v>
      </c>
    </row>
    <row r="578" spans="1:9" ht="63" customHeight="1" x14ac:dyDescent="0.25">
      <c r="A578" s="194"/>
      <c r="B578" s="196"/>
      <c r="C578" s="194"/>
      <c r="D578" s="159" t="s">
        <v>662</v>
      </c>
      <c r="E578" s="188" t="s">
        <v>17</v>
      </c>
      <c r="F578" s="188" t="s">
        <v>332</v>
      </c>
      <c r="G578" s="62">
        <v>12374.708355917001</v>
      </c>
      <c r="H578" s="62">
        <v>12171.050386517245</v>
      </c>
      <c r="I578" s="24">
        <v>9171.0503865171995</v>
      </c>
    </row>
    <row r="579" spans="1:9" x14ac:dyDescent="0.25">
      <c r="A579" s="189"/>
      <c r="B579" s="196"/>
      <c r="C579" s="189"/>
      <c r="D579" s="159" t="s">
        <v>2129</v>
      </c>
      <c r="E579" s="189"/>
      <c r="F579" s="189"/>
      <c r="G579" s="62">
        <v>5476.9544643918098</v>
      </c>
      <c r="H579" s="62">
        <v>5477</v>
      </c>
      <c r="I579" s="24">
        <v>5477</v>
      </c>
    </row>
    <row r="580" spans="1:9" ht="63" x14ac:dyDescent="0.25">
      <c r="A580" s="190" t="s">
        <v>1111</v>
      </c>
      <c r="B580" s="196"/>
      <c r="C580" s="188" t="s">
        <v>650</v>
      </c>
      <c r="D580" s="159" t="s">
        <v>706</v>
      </c>
      <c r="E580" s="159" t="s">
        <v>707</v>
      </c>
      <c r="F580" s="159" t="s">
        <v>76</v>
      </c>
      <c r="G580" s="63">
        <v>105</v>
      </c>
      <c r="H580" s="63">
        <v>42</v>
      </c>
      <c r="I580" s="59">
        <v>42</v>
      </c>
    </row>
    <row r="581" spans="1:9" ht="63" x14ac:dyDescent="0.25">
      <c r="A581" s="191"/>
      <c r="B581" s="196"/>
      <c r="C581" s="189"/>
      <c r="D581" s="159" t="s">
        <v>653</v>
      </c>
      <c r="E581" s="159" t="s">
        <v>17</v>
      </c>
      <c r="F581" s="159" t="s">
        <v>332</v>
      </c>
      <c r="G581" s="62">
        <v>11403.421593480787</v>
      </c>
      <c r="H581" s="62">
        <v>4561.3686373923156</v>
      </c>
      <c r="I581" s="24">
        <v>4561.3686373923156</v>
      </c>
    </row>
    <row r="582" spans="1:9" ht="94.5" x14ac:dyDescent="0.25">
      <c r="A582" s="190" t="s">
        <v>1112</v>
      </c>
      <c r="B582" s="196"/>
      <c r="C582" s="188" t="s">
        <v>650</v>
      </c>
      <c r="D582" s="159" t="s">
        <v>708</v>
      </c>
      <c r="E582" s="159" t="s">
        <v>709</v>
      </c>
      <c r="F582" s="159" t="s">
        <v>76</v>
      </c>
      <c r="G582" s="63">
        <v>41</v>
      </c>
      <c r="H582" s="63">
        <v>78</v>
      </c>
      <c r="I582" s="59">
        <v>78</v>
      </c>
    </row>
    <row r="583" spans="1:9" ht="63" x14ac:dyDescent="0.25">
      <c r="A583" s="191"/>
      <c r="B583" s="196"/>
      <c r="C583" s="189"/>
      <c r="D583" s="159" t="s">
        <v>653</v>
      </c>
      <c r="E583" s="159" t="s">
        <v>17</v>
      </c>
      <c r="F583" s="159" t="s">
        <v>332</v>
      </c>
      <c r="G583" s="62">
        <v>4514.8118719238664</v>
      </c>
      <c r="H583" s="62">
        <v>8589.1542929283314</v>
      </c>
      <c r="I583" s="24">
        <v>8589.1542929283314</v>
      </c>
    </row>
    <row r="584" spans="1:9" ht="78.75" x14ac:dyDescent="0.25">
      <c r="A584" s="190" t="s">
        <v>1113</v>
      </c>
      <c r="B584" s="196"/>
      <c r="C584" s="188" t="s">
        <v>650</v>
      </c>
      <c r="D584" s="159" t="s">
        <v>710</v>
      </c>
      <c r="E584" s="159" t="s">
        <v>711</v>
      </c>
      <c r="F584" s="159" t="s">
        <v>76</v>
      </c>
      <c r="G584" s="63">
        <v>19</v>
      </c>
      <c r="H584" s="63">
        <v>19</v>
      </c>
      <c r="I584" s="59">
        <v>19</v>
      </c>
    </row>
    <row r="585" spans="1:9" ht="63" x14ac:dyDescent="0.25">
      <c r="A585" s="191"/>
      <c r="B585" s="196"/>
      <c r="C585" s="189"/>
      <c r="D585" s="159" t="s">
        <v>653</v>
      </c>
      <c r="E585" s="159" t="s">
        <v>17</v>
      </c>
      <c r="F585" s="159" t="s">
        <v>332</v>
      </c>
      <c r="G585" s="62">
        <v>1982.1125242073556</v>
      </c>
      <c r="H585" s="62">
        <v>1982.1125242073556</v>
      </c>
      <c r="I585" s="24">
        <v>1982.1125242073556</v>
      </c>
    </row>
    <row r="586" spans="1:9" ht="78.75" x14ac:dyDescent="0.25">
      <c r="A586" s="190" t="s">
        <v>1114</v>
      </c>
      <c r="B586" s="196"/>
      <c r="C586" s="188" t="s">
        <v>650</v>
      </c>
      <c r="D586" s="159" t="s">
        <v>712</v>
      </c>
      <c r="E586" s="159" t="s">
        <v>713</v>
      </c>
      <c r="F586" s="159" t="s">
        <v>76</v>
      </c>
      <c r="G586" s="63">
        <v>304</v>
      </c>
      <c r="H586" s="63">
        <v>304</v>
      </c>
      <c r="I586" s="59">
        <v>304</v>
      </c>
    </row>
    <row r="587" spans="1:9" ht="63" x14ac:dyDescent="0.25">
      <c r="A587" s="191"/>
      <c r="B587" s="196"/>
      <c r="C587" s="189"/>
      <c r="D587" s="159" t="s">
        <v>653</v>
      </c>
      <c r="E587" s="159" t="s">
        <v>17</v>
      </c>
      <c r="F587" s="159" t="s">
        <v>332</v>
      </c>
      <c r="G587" s="62">
        <v>32082.444038091384</v>
      </c>
      <c r="H587" s="62">
        <v>32082.444038091384</v>
      </c>
      <c r="I587" s="24">
        <v>32082.444038091384</v>
      </c>
    </row>
    <row r="588" spans="1:9" ht="94.5" customHeight="1" x14ac:dyDescent="0.25">
      <c r="A588" s="188" t="s">
        <v>1115</v>
      </c>
      <c r="B588" s="196"/>
      <c r="C588" s="188" t="s">
        <v>650</v>
      </c>
      <c r="D588" s="159" t="s">
        <v>714</v>
      </c>
      <c r="E588" s="159" t="s">
        <v>715</v>
      </c>
      <c r="F588" s="159" t="s">
        <v>76</v>
      </c>
      <c r="G588" s="63">
        <v>46</v>
      </c>
      <c r="H588" s="63">
        <v>49</v>
      </c>
      <c r="I588" s="59">
        <v>49</v>
      </c>
    </row>
    <row r="589" spans="1:9" ht="63" customHeight="1" x14ac:dyDescent="0.25">
      <c r="A589" s="194"/>
      <c r="B589" s="196"/>
      <c r="C589" s="194"/>
      <c r="D589" s="159" t="s">
        <v>662</v>
      </c>
      <c r="E589" s="188" t="s">
        <v>17</v>
      </c>
      <c r="F589" s="188" t="s">
        <v>332</v>
      </c>
      <c r="G589" s="62">
        <v>1321.4083764219731</v>
      </c>
      <c r="H589" s="62">
        <v>5321.4083764219704</v>
      </c>
      <c r="I589" s="24">
        <v>5321.4083764219704</v>
      </c>
    </row>
    <row r="590" spans="1:9" x14ac:dyDescent="0.25">
      <c r="A590" s="189"/>
      <c r="B590" s="196"/>
      <c r="C590" s="189"/>
      <c r="D590" s="159" t="s">
        <v>2129</v>
      </c>
      <c r="E590" s="189"/>
      <c r="F590" s="189"/>
      <c r="G590" s="62">
        <v>2864.8684846589799</v>
      </c>
      <c r="H590" s="62">
        <v>4128.7810514202929</v>
      </c>
      <c r="I590" s="24">
        <v>4128.7810514202929</v>
      </c>
    </row>
    <row r="591" spans="1:9" ht="94.5" x14ac:dyDescent="0.25">
      <c r="A591" s="190" t="s">
        <v>1116</v>
      </c>
      <c r="B591" s="196"/>
      <c r="C591" s="188" t="s">
        <v>687</v>
      </c>
      <c r="D591" s="159" t="s">
        <v>688</v>
      </c>
      <c r="E591" s="159" t="s">
        <v>716</v>
      </c>
      <c r="F591" s="159" t="s">
        <v>51</v>
      </c>
      <c r="G591" s="63">
        <v>5953</v>
      </c>
      <c r="H591" s="63">
        <v>5953</v>
      </c>
      <c r="I591" s="59">
        <v>5953</v>
      </c>
    </row>
    <row r="592" spans="1:9" ht="63" x14ac:dyDescent="0.25">
      <c r="A592" s="191"/>
      <c r="B592" s="196"/>
      <c r="C592" s="189"/>
      <c r="D592" s="159" t="s">
        <v>653</v>
      </c>
      <c r="E592" s="159" t="s">
        <v>17</v>
      </c>
      <c r="F592" s="159" t="s">
        <v>332</v>
      </c>
      <c r="G592" s="62">
        <v>583.33334155317687</v>
      </c>
      <c r="H592" s="62">
        <v>2583.3333415531702</v>
      </c>
      <c r="I592" s="24">
        <v>2583.3333415531702</v>
      </c>
    </row>
    <row r="593" spans="1:11" ht="94.5" x14ac:dyDescent="0.25">
      <c r="A593" s="190" t="s">
        <v>1117</v>
      </c>
      <c r="B593" s="196"/>
      <c r="C593" s="188" t="s">
        <v>650</v>
      </c>
      <c r="D593" s="159" t="s">
        <v>717</v>
      </c>
      <c r="E593" s="159" t="s">
        <v>718</v>
      </c>
      <c r="F593" s="159" t="s">
        <v>76</v>
      </c>
      <c r="G593" s="63">
        <v>255</v>
      </c>
      <c r="H593" s="63">
        <v>297</v>
      </c>
      <c r="I593" s="59">
        <v>297</v>
      </c>
    </row>
    <row r="594" spans="1:11" ht="63" x14ac:dyDescent="0.25">
      <c r="A594" s="191"/>
      <c r="B594" s="196"/>
      <c r="C594" s="189"/>
      <c r="D594" s="159" t="s">
        <v>653</v>
      </c>
      <c r="E594" s="159" t="s">
        <v>17</v>
      </c>
      <c r="F594" s="159" t="s">
        <v>332</v>
      </c>
      <c r="G594" s="62">
        <v>30322.014591618426</v>
      </c>
      <c r="H594" s="62">
        <v>30322.014591618426</v>
      </c>
      <c r="I594" s="24">
        <v>30322.014591618426</v>
      </c>
    </row>
    <row r="595" spans="1:11" ht="110.25" x14ac:dyDescent="0.25">
      <c r="A595" s="190" t="s">
        <v>1118</v>
      </c>
      <c r="B595" s="196"/>
      <c r="C595" s="188" t="s">
        <v>650</v>
      </c>
      <c r="D595" s="159" t="s">
        <v>719</v>
      </c>
      <c r="E595" s="159" t="s">
        <v>720</v>
      </c>
      <c r="F595" s="159" t="s">
        <v>76</v>
      </c>
      <c r="G595" s="63">
        <v>66</v>
      </c>
      <c r="H595" s="63">
        <v>70</v>
      </c>
      <c r="I595" s="59">
        <v>70</v>
      </c>
    </row>
    <row r="596" spans="1:11" ht="63" x14ac:dyDescent="0.25">
      <c r="A596" s="191"/>
      <c r="B596" s="196"/>
      <c r="C596" s="189"/>
      <c r="D596" s="159" t="s">
        <v>653</v>
      </c>
      <c r="E596" s="159" t="s">
        <v>17</v>
      </c>
      <c r="F596" s="159" t="s">
        <v>332</v>
      </c>
      <c r="G596" s="62">
        <v>7095.8197356834189</v>
      </c>
      <c r="H596" s="62">
        <v>235.7868896925859</v>
      </c>
      <c r="I596" s="24">
        <v>235.7868896925859</v>
      </c>
    </row>
    <row r="597" spans="1:11" ht="63" x14ac:dyDescent="0.25">
      <c r="A597" s="190" t="s">
        <v>1119</v>
      </c>
      <c r="B597" s="196"/>
      <c r="C597" s="188" t="s">
        <v>650</v>
      </c>
      <c r="D597" s="159" t="s">
        <v>721</v>
      </c>
      <c r="E597" s="159" t="s">
        <v>722</v>
      </c>
      <c r="F597" s="159" t="s">
        <v>76</v>
      </c>
      <c r="G597" s="63">
        <v>57</v>
      </c>
      <c r="H597" s="63">
        <v>27</v>
      </c>
      <c r="I597" s="59">
        <v>27</v>
      </c>
    </row>
    <row r="598" spans="1:11" ht="63" x14ac:dyDescent="0.25">
      <c r="A598" s="191"/>
      <c r="B598" s="196"/>
      <c r="C598" s="189"/>
      <c r="D598" s="159" t="s">
        <v>653</v>
      </c>
      <c r="E598" s="159" t="s">
        <v>17</v>
      </c>
      <c r="F598" s="159" t="s">
        <v>332</v>
      </c>
      <c r="G598" s="62">
        <v>6128.2079590573549</v>
      </c>
      <c r="H598" s="62">
        <v>2902.8353490271679</v>
      </c>
      <c r="I598" s="24">
        <v>2902.8353490271679</v>
      </c>
      <c r="K598" s="9"/>
    </row>
    <row r="599" spans="1:11" ht="141.75" x14ac:dyDescent="0.25">
      <c r="A599" s="190" t="s">
        <v>1120</v>
      </c>
      <c r="B599" s="196"/>
      <c r="C599" s="188" t="s">
        <v>723</v>
      </c>
      <c r="D599" s="159" t="s">
        <v>691</v>
      </c>
      <c r="E599" s="159" t="s">
        <v>724</v>
      </c>
      <c r="F599" s="159" t="s">
        <v>51</v>
      </c>
      <c r="G599" s="63">
        <v>29250</v>
      </c>
      <c r="H599" s="63">
        <v>20760</v>
      </c>
      <c r="I599" s="59">
        <v>20760</v>
      </c>
      <c r="K599" s="9"/>
    </row>
    <row r="600" spans="1:11" ht="63" x14ac:dyDescent="0.25">
      <c r="A600" s="191"/>
      <c r="B600" s="196"/>
      <c r="C600" s="189"/>
      <c r="D600" s="159" t="s">
        <v>653</v>
      </c>
      <c r="E600" s="159" t="s">
        <v>17</v>
      </c>
      <c r="F600" s="159" t="s">
        <v>332</v>
      </c>
      <c r="G600" s="62">
        <v>1686.0011391116636</v>
      </c>
      <c r="H600" s="62">
        <v>1196.6285007848935</v>
      </c>
      <c r="I600" s="24">
        <v>1196.6285007848935</v>
      </c>
    </row>
    <row r="601" spans="1:11" ht="78.75" x14ac:dyDescent="0.25">
      <c r="A601" s="190" t="s">
        <v>1121</v>
      </c>
      <c r="B601" s="196"/>
      <c r="C601" s="188" t="s">
        <v>650</v>
      </c>
      <c r="D601" s="159" t="s">
        <v>725</v>
      </c>
      <c r="E601" s="159" t="s">
        <v>726</v>
      </c>
      <c r="F601" s="159" t="s">
        <v>76</v>
      </c>
      <c r="G601" s="63">
        <v>11</v>
      </c>
      <c r="H601" s="63">
        <v>11</v>
      </c>
      <c r="I601" s="59">
        <v>11</v>
      </c>
      <c r="K601" s="9"/>
    </row>
    <row r="602" spans="1:11" ht="63" x14ac:dyDescent="0.25">
      <c r="A602" s="191"/>
      <c r="B602" s="196"/>
      <c r="C602" s="189"/>
      <c r="D602" s="159" t="s">
        <v>653</v>
      </c>
      <c r="E602" s="159" t="s">
        <v>17</v>
      </c>
      <c r="F602" s="159" t="s">
        <v>332</v>
      </c>
      <c r="G602" s="62">
        <v>1067.9007168641599</v>
      </c>
      <c r="H602" s="62">
        <v>1067.9007168641579</v>
      </c>
      <c r="I602" s="24">
        <v>1067.9007168641579</v>
      </c>
    </row>
    <row r="603" spans="1:11" ht="78.75" x14ac:dyDescent="0.25">
      <c r="A603" s="190" t="s">
        <v>1122</v>
      </c>
      <c r="B603" s="196"/>
      <c r="C603" s="188" t="s">
        <v>650</v>
      </c>
      <c r="D603" s="159" t="s">
        <v>727</v>
      </c>
      <c r="E603" s="159" t="s">
        <v>728</v>
      </c>
      <c r="F603" s="159" t="s">
        <v>76</v>
      </c>
      <c r="G603" s="63">
        <v>25</v>
      </c>
      <c r="H603" s="63">
        <v>25</v>
      </c>
      <c r="I603" s="59">
        <v>25</v>
      </c>
    </row>
    <row r="604" spans="1:11" ht="63" x14ac:dyDescent="0.25">
      <c r="A604" s="191"/>
      <c r="B604" s="196"/>
      <c r="C604" s="189"/>
      <c r="D604" s="159" t="s">
        <v>653</v>
      </c>
      <c r="E604" s="159" t="s">
        <v>17</v>
      </c>
      <c r="F604" s="159" t="s">
        <v>332</v>
      </c>
      <c r="G604" s="62">
        <v>2492.7073789696374</v>
      </c>
      <c r="H604" s="62">
        <v>2492.7073789696374</v>
      </c>
      <c r="I604" s="24">
        <v>2492.7073789696374</v>
      </c>
    </row>
    <row r="605" spans="1:11" ht="157.5" x14ac:dyDescent="0.25">
      <c r="A605" s="190" t="s">
        <v>1123</v>
      </c>
      <c r="B605" s="196"/>
      <c r="C605" s="188" t="s">
        <v>687</v>
      </c>
      <c r="D605" s="159" t="s">
        <v>691</v>
      </c>
      <c r="E605" s="159" t="s">
        <v>729</v>
      </c>
      <c r="F605" s="159" t="s">
        <v>51</v>
      </c>
      <c r="G605" s="63">
        <v>8316</v>
      </c>
      <c r="H605" s="63">
        <v>15000</v>
      </c>
      <c r="I605" s="59">
        <v>15000</v>
      </c>
    </row>
    <row r="606" spans="1:11" ht="63" x14ac:dyDescent="0.25">
      <c r="A606" s="191"/>
      <c r="B606" s="196"/>
      <c r="C606" s="189"/>
      <c r="D606" s="159" t="s">
        <v>662</v>
      </c>
      <c r="E606" s="159" t="s">
        <v>17</v>
      </c>
      <c r="F606" s="159" t="s">
        <v>332</v>
      </c>
      <c r="G606" s="62">
        <v>479.34309364249748</v>
      </c>
      <c r="H606" s="62">
        <v>864.61596977362467</v>
      </c>
      <c r="I606" s="24">
        <v>864.61596977362467</v>
      </c>
    </row>
    <row r="607" spans="1:11" ht="78.75" x14ac:dyDescent="0.25">
      <c r="A607" s="190" t="s">
        <v>1124</v>
      </c>
      <c r="B607" s="196"/>
      <c r="C607" s="188" t="s">
        <v>650</v>
      </c>
      <c r="D607" s="159" t="s">
        <v>730</v>
      </c>
      <c r="E607" s="159" t="s">
        <v>731</v>
      </c>
      <c r="F607" s="159" t="s">
        <v>76</v>
      </c>
      <c r="G607" s="63">
        <v>104</v>
      </c>
      <c r="H607" s="63">
        <v>204</v>
      </c>
      <c r="I607" s="59">
        <v>204</v>
      </c>
    </row>
    <row r="608" spans="1:11" ht="63" x14ac:dyDescent="0.25">
      <c r="A608" s="191"/>
      <c r="B608" s="196"/>
      <c r="C608" s="189"/>
      <c r="D608" s="159" t="s">
        <v>653</v>
      </c>
      <c r="E608" s="159" t="s">
        <v>17</v>
      </c>
      <c r="F608" s="159" t="s">
        <v>332</v>
      </c>
      <c r="G608" s="62">
        <v>10253.46403542167</v>
      </c>
      <c r="H608" s="62">
        <v>10112.564069481001</v>
      </c>
      <c r="I608" s="24">
        <v>10112.564069481001</v>
      </c>
    </row>
    <row r="609" spans="1:9" ht="63" x14ac:dyDescent="0.25">
      <c r="A609" s="188" t="s">
        <v>1125</v>
      </c>
      <c r="B609" s="196"/>
      <c r="C609" s="188" t="s">
        <v>198</v>
      </c>
      <c r="D609" s="159" t="s">
        <v>2132</v>
      </c>
      <c r="E609" s="159" t="s">
        <v>2133</v>
      </c>
      <c r="F609" s="159" t="s">
        <v>76</v>
      </c>
      <c r="G609" s="63">
        <v>19</v>
      </c>
      <c r="H609" s="63">
        <v>19</v>
      </c>
      <c r="I609" s="59">
        <v>19</v>
      </c>
    </row>
    <row r="610" spans="1:9" ht="63.75" customHeight="1" x14ac:dyDescent="0.25">
      <c r="A610" s="189"/>
      <c r="B610" s="196"/>
      <c r="C610" s="189"/>
      <c r="D610" s="159" t="s">
        <v>653</v>
      </c>
      <c r="E610" s="159" t="s">
        <v>17</v>
      </c>
      <c r="F610" s="159" t="s">
        <v>332</v>
      </c>
      <c r="G610" s="62">
        <v>500</v>
      </c>
      <c r="H610" s="62">
        <v>500</v>
      </c>
      <c r="I610" s="24">
        <v>500</v>
      </c>
    </row>
    <row r="611" spans="1:9" ht="78.75" x14ac:dyDescent="0.25">
      <c r="A611" s="190" t="s">
        <v>1126</v>
      </c>
      <c r="B611" s="196"/>
      <c r="C611" s="188" t="s">
        <v>198</v>
      </c>
      <c r="D611" s="159" t="s">
        <v>732</v>
      </c>
      <c r="E611" s="159" t="s">
        <v>733</v>
      </c>
      <c r="F611" s="159" t="s">
        <v>76</v>
      </c>
      <c r="G611" s="63">
        <v>165</v>
      </c>
      <c r="H611" s="63">
        <v>225</v>
      </c>
      <c r="I611" s="59">
        <v>225</v>
      </c>
    </row>
    <row r="612" spans="1:9" ht="63" x14ac:dyDescent="0.25">
      <c r="A612" s="191"/>
      <c r="B612" s="196"/>
      <c r="C612" s="189"/>
      <c r="D612" s="159" t="s">
        <v>653</v>
      </c>
      <c r="E612" s="159" t="s">
        <v>17</v>
      </c>
      <c r="F612" s="159" t="s">
        <v>332</v>
      </c>
      <c r="G612" s="62">
        <v>17521.216775967201</v>
      </c>
      <c r="H612" s="62">
        <v>23892.568330864364</v>
      </c>
      <c r="I612" s="24">
        <v>23892.568330864364</v>
      </c>
    </row>
    <row r="613" spans="1:9" ht="173.25" x14ac:dyDescent="0.25">
      <c r="A613" s="190" t="s">
        <v>1127</v>
      </c>
      <c r="B613" s="196"/>
      <c r="C613" s="188" t="s">
        <v>687</v>
      </c>
      <c r="D613" s="159" t="s">
        <v>691</v>
      </c>
      <c r="E613" s="159" t="s">
        <v>734</v>
      </c>
      <c r="F613" s="159" t="s">
        <v>76</v>
      </c>
      <c r="G613" s="63">
        <v>29250</v>
      </c>
      <c r="H613" s="63">
        <v>7200</v>
      </c>
      <c r="I613" s="59">
        <v>7200</v>
      </c>
    </row>
    <row r="614" spans="1:9" ht="63" x14ac:dyDescent="0.25">
      <c r="A614" s="191"/>
      <c r="B614" s="196"/>
      <c r="C614" s="189"/>
      <c r="D614" s="159" t="s">
        <v>653</v>
      </c>
      <c r="E614" s="159" t="s">
        <v>17</v>
      </c>
      <c r="F614" s="159" t="s">
        <v>332</v>
      </c>
      <c r="G614" s="62">
        <v>1686.0011391116636</v>
      </c>
      <c r="H614" s="62">
        <v>415.01566501210186</v>
      </c>
      <c r="I614" s="24">
        <v>415.01566501210186</v>
      </c>
    </row>
    <row r="615" spans="1:9" ht="78.75" x14ac:dyDescent="0.25">
      <c r="A615" s="190" t="s">
        <v>1128</v>
      </c>
      <c r="B615" s="196"/>
      <c r="C615" s="185" t="s">
        <v>198</v>
      </c>
      <c r="D615" s="159" t="s">
        <v>735</v>
      </c>
      <c r="E615" s="159" t="s">
        <v>736</v>
      </c>
      <c r="F615" s="159" t="s">
        <v>76</v>
      </c>
      <c r="G615" s="63">
        <v>86</v>
      </c>
      <c r="H615" s="63">
        <v>58</v>
      </c>
      <c r="I615" s="59">
        <v>58</v>
      </c>
    </row>
    <row r="616" spans="1:9" ht="63" x14ac:dyDescent="0.25">
      <c r="A616" s="191"/>
      <c r="B616" s="196"/>
      <c r="C616" s="187"/>
      <c r="D616" s="159" t="s">
        <v>653</v>
      </c>
      <c r="E616" s="159" t="s">
        <v>17</v>
      </c>
      <c r="F616" s="159" t="s">
        <v>332</v>
      </c>
      <c r="G616" s="62">
        <v>8414.8891776100299</v>
      </c>
      <c r="H616" s="62">
        <v>5675.1578174579272</v>
      </c>
      <c r="I616" s="24">
        <v>5675.1578174579272</v>
      </c>
    </row>
    <row r="617" spans="1:9" ht="63" x14ac:dyDescent="0.25">
      <c r="A617" s="190" t="s">
        <v>1129</v>
      </c>
      <c r="B617" s="196"/>
      <c r="C617" s="188" t="s">
        <v>198</v>
      </c>
      <c r="D617" s="159" t="s">
        <v>737</v>
      </c>
      <c r="E617" s="159" t="s">
        <v>738</v>
      </c>
      <c r="F617" s="159" t="s">
        <v>76</v>
      </c>
      <c r="G617" s="63">
        <v>5</v>
      </c>
      <c r="H617" s="63">
        <v>0</v>
      </c>
      <c r="I617" s="59">
        <v>0</v>
      </c>
    </row>
    <row r="618" spans="1:9" ht="63" x14ac:dyDescent="0.25">
      <c r="A618" s="191"/>
      <c r="B618" s="196"/>
      <c r="C618" s="189"/>
      <c r="D618" s="159" t="s">
        <v>653</v>
      </c>
      <c r="E618" s="159" t="s">
        <v>17</v>
      </c>
      <c r="F618" s="159" t="s">
        <v>332</v>
      </c>
      <c r="G618" s="62">
        <v>485.40942043149028</v>
      </c>
      <c r="H618" s="62">
        <v>0</v>
      </c>
      <c r="I618" s="24">
        <v>0</v>
      </c>
    </row>
    <row r="619" spans="1:9" ht="126" x14ac:dyDescent="0.25">
      <c r="A619" s="190" t="s">
        <v>1130</v>
      </c>
      <c r="B619" s="196"/>
      <c r="C619" s="188" t="s">
        <v>198</v>
      </c>
      <c r="D619" s="159" t="s">
        <v>739</v>
      </c>
      <c r="E619" s="159" t="s">
        <v>740</v>
      </c>
      <c r="F619" s="159" t="s">
        <v>76</v>
      </c>
      <c r="G619" s="63">
        <v>241</v>
      </c>
      <c r="H619" s="63">
        <v>259</v>
      </c>
      <c r="I619" s="59">
        <v>259</v>
      </c>
    </row>
    <row r="620" spans="1:9" ht="63" x14ac:dyDescent="0.25">
      <c r="A620" s="191"/>
      <c r="B620" s="196"/>
      <c r="C620" s="189"/>
      <c r="D620" s="159" t="s">
        <v>653</v>
      </c>
      <c r="E620" s="159" t="s">
        <v>17</v>
      </c>
      <c r="F620" s="159" t="s">
        <v>332</v>
      </c>
      <c r="G620" s="62">
        <v>14741.337442103</v>
      </c>
      <c r="H620" s="62">
        <v>18525.3</v>
      </c>
      <c r="I620" s="24">
        <v>18525.3</v>
      </c>
    </row>
    <row r="621" spans="1:9" ht="94.5" x14ac:dyDescent="0.25">
      <c r="A621" s="190" t="s">
        <v>1131</v>
      </c>
      <c r="B621" s="196"/>
      <c r="C621" s="188" t="s">
        <v>198</v>
      </c>
      <c r="D621" s="159" t="s">
        <v>741</v>
      </c>
      <c r="E621" s="159" t="s">
        <v>742</v>
      </c>
      <c r="F621" s="159" t="s">
        <v>76</v>
      </c>
      <c r="G621" s="63">
        <v>281</v>
      </c>
      <c r="H621" s="63">
        <v>99</v>
      </c>
      <c r="I621" s="59">
        <v>99</v>
      </c>
    </row>
    <row r="622" spans="1:9" ht="63" x14ac:dyDescent="0.25">
      <c r="A622" s="191"/>
      <c r="B622" s="196"/>
      <c r="C622" s="189"/>
      <c r="D622" s="159" t="s">
        <v>653</v>
      </c>
      <c r="E622" s="159" t="s">
        <v>17</v>
      </c>
      <c r="F622" s="159" t="s">
        <v>332</v>
      </c>
      <c r="G622" s="62">
        <v>7180.0665433104004</v>
      </c>
      <c r="H622" s="62">
        <v>9575.8953302054433</v>
      </c>
      <c r="I622" s="24">
        <v>9575.8953302054433</v>
      </c>
    </row>
    <row r="623" spans="1:9" ht="94.5" x14ac:dyDescent="0.25">
      <c r="A623" s="190" t="s">
        <v>1132</v>
      </c>
      <c r="B623" s="196"/>
      <c r="C623" s="188" t="s">
        <v>198</v>
      </c>
      <c r="D623" s="160" t="s">
        <v>743</v>
      </c>
      <c r="E623" s="159" t="s">
        <v>744</v>
      </c>
      <c r="F623" s="159" t="s">
        <v>76</v>
      </c>
      <c r="G623" s="63">
        <v>117</v>
      </c>
      <c r="H623" s="63">
        <v>115</v>
      </c>
      <c r="I623" s="59">
        <v>115</v>
      </c>
    </row>
    <row r="624" spans="1:9" ht="63" x14ac:dyDescent="0.25">
      <c r="A624" s="191"/>
      <c r="B624" s="196"/>
      <c r="C624" s="189"/>
      <c r="D624" s="159" t="s">
        <v>662</v>
      </c>
      <c r="E624" s="159" t="s">
        <v>17</v>
      </c>
      <c r="F624" s="159" t="s">
        <v>332</v>
      </c>
      <c r="G624" s="62">
        <v>11133.380912913575</v>
      </c>
      <c r="H624" s="62">
        <v>10943.066709274026</v>
      </c>
      <c r="I624" s="24">
        <v>10943.066709274026</v>
      </c>
    </row>
    <row r="625" spans="1:11" ht="110.25" x14ac:dyDescent="0.25">
      <c r="A625" s="190" t="s">
        <v>1133</v>
      </c>
      <c r="B625" s="196"/>
      <c r="C625" s="188" t="s">
        <v>198</v>
      </c>
      <c r="D625" s="159" t="s">
        <v>2134</v>
      </c>
      <c r="E625" s="159" t="s">
        <v>2135</v>
      </c>
      <c r="F625" s="159" t="s">
        <v>76</v>
      </c>
      <c r="G625" s="63">
        <v>8</v>
      </c>
      <c r="H625" s="63">
        <v>8</v>
      </c>
      <c r="I625" s="59">
        <v>8</v>
      </c>
    </row>
    <row r="626" spans="1:11" ht="63" x14ac:dyDescent="0.25">
      <c r="A626" s="191"/>
      <c r="B626" s="196"/>
      <c r="C626" s="189"/>
      <c r="D626" s="159" t="s">
        <v>747</v>
      </c>
      <c r="E626" s="159" t="s">
        <v>17</v>
      </c>
      <c r="F626" s="159" t="s">
        <v>332</v>
      </c>
      <c r="G626" s="62">
        <v>26</v>
      </c>
      <c r="H626" s="62">
        <v>26.947073107724101</v>
      </c>
      <c r="I626" s="24">
        <v>26.947073107724101</v>
      </c>
    </row>
    <row r="627" spans="1:11" ht="110.25" x14ac:dyDescent="0.25">
      <c r="A627" s="190" t="s">
        <v>1134</v>
      </c>
      <c r="B627" s="196"/>
      <c r="C627" s="188" t="s">
        <v>198</v>
      </c>
      <c r="D627" s="159" t="s">
        <v>745</v>
      </c>
      <c r="E627" s="159" t="s">
        <v>746</v>
      </c>
      <c r="F627" s="159" t="s">
        <v>76</v>
      </c>
      <c r="G627" s="63">
        <v>125</v>
      </c>
      <c r="H627" s="63">
        <v>216</v>
      </c>
      <c r="I627" s="59">
        <v>216</v>
      </c>
      <c r="K627" s="9"/>
    </row>
    <row r="628" spans="1:11" ht="63" x14ac:dyDescent="0.25">
      <c r="A628" s="191"/>
      <c r="B628" s="196"/>
      <c r="C628" s="189"/>
      <c r="D628" s="159" t="s">
        <v>653</v>
      </c>
      <c r="E628" s="159" t="s">
        <v>17</v>
      </c>
      <c r="F628" s="159" t="s">
        <v>332</v>
      </c>
      <c r="G628" s="62">
        <v>13779.124681622065</v>
      </c>
      <c r="H628" s="62">
        <v>23810.327449842927</v>
      </c>
      <c r="I628" s="24">
        <v>23810.327449842927</v>
      </c>
    </row>
    <row r="629" spans="1:11" ht="126" x14ac:dyDescent="0.25">
      <c r="A629" s="190" t="s">
        <v>1135</v>
      </c>
      <c r="B629" s="196"/>
      <c r="C629" s="188" t="s">
        <v>198</v>
      </c>
      <c r="D629" s="159" t="s">
        <v>748</v>
      </c>
      <c r="E629" s="159" t="s">
        <v>749</v>
      </c>
      <c r="F629" s="159" t="s">
        <v>76</v>
      </c>
      <c r="G629" s="63">
        <v>19</v>
      </c>
      <c r="H629" s="63">
        <v>104</v>
      </c>
      <c r="I629" s="59">
        <v>104</v>
      </c>
    </row>
    <row r="630" spans="1:11" ht="63" x14ac:dyDescent="0.25">
      <c r="A630" s="191"/>
      <c r="B630" s="196"/>
      <c r="C630" s="189"/>
      <c r="D630" s="159" t="s">
        <v>653</v>
      </c>
      <c r="E630" s="159" t="s">
        <v>17</v>
      </c>
      <c r="F630" s="159" t="s">
        <v>332</v>
      </c>
      <c r="G630" s="62">
        <v>1859.1034141466337</v>
      </c>
      <c r="H630" s="62">
        <v>10176.145003749994</v>
      </c>
      <c r="I630" s="24">
        <v>10176.145003749994</v>
      </c>
    </row>
    <row r="631" spans="1:11" ht="141.75" x14ac:dyDescent="0.25">
      <c r="A631" s="190" t="s">
        <v>1136</v>
      </c>
      <c r="B631" s="196"/>
      <c r="C631" s="188" t="s">
        <v>198</v>
      </c>
      <c r="D631" s="159" t="s">
        <v>750</v>
      </c>
      <c r="E631" s="159" t="s">
        <v>751</v>
      </c>
      <c r="F631" s="159" t="s">
        <v>76</v>
      </c>
      <c r="G631" s="63">
        <v>87</v>
      </c>
      <c r="H631" s="63">
        <v>87</v>
      </c>
      <c r="I631" s="59">
        <v>87</v>
      </c>
    </row>
    <row r="632" spans="1:11" ht="63" x14ac:dyDescent="0.25">
      <c r="A632" s="191"/>
      <c r="B632" s="196"/>
      <c r="C632" s="189"/>
      <c r="D632" s="159" t="s">
        <v>653</v>
      </c>
      <c r="E632" s="159" t="s">
        <v>17</v>
      </c>
      <c r="F632" s="159" t="s">
        <v>332</v>
      </c>
      <c r="G632" s="62">
        <v>7161.0650310797</v>
      </c>
      <c r="H632" s="62">
        <v>10161.065031079725</v>
      </c>
      <c r="I632" s="24">
        <v>10161.065031079725</v>
      </c>
      <c r="K632" s="9"/>
    </row>
    <row r="633" spans="1:11" ht="96" customHeight="1" x14ac:dyDescent="0.25">
      <c r="A633" s="188" t="s">
        <v>1137</v>
      </c>
      <c r="B633" s="196"/>
      <c r="C633" s="188" t="s">
        <v>198</v>
      </c>
      <c r="D633" s="159" t="s">
        <v>752</v>
      </c>
      <c r="E633" s="159" t="s">
        <v>753</v>
      </c>
      <c r="F633" s="159" t="s">
        <v>76</v>
      </c>
      <c r="G633" s="62">
        <v>34</v>
      </c>
      <c r="H633" s="62">
        <v>19</v>
      </c>
      <c r="I633" s="24">
        <v>19</v>
      </c>
    </row>
    <row r="634" spans="1:11" ht="77.25" customHeight="1" x14ac:dyDescent="0.25">
      <c r="A634" s="189"/>
      <c r="B634" s="196"/>
      <c r="C634" s="189"/>
      <c r="D634" s="159" t="s">
        <v>653</v>
      </c>
      <c r="E634" s="159" t="s">
        <v>17</v>
      </c>
      <c r="F634" s="159" t="s">
        <v>332</v>
      </c>
      <c r="G634" s="62">
        <v>3326.8166502030722</v>
      </c>
      <c r="H634" s="62">
        <v>1859.103422172305</v>
      </c>
      <c r="I634" s="24">
        <v>1859.103422172305</v>
      </c>
    </row>
    <row r="635" spans="1:11" ht="78.75" x14ac:dyDescent="0.25">
      <c r="A635" s="190" t="s">
        <v>1138</v>
      </c>
      <c r="B635" s="196"/>
      <c r="C635" s="188" t="s">
        <v>650</v>
      </c>
      <c r="D635" s="159" t="s">
        <v>754</v>
      </c>
      <c r="E635" s="159" t="s">
        <v>755</v>
      </c>
      <c r="F635" s="159" t="s">
        <v>76</v>
      </c>
      <c r="G635" s="63">
        <v>38</v>
      </c>
      <c r="H635" s="63">
        <v>15</v>
      </c>
      <c r="I635" s="59">
        <v>15</v>
      </c>
    </row>
    <row r="636" spans="1:11" ht="63" x14ac:dyDescent="0.25">
      <c r="A636" s="191"/>
      <c r="B636" s="196"/>
      <c r="C636" s="189"/>
      <c r="D636" s="159" t="s">
        <v>653</v>
      </c>
      <c r="E636" s="159" t="s">
        <v>17</v>
      </c>
      <c r="F636" s="159" t="s">
        <v>332</v>
      </c>
      <c r="G636" s="62">
        <v>3718.2068485060695</v>
      </c>
      <c r="H636" s="62">
        <v>1467.7132296734485</v>
      </c>
      <c r="I636" s="24">
        <v>1467.7132296734485</v>
      </c>
    </row>
    <row r="637" spans="1:11" ht="63" x14ac:dyDescent="0.25">
      <c r="A637" s="190" t="s">
        <v>1139</v>
      </c>
      <c r="B637" s="196"/>
      <c r="C637" s="188" t="s">
        <v>650</v>
      </c>
      <c r="D637" s="159" t="s">
        <v>756</v>
      </c>
      <c r="E637" s="159" t="s">
        <v>757</v>
      </c>
      <c r="F637" s="159" t="s">
        <v>76</v>
      </c>
      <c r="G637" s="63">
        <v>17</v>
      </c>
      <c r="H637" s="63">
        <v>17</v>
      </c>
      <c r="I637" s="59">
        <v>17</v>
      </c>
    </row>
    <row r="638" spans="1:11" ht="63" x14ac:dyDescent="0.25">
      <c r="A638" s="191"/>
      <c r="B638" s="196"/>
      <c r="C638" s="189"/>
      <c r="D638" s="159" t="s">
        <v>653</v>
      </c>
      <c r="E638" s="159" t="s">
        <v>17</v>
      </c>
      <c r="F638" s="159" t="s">
        <v>332</v>
      </c>
      <c r="G638" s="62">
        <v>1409.5642184004346</v>
      </c>
      <c r="H638" s="62">
        <v>1409.5642184004346</v>
      </c>
      <c r="I638" s="24">
        <v>1409.5642184004346</v>
      </c>
    </row>
    <row r="639" spans="1:11" ht="78.75" x14ac:dyDescent="0.25">
      <c r="A639" s="190" t="s">
        <v>1140</v>
      </c>
      <c r="B639" s="196"/>
      <c r="C639" s="188" t="s">
        <v>198</v>
      </c>
      <c r="D639" s="159" t="s">
        <v>758</v>
      </c>
      <c r="E639" s="159" t="s">
        <v>759</v>
      </c>
      <c r="F639" s="159" t="s">
        <v>76</v>
      </c>
      <c r="G639" s="63">
        <v>163</v>
      </c>
      <c r="H639" s="63">
        <v>41</v>
      </c>
      <c r="I639" s="59">
        <v>41</v>
      </c>
    </row>
    <row r="640" spans="1:11" ht="63" x14ac:dyDescent="0.25">
      <c r="A640" s="191"/>
      <c r="B640" s="196"/>
      <c r="C640" s="189"/>
      <c r="D640" s="159" t="s">
        <v>662</v>
      </c>
      <c r="E640" s="159" t="s">
        <v>17</v>
      </c>
      <c r="F640" s="159" t="s">
        <v>332</v>
      </c>
      <c r="G640" s="62">
        <v>15234.37563372472</v>
      </c>
      <c r="H640" s="62">
        <v>3831.9595152313714</v>
      </c>
      <c r="I640" s="24">
        <v>3831.9595152313714</v>
      </c>
    </row>
    <row r="641" spans="1:11" ht="78.75" x14ac:dyDescent="0.25">
      <c r="A641" s="190" t="s">
        <v>1141</v>
      </c>
      <c r="B641" s="196"/>
      <c r="C641" s="188" t="s">
        <v>198</v>
      </c>
      <c r="D641" s="159" t="s">
        <v>760</v>
      </c>
      <c r="E641" s="159" t="s">
        <v>761</v>
      </c>
      <c r="F641" s="159" t="s">
        <v>76</v>
      </c>
      <c r="G641" s="63">
        <v>28</v>
      </c>
      <c r="H641" s="63">
        <v>28</v>
      </c>
      <c r="I641" s="59">
        <v>28</v>
      </c>
      <c r="K641" s="9"/>
    </row>
    <row r="642" spans="1:11" ht="63" x14ac:dyDescent="0.25">
      <c r="A642" s="191"/>
      <c r="B642" s="196"/>
      <c r="C642" s="189"/>
      <c r="D642" s="159" t="s">
        <v>653</v>
      </c>
      <c r="E642" s="159" t="s">
        <v>17</v>
      </c>
      <c r="F642" s="159" t="s">
        <v>332</v>
      </c>
      <c r="G642" s="62">
        <v>2791.8322502970327</v>
      </c>
      <c r="H642" s="62">
        <v>2791.8322502970327</v>
      </c>
      <c r="I642" s="24">
        <v>2791.8322502970327</v>
      </c>
    </row>
    <row r="643" spans="1:11" ht="78.75" x14ac:dyDescent="0.25">
      <c r="A643" s="190" t="s">
        <v>1142</v>
      </c>
      <c r="B643" s="196"/>
      <c r="C643" s="188" t="s">
        <v>198</v>
      </c>
      <c r="D643" s="159" t="s">
        <v>762</v>
      </c>
      <c r="E643" s="159" t="s">
        <v>763</v>
      </c>
      <c r="F643" s="159" t="s">
        <v>76</v>
      </c>
      <c r="G643" s="63">
        <v>44</v>
      </c>
      <c r="H643" s="63">
        <v>44</v>
      </c>
      <c r="I643" s="59">
        <v>44</v>
      </c>
    </row>
    <row r="644" spans="1:11" ht="63" x14ac:dyDescent="0.25">
      <c r="A644" s="191"/>
      <c r="B644" s="196"/>
      <c r="C644" s="189"/>
      <c r="D644" s="159" t="s">
        <v>653</v>
      </c>
      <c r="E644" s="159" t="s">
        <v>17</v>
      </c>
      <c r="F644" s="159" t="s">
        <v>332</v>
      </c>
      <c r="G644" s="62">
        <v>3754.966022119022</v>
      </c>
      <c r="H644" s="62">
        <v>3754.966022119022</v>
      </c>
      <c r="I644" s="24">
        <v>3754.966022119022</v>
      </c>
    </row>
    <row r="645" spans="1:11" ht="94.5" x14ac:dyDescent="0.25">
      <c r="A645" s="188" t="s">
        <v>1143</v>
      </c>
      <c r="B645" s="196"/>
      <c r="C645" s="188" t="s">
        <v>198</v>
      </c>
      <c r="D645" s="159" t="s">
        <v>764</v>
      </c>
      <c r="E645" s="159" t="s">
        <v>765</v>
      </c>
      <c r="F645" s="159" t="s">
        <v>76</v>
      </c>
      <c r="G645" s="63">
        <v>95</v>
      </c>
      <c r="H645" s="63">
        <v>33</v>
      </c>
      <c r="I645" s="59">
        <v>33</v>
      </c>
    </row>
    <row r="646" spans="1:11" ht="63" customHeight="1" x14ac:dyDescent="0.25">
      <c r="A646" s="194"/>
      <c r="B646" s="196"/>
      <c r="C646" s="194"/>
      <c r="D646" s="159" t="s">
        <v>653</v>
      </c>
      <c r="E646" s="188" t="s">
        <v>17</v>
      </c>
      <c r="F646" s="188" t="s">
        <v>332</v>
      </c>
      <c r="G646" s="62">
        <v>5097.2750119232796</v>
      </c>
      <c r="H646" s="62">
        <v>1955.9311092263758</v>
      </c>
      <c r="I646" s="24">
        <v>1955.9311092263758</v>
      </c>
    </row>
    <row r="647" spans="1:11" x14ac:dyDescent="0.25">
      <c r="A647" s="189"/>
      <c r="B647" s="196"/>
      <c r="C647" s="189"/>
      <c r="D647" s="159" t="s">
        <v>2129</v>
      </c>
      <c r="E647" s="189"/>
      <c r="F647" s="189"/>
      <c r="G647" s="62">
        <v>827.36830015222301</v>
      </c>
      <c r="H647" s="62">
        <v>827.4</v>
      </c>
      <c r="I647" s="24">
        <v>827.4</v>
      </c>
    </row>
    <row r="648" spans="1:11" ht="94.5" x14ac:dyDescent="0.25">
      <c r="A648" s="188" t="s">
        <v>1144</v>
      </c>
      <c r="B648" s="196"/>
      <c r="C648" s="188" t="s">
        <v>766</v>
      </c>
      <c r="D648" s="159" t="s">
        <v>767</v>
      </c>
      <c r="E648" s="159" t="s">
        <v>768</v>
      </c>
      <c r="F648" s="159" t="s">
        <v>76</v>
      </c>
      <c r="G648" s="63">
        <v>236</v>
      </c>
      <c r="H648" s="63">
        <v>402</v>
      </c>
      <c r="I648" s="59">
        <v>402</v>
      </c>
      <c r="K648" s="9"/>
    </row>
    <row r="649" spans="1:11" ht="63" customHeight="1" x14ac:dyDescent="0.25">
      <c r="A649" s="194"/>
      <c r="B649" s="196"/>
      <c r="C649" s="194"/>
      <c r="D649" s="159" t="s">
        <v>653</v>
      </c>
      <c r="E649" s="188" t="s">
        <v>17</v>
      </c>
      <c r="F649" s="301" t="s">
        <v>332</v>
      </c>
      <c r="G649" s="62">
        <v>11467.76266155452</v>
      </c>
      <c r="H649" s="62">
        <v>12525.5</v>
      </c>
      <c r="I649" s="24">
        <v>14525.5</v>
      </c>
    </row>
    <row r="650" spans="1:11" x14ac:dyDescent="0.25">
      <c r="A650" s="189"/>
      <c r="B650" s="196"/>
      <c r="C650" s="189"/>
      <c r="D650" s="159" t="s">
        <v>2129</v>
      </c>
      <c r="E650" s="189"/>
      <c r="F650" s="303"/>
      <c r="G650" s="62">
        <v>5675.3435593180102</v>
      </c>
      <c r="H650" s="62">
        <v>9675.2999999999993</v>
      </c>
      <c r="I650" s="24">
        <v>9675.2999999999993</v>
      </c>
    </row>
    <row r="651" spans="1:11" ht="94.5" x14ac:dyDescent="0.25">
      <c r="A651" s="188" t="s">
        <v>1145</v>
      </c>
      <c r="B651" s="196"/>
      <c r="C651" s="188" t="s">
        <v>198</v>
      </c>
      <c r="D651" s="159" t="s">
        <v>769</v>
      </c>
      <c r="E651" s="159" t="s">
        <v>770</v>
      </c>
      <c r="F651" s="159" t="s">
        <v>76</v>
      </c>
      <c r="G651" s="63">
        <v>116</v>
      </c>
      <c r="H651" s="63">
        <v>117</v>
      </c>
      <c r="I651" s="59">
        <v>117</v>
      </c>
    </row>
    <row r="652" spans="1:11" ht="63" customHeight="1" x14ac:dyDescent="0.25">
      <c r="A652" s="194"/>
      <c r="B652" s="196"/>
      <c r="C652" s="194"/>
      <c r="D652" s="159" t="s">
        <v>653</v>
      </c>
      <c r="E652" s="188" t="s">
        <v>17</v>
      </c>
      <c r="F652" s="188" t="s">
        <v>332</v>
      </c>
      <c r="G652" s="62">
        <v>2994.2388941448921</v>
      </c>
      <c r="H652" s="62">
        <v>6255.8205466955778</v>
      </c>
      <c r="I652" s="24">
        <v>6255.8205466955778</v>
      </c>
    </row>
    <row r="653" spans="1:11" x14ac:dyDescent="0.25">
      <c r="A653" s="189"/>
      <c r="B653" s="196"/>
      <c r="C653" s="189"/>
      <c r="D653" s="159" t="s">
        <v>2129</v>
      </c>
      <c r="E653" s="189"/>
      <c r="F653" s="189"/>
      <c r="G653" s="62">
        <v>5495.4830407652198</v>
      </c>
      <c r="H653" s="62">
        <v>5495.3</v>
      </c>
      <c r="I653" s="24">
        <v>5495.3</v>
      </c>
    </row>
    <row r="654" spans="1:11" ht="94.5" x14ac:dyDescent="0.25">
      <c r="A654" s="190" t="s">
        <v>1146</v>
      </c>
      <c r="B654" s="196"/>
      <c r="C654" s="188" t="s">
        <v>198</v>
      </c>
      <c r="D654" s="159" t="s">
        <v>771</v>
      </c>
      <c r="E654" s="159" t="s">
        <v>772</v>
      </c>
      <c r="F654" s="159" t="s">
        <v>76</v>
      </c>
      <c r="G654" s="63">
        <v>148</v>
      </c>
      <c r="H654" s="63">
        <v>124</v>
      </c>
      <c r="I654" s="59">
        <v>124</v>
      </c>
    </row>
    <row r="655" spans="1:11" ht="63" x14ac:dyDescent="0.25">
      <c r="A655" s="191"/>
      <c r="B655" s="196"/>
      <c r="C655" s="189"/>
      <c r="D655" s="159" t="s">
        <v>653</v>
      </c>
      <c r="E655" s="159" t="s">
        <v>17</v>
      </c>
      <c r="F655" s="159" t="s">
        <v>332</v>
      </c>
      <c r="G655" s="62">
        <v>395</v>
      </c>
      <c r="H655" s="62">
        <v>395.26521752000554</v>
      </c>
      <c r="I655" s="24">
        <v>395.26521752000554</v>
      </c>
    </row>
    <row r="656" spans="1:11" ht="94.5" x14ac:dyDescent="0.25">
      <c r="A656" s="190" t="s">
        <v>1147</v>
      </c>
      <c r="B656" s="196"/>
      <c r="C656" s="188" t="s">
        <v>198</v>
      </c>
      <c r="D656" s="159" t="s">
        <v>773</v>
      </c>
      <c r="E656" s="159" t="s">
        <v>774</v>
      </c>
      <c r="F656" s="159" t="s">
        <v>76</v>
      </c>
      <c r="G656" s="63">
        <v>101</v>
      </c>
      <c r="H656" s="63">
        <v>71</v>
      </c>
      <c r="I656" s="59">
        <v>71</v>
      </c>
    </row>
    <row r="657" spans="1:11" ht="63" x14ac:dyDescent="0.25">
      <c r="A657" s="191"/>
      <c r="B657" s="196"/>
      <c r="C657" s="189"/>
      <c r="D657" s="159" t="s">
        <v>653</v>
      </c>
      <c r="E657" s="159" t="s">
        <v>17</v>
      </c>
      <c r="F657" s="159" t="s">
        <v>332</v>
      </c>
      <c r="G657" s="62">
        <v>8726.0015948095097</v>
      </c>
      <c r="H657" s="62">
        <v>6134.1199329849032</v>
      </c>
      <c r="I657" s="24">
        <v>6134.1199329849032</v>
      </c>
    </row>
    <row r="658" spans="1:11" ht="78.75" x14ac:dyDescent="0.25">
      <c r="A658" s="190" t="s">
        <v>1148</v>
      </c>
      <c r="B658" s="196"/>
      <c r="C658" s="188" t="s">
        <v>198</v>
      </c>
      <c r="D658" s="159" t="s">
        <v>775</v>
      </c>
      <c r="E658" s="159" t="s">
        <v>776</v>
      </c>
      <c r="F658" s="159" t="s">
        <v>76</v>
      </c>
      <c r="G658" s="63">
        <v>37</v>
      </c>
      <c r="H658" s="63">
        <v>37</v>
      </c>
      <c r="I658" s="59">
        <v>37</v>
      </c>
    </row>
    <row r="659" spans="1:11" ht="63" x14ac:dyDescent="0.25">
      <c r="A659" s="191"/>
      <c r="B659" s="196"/>
      <c r="C659" s="189"/>
      <c r="D659" s="159" t="s">
        <v>653</v>
      </c>
      <c r="E659" s="159" t="s">
        <v>17</v>
      </c>
      <c r="F659" s="159" t="s">
        <v>332</v>
      </c>
      <c r="G659" s="62">
        <v>3196.6540475824145</v>
      </c>
      <c r="H659" s="62">
        <v>3196.6540475824145</v>
      </c>
      <c r="I659" s="24">
        <v>3196.6540475824145</v>
      </c>
    </row>
    <row r="660" spans="1:11" ht="78.75" x14ac:dyDescent="0.25">
      <c r="A660" s="190" t="s">
        <v>1149</v>
      </c>
      <c r="B660" s="196"/>
      <c r="C660" s="188" t="s">
        <v>198</v>
      </c>
      <c r="D660" s="159" t="s">
        <v>777</v>
      </c>
      <c r="E660" s="159" t="s">
        <v>778</v>
      </c>
      <c r="F660" s="159" t="s">
        <v>76</v>
      </c>
      <c r="G660" s="63">
        <v>81</v>
      </c>
      <c r="H660" s="63">
        <v>65</v>
      </c>
      <c r="I660" s="59">
        <v>65</v>
      </c>
    </row>
    <row r="661" spans="1:11" ht="63" x14ac:dyDescent="0.25">
      <c r="A661" s="191"/>
      <c r="B661" s="196"/>
      <c r="C661" s="189"/>
      <c r="D661" s="159" t="s">
        <v>653</v>
      </c>
      <c r="E661" s="159" t="s">
        <v>17</v>
      </c>
      <c r="F661" s="159" t="s">
        <v>332</v>
      </c>
      <c r="G661" s="62">
        <v>7304.2619828611596</v>
      </c>
      <c r="H661" s="62">
        <v>5861.4448010614242</v>
      </c>
      <c r="I661" s="24">
        <v>5861.4448010614242</v>
      </c>
    </row>
    <row r="662" spans="1:11" ht="63" x14ac:dyDescent="0.25">
      <c r="A662" s="190" t="s">
        <v>1150</v>
      </c>
      <c r="B662" s="196"/>
      <c r="C662" s="188" t="s">
        <v>198</v>
      </c>
      <c r="D662" s="159" t="s">
        <v>779</v>
      </c>
      <c r="E662" s="159" t="s">
        <v>780</v>
      </c>
      <c r="F662" s="159" t="s">
        <v>76</v>
      </c>
      <c r="G662" s="63">
        <v>86</v>
      </c>
      <c r="H662" s="63">
        <v>76</v>
      </c>
      <c r="I662" s="59">
        <v>76</v>
      </c>
      <c r="K662" s="9"/>
    </row>
    <row r="663" spans="1:11" ht="63" x14ac:dyDescent="0.25">
      <c r="A663" s="191"/>
      <c r="B663" s="196"/>
      <c r="C663" s="189"/>
      <c r="D663" s="159" t="s">
        <v>653</v>
      </c>
      <c r="E663" s="159" t="s">
        <v>17</v>
      </c>
      <c r="F663" s="159" t="s">
        <v>332</v>
      </c>
      <c r="G663" s="62">
        <v>7430.0607729029107</v>
      </c>
      <c r="H663" s="62">
        <v>6566.1002179142006</v>
      </c>
      <c r="I663" s="24">
        <v>6566.1002179142006</v>
      </c>
    </row>
    <row r="664" spans="1:11" ht="94.5" x14ac:dyDescent="0.25">
      <c r="A664" s="190" t="s">
        <v>1151</v>
      </c>
      <c r="B664" s="196"/>
      <c r="C664" s="188" t="s">
        <v>198</v>
      </c>
      <c r="D664" s="159" t="s">
        <v>781</v>
      </c>
      <c r="E664" s="159" t="s">
        <v>782</v>
      </c>
      <c r="F664" s="159" t="s">
        <v>76</v>
      </c>
      <c r="G664" s="63">
        <v>84</v>
      </c>
      <c r="H664" s="63">
        <v>95</v>
      </c>
      <c r="I664" s="59">
        <v>95</v>
      </c>
    </row>
    <row r="665" spans="1:11" ht="63" x14ac:dyDescent="0.25">
      <c r="A665" s="191"/>
      <c r="B665" s="196"/>
      <c r="C665" s="189"/>
      <c r="D665" s="159" t="s">
        <v>783</v>
      </c>
      <c r="E665" s="159" t="s">
        <v>17</v>
      </c>
      <c r="F665" s="159" t="s">
        <v>332</v>
      </c>
      <c r="G665" s="62">
        <v>7257.268653208962</v>
      </c>
      <c r="H665" s="62">
        <v>7257.268653208962</v>
      </c>
      <c r="I665" s="24">
        <v>7257.268653208962</v>
      </c>
    </row>
    <row r="666" spans="1:11" ht="94.5" x14ac:dyDescent="0.25">
      <c r="A666" s="190" t="s">
        <v>1152</v>
      </c>
      <c r="B666" s="196"/>
      <c r="C666" s="188" t="s">
        <v>198</v>
      </c>
      <c r="D666" s="159" t="s">
        <v>784</v>
      </c>
      <c r="E666" s="159" t="s">
        <v>785</v>
      </c>
      <c r="F666" s="159" t="s">
        <v>76</v>
      </c>
      <c r="G666" s="63">
        <v>20</v>
      </c>
      <c r="H666" s="63">
        <v>45</v>
      </c>
      <c r="I666" s="59">
        <v>45</v>
      </c>
      <c r="K666" s="9"/>
    </row>
    <row r="667" spans="1:11" ht="63" x14ac:dyDescent="0.25">
      <c r="A667" s="191"/>
      <c r="B667" s="196"/>
      <c r="C667" s="189"/>
      <c r="D667" s="159" t="s">
        <v>653</v>
      </c>
      <c r="E667" s="159" t="s">
        <v>17</v>
      </c>
      <c r="F667" s="159" t="s">
        <v>332</v>
      </c>
      <c r="G667" s="62">
        <v>1727.921105981867</v>
      </c>
      <c r="H667" s="62">
        <v>3887.8224884592005</v>
      </c>
      <c r="I667" s="24">
        <v>3887.8224884592005</v>
      </c>
    </row>
    <row r="668" spans="1:11" ht="78.75" x14ac:dyDescent="0.25">
      <c r="A668" s="190" t="s">
        <v>1153</v>
      </c>
      <c r="B668" s="196"/>
      <c r="C668" s="188" t="s">
        <v>198</v>
      </c>
      <c r="D668" s="159" t="s">
        <v>786</v>
      </c>
      <c r="E668" s="159" t="s">
        <v>787</v>
      </c>
      <c r="F668" s="159" t="s">
        <v>76</v>
      </c>
      <c r="G668" s="63">
        <v>58</v>
      </c>
      <c r="H668" s="63">
        <v>99</v>
      </c>
      <c r="I668" s="59">
        <v>99</v>
      </c>
    </row>
    <row r="669" spans="1:11" ht="63" x14ac:dyDescent="0.25">
      <c r="A669" s="191"/>
      <c r="B669" s="196"/>
      <c r="C669" s="189"/>
      <c r="D669" s="159" t="s">
        <v>653</v>
      </c>
      <c r="E669" s="159" t="s">
        <v>17</v>
      </c>
      <c r="F669" s="159" t="s">
        <v>332</v>
      </c>
      <c r="G669" s="62">
        <v>5010.9712083580544</v>
      </c>
      <c r="H669" s="62">
        <v>8553.2094763352998</v>
      </c>
      <c r="I669" s="24">
        <v>8553.2094763352998</v>
      </c>
    </row>
    <row r="670" spans="1:11" ht="94.5" x14ac:dyDescent="0.25">
      <c r="A670" s="190" t="s">
        <v>1154</v>
      </c>
      <c r="B670" s="196"/>
      <c r="C670" s="188" t="s">
        <v>198</v>
      </c>
      <c r="D670" s="159" t="s">
        <v>788</v>
      </c>
      <c r="E670" s="159" t="s">
        <v>789</v>
      </c>
      <c r="F670" s="159" t="s">
        <v>76</v>
      </c>
      <c r="G670" s="63">
        <v>85</v>
      </c>
      <c r="H670" s="63">
        <v>88</v>
      </c>
      <c r="I670" s="59">
        <v>88</v>
      </c>
    </row>
    <row r="671" spans="1:11" ht="63" x14ac:dyDescent="0.25">
      <c r="A671" s="191"/>
      <c r="B671" s="196"/>
      <c r="C671" s="189"/>
      <c r="D671" s="159" t="s">
        <v>653</v>
      </c>
      <c r="E671" s="159" t="s">
        <v>17</v>
      </c>
      <c r="F671" s="159" t="s">
        <v>332</v>
      </c>
      <c r="G671" s="62">
        <v>8251.9601271225329</v>
      </c>
      <c r="H671" s="62">
        <v>8543.2057786680343</v>
      </c>
      <c r="I671" s="24">
        <v>8543.2057786680343</v>
      </c>
    </row>
    <row r="672" spans="1:11" ht="63" x14ac:dyDescent="0.25">
      <c r="A672" s="190" t="s">
        <v>1155</v>
      </c>
      <c r="B672" s="196"/>
      <c r="C672" s="188" t="s">
        <v>198</v>
      </c>
      <c r="D672" s="159" t="s">
        <v>790</v>
      </c>
      <c r="E672" s="159" t="s">
        <v>791</v>
      </c>
      <c r="F672" s="159" t="s">
        <v>76</v>
      </c>
      <c r="G672" s="63">
        <v>78</v>
      </c>
      <c r="H672" s="63">
        <v>94</v>
      </c>
      <c r="I672" s="59">
        <v>94</v>
      </c>
    </row>
    <row r="673" spans="1:11" ht="63" x14ac:dyDescent="0.25">
      <c r="A673" s="191"/>
      <c r="B673" s="196"/>
      <c r="C673" s="189"/>
      <c r="D673" s="159" t="s">
        <v>653</v>
      </c>
      <c r="E673" s="159" t="s">
        <v>17</v>
      </c>
      <c r="F673" s="159" t="s">
        <v>332</v>
      </c>
      <c r="G673" s="62">
        <v>8724.5498810472345</v>
      </c>
      <c r="H673" s="62">
        <v>10514.20113869795</v>
      </c>
      <c r="I673" s="24">
        <v>10514.20113869795</v>
      </c>
    </row>
    <row r="674" spans="1:11" ht="63" x14ac:dyDescent="0.25">
      <c r="A674" s="190" t="s">
        <v>1156</v>
      </c>
      <c r="B674" s="196"/>
      <c r="C674" s="188" t="s">
        <v>198</v>
      </c>
      <c r="D674" s="159" t="s">
        <v>792</v>
      </c>
      <c r="E674" s="159" t="s">
        <v>793</v>
      </c>
      <c r="F674" s="159" t="s">
        <v>76</v>
      </c>
      <c r="G674" s="63">
        <v>59</v>
      </c>
      <c r="H674" s="63">
        <v>64</v>
      </c>
      <c r="I674" s="59">
        <v>64</v>
      </c>
    </row>
    <row r="675" spans="1:11" ht="63" x14ac:dyDescent="0.25">
      <c r="A675" s="191"/>
      <c r="B675" s="196"/>
      <c r="C675" s="189"/>
      <c r="D675" s="159" t="s">
        <v>653</v>
      </c>
      <c r="E675" s="159" t="s">
        <v>17</v>
      </c>
      <c r="F675" s="159" t="s">
        <v>332</v>
      </c>
      <c r="G675" s="62">
        <v>6008.4862389088839</v>
      </c>
      <c r="H675" s="62">
        <v>6517.6799879689588</v>
      </c>
      <c r="I675" s="24">
        <v>6517.6799879689588</v>
      </c>
    </row>
    <row r="676" spans="1:11" ht="63" x14ac:dyDescent="0.25">
      <c r="A676" s="190" t="s">
        <v>1157</v>
      </c>
      <c r="B676" s="196"/>
      <c r="C676" s="188" t="s">
        <v>198</v>
      </c>
      <c r="D676" s="159" t="s">
        <v>794</v>
      </c>
      <c r="E676" s="159" t="s">
        <v>795</v>
      </c>
      <c r="F676" s="159" t="s">
        <v>76</v>
      </c>
      <c r="G676" s="63">
        <v>58</v>
      </c>
      <c r="H676" s="63">
        <v>66</v>
      </c>
      <c r="I676" s="59">
        <v>66</v>
      </c>
    </row>
    <row r="677" spans="1:11" ht="63" x14ac:dyDescent="0.25">
      <c r="A677" s="191"/>
      <c r="B677" s="196"/>
      <c r="C677" s="189"/>
      <c r="D677" s="159" t="s">
        <v>653</v>
      </c>
      <c r="E677" s="159" t="s">
        <v>17</v>
      </c>
      <c r="F677" s="159" t="s">
        <v>332</v>
      </c>
      <c r="G677" s="62">
        <v>6487.4858462997827</v>
      </c>
      <c r="H677" s="62">
        <v>7382.3114802721666</v>
      </c>
      <c r="I677" s="24">
        <v>7382.3114802721666</v>
      </c>
    </row>
    <row r="678" spans="1:11" ht="63" x14ac:dyDescent="0.25">
      <c r="A678" s="190" t="s">
        <v>1158</v>
      </c>
      <c r="B678" s="196"/>
      <c r="C678" s="188" t="s">
        <v>198</v>
      </c>
      <c r="D678" s="159" t="s">
        <v>796</v>
      </c>
      <c r="E678" s="159" t="s">
        <v>797</v>
      </c>
      <c r="F678" s="159" t="s">
        <v>76</v>
      </c>
      <c r="G678" s="63">
        <v>15</v>
      </c>
      <c r="H678" s="63">
        <v>8</v>
      </c>
      <c r="I678" s="59">
        <v>8</v>
      </c>
    </row>
    <row r="679" spans="1:11" ht="63" x14ac:dyDescent="0.25">
      <c r="A679" s="191"/>
      <c r="B679" s="196"/>
      <c r="C679" s="189"/>
      <c r="D679" s="159" t="s">
        <v>653</v>
      </c>
      <c r="E679" s="159" t="s">
        <v>17</v>
      </c>
      <c r="F679" s="159" t="s">
        <v>332</v>
      </c>
      <c r="G679" s="62">
        <v>1677.7980664861925</v>
      </c>
      <c r="H679" s="62">
        <v>894.8256354593027</v>
      </c>
      <c r="I679" s="24">
        <v>894.8256354593027</v>
      </c>
    </row>
    <row r="680" spans="1:11" ht="63" x14ac:dyDescent="0.25">
      <c r="A680" s="190" t="s">
        <v>1159</v>
      </c>
      <c r="B680" s="196"/>
      <c r="C680" s="188" t="s">
        <v>198</v>
      </c>
      <c r="D680" s="159" t="s">
        <v>798</v>
      </c>
      <c r="E680" s="159" t="s">
        <v>799</v>
      </c>
      <c r="F680" s="159" t="s">
        <v>76</v>
      </c>
      <c r="G680" s="63">
        <v>42</v>
      </c>
      <c r="H680" s="63">
        <v>21</v>
      </c>
      <c r="I680" s="59">
        <v>21</v>
      </c>
    </row>
    <row r="681" spans="1:11" ht="63" x14ac:dyDescent="0.25">
      <c r="A681" s="191"/>
      <c r="B681" s="196"/>
      <c r="C681" s="189"/>
      <c r="D681" s="159" t="s">
        <v>653</v>
      </c>
      <c r="E681" s="159" t="s">
        <v>17</v>
      </c>
      <c r="F681" s="159" t="s">
        <v>332</v>
      </c>
      <c r="G681" s="62">
        <v>4697.8345800974985</v>
      </c>
      <c r="H681" s="62">
        <v>2348.9172900487492</v>
      </c>
      <c r="I681" s="24">
        <v>2348.9172900487492</v>
      </c>
    </row>
    <row r="682" spans="1:11" ht="63" x14ac:dyDescent="0.25">
      <c r="A682" s="190" t="s">
        <v>1160</v>
      </c>
      <c r="B682" s="196"/>
      <c r="C682" s="188" t="s">
        <v>198</v>
      </c>
      <c r="D682" s="159" t="s">
        <v>800</v>
      </c>
      <c r="E682" s="159" t="s">
        <v>801</v>
      </c>
      <c r="F682" s="159" t="s">
        <v>76</v>
      </c>
      <c r="G682" s="63">
        <v>4</v>
      </c>
      <c r="H682" s="63">
        <v>4</v>
      </c>
      <c r="I682" s="59">
        <v>4</v>
      </c>
    </row>
    <row r="683" spans="1:11" ht="63" x14ac:dyDescent="0.25">
      <c r="A683" s="191"/>
      <c r="B683" s="196"/>
      <c r="C683" s="189"/>
      <c r="D683" s="159" t="s">
        <v>653</v>
      </c>
      <c r="E683" s="159" t="s">
        <v>17</v>
      </c>
      <c r="F683" s="159" t="s">
        <v>332</v>
      </c>
      <c r="G683" s="62">
        <v>447.41281907717143</v>
      </c>
      <c r="H683" s="62">
        <v>400</v>
      </c>
      <c r="I683" s="24">
        <v>400</v>
      </c>
    </row>
    <row r="684" spans="1:11" ht="63" x14ac:dyDescent="0.25">
      <c r="A684" s="190" t="s">
        <v>1161</v>
      </c>
      <c r="B684" s="196"/>
      <c r="C684" s="188" t="s">
        <v>198</v>
      </c>
      <c r="D684" s="159" t="s">
        <v>802</v>
      </c>
      <c r="E684" s="159" t="s">
        <v>803</v>
      </c>
      <c r="F684" s="159" t="s">
        <v>76</v>
      </c>
      <c r="G684" s="63">
        <v>39</v>
      </c>
      <c r="H684" s="63">
        <v>67</v>
      </c>
      <c r="I684" s="59">
        <v>67</v>
      </c>
    </row>
    <row r="685" spans="1:11" ht="63" x14ac:dyDescent="0.25">
      <c r="A685" s="191"/>
      <c r="B685" s="196"/>
      <c r="C685" s="189"/>
      <c r="D685" s="159" t="s">
        <v>653</v>
      </c>
      <c r="E685" s="159" t="s">
        <v>17</v>
      </c>
      <c r="F685" s="159" t="s">
        <v>332</v>
      </c>
      <c r="G685" s="62">
        <v>3843.9745007262659</v>
      </c>
      <c r="H685" s="62">
        <v>6603.7510653502522</v>
      </c>
      <c r="I685" s="24">
        <v>6603.7510653502522</v>
      </c>
    </row>
    <row r="686" spans="1:11" ht="63" x14ac:dyDescent="0.25">
      <c r="A686" s="190" t="s">
        <v>1162</v>
      </c>
      <c r="B686" s="196"/>
      <c r="C686" s="188" t="s">
        <v>198</v>
      </c>
      <c r="D686" s="159" t="s">
        <v>804</v>
      </c>
      <c r="E686" s="159" t="s">
        <v>805</v>
      </c>
      <c r="F686" s="159" t="s">
        <v>76</v>
      </c>
      <c r="G686" s="63">
        <v>6</v>
      </c>
      <c r="H686" s="63">
        <v>6</v>
      </c>
      <c r="I686" s="59">
        <v>6</v>
      </c>
    </row>
    <row r="687" spans="1:11" ht="63" x14ac:dyDescent="0.25">
      <c r="A687" s="191"/>
      <c r="B687" s="196"/>
      <c r="C687" s="189"/>
      <c r="D687" s="159" t="s">
        <v>653</v>
      </c>
      <c r="E687" s="159" t="s">
        <v>17</v>
      </c>
      <c r="F687" s="159" t="s">
        <v>332</v>
      </c>
      <c r="G687" s="62">
        <v>582.49129643266747</v>
      </c>
      <c r="H687" s="62">
        <v>520</v>
      </c>
      <c r="I687" s="24">
        <v>520</v>
      </c>
      <c r="K687" s="9"/>
    </row>
    <row r="688" spans="1:11" ht="63" x14ac:dyDescent="0.25">
      <c r="A688" s="190" t="s">
        <v>1163</v>
      </c>
      <c r="B688" s="196"/>
      <c r="C688" s="188" t="s">
        <v>198</v>
      </c>
      <c r="D688" s="159" t="s">
        <v>806</v>
      </c>
      <c r="E688" s="159" t="s">
        <v>807</v>
      </c>
      <c r="F688" s="159" t="s">
        <v>76</v>
      </c>
      <c r="G688" s="63">
        <v>33</v>
      </c>
      <c r="H688" s="63">
        <v>7</v>
      </c>
      <c r="I688" s="59">
        <v>7</v>
      </c>
    </row>
    <row r="689" spans="1:12" ht="63" x14ac:dyDescent="0.25">
      <c r="A689" s="191"/>
      <c r="B689" s="196"/>
      <c r="C689" s="189"/>
      <c r="D689" s="159" t="s">
        <v>653</v>
      </c>
      <c r="E689" s="159" t="s">
        <v>17</v>
      </c>
      <c r="F689" s="159" t="s">
        <v>332</v>
      </c>
      <c r="G689" s="62">
        <v>3203.7021606988742</v>
      </c>
      <c r="H689" s="62">
        <v>679.57318560279145</v>
      </c>
      <c r="I689" s="24">
        <v>679.57318560279145</v>
      </c>
    </row>
    <row r="690" spans="1:12" ht="94.5" x14ac:dyDescent="0.25">
      <c r="A690" s="190" t="s">
        <v>1164</v>
      </c>
      <c r="B690" s="196"/>
      <c r="C690" s="188" t="s">
        <v>198</v>
      </c>
      <c r="D690" s="159" t="s">
        <v>808</v>
      </c>
      <c r="E690" s="159" t="s">
        <v>809</v>
      </c>
      <c r="F690" s="159" t="s">
        <v>76</v>
      </c>
      <c r="G690" s="63">
        <v>71</v>
      </c>
      <c r="H690" s="63">
        <v>50</v>
      </c>
      <c r="I690" s="59">
        <v>50</v>
      </c>
    </row>
    <row r="691" spans="1:12" ht="63" x14ac:dyDescent="0.25">
      <c r="A691" s="191"/>
      <c r="B691" s="196"/>
      <c r="C691" s="189"/>
      <c r="D691" s="159" t="s">
        <v>662</v>
      </c>
      <c r="E691" s="159" t="s">
        <v>17</v>
      </c>
      <c r="F691" s="159" t="s">
        <v>332</v>
      </c>
      <c r="G691" s="62">
        <v>6892.8137519356396</v>
      </c>
      <c r="H691" s="62">
        <v>4854.0941915039721</v>
      </c>
      <c r="I691" s="24">
        <v>4854.0941915039721</v>
      </c>
    </row>
    <row r="692" spans="1:12" ht="94.5" x14ac:dyDescent="0.25">
      <c r="A692" s="190" t="s">
        <v>1165</v>
      </c>
      <c r="B692" s="196"/>
      <c r="C692" s="188" t="s">
        <v>198</v>
      </c>
      <c r="D692" s="159" t="s">
        <v>810</v>
      </c>
      <c r="E692" s="159" t="s">
        <v>811</v>
      </c>
      <c r="F692" s="159" t="s">
        <v>76</v>
      </c>
      <c r="G692" s="63">
        <v>20</v>
      </c>
      <c r="H692" s="63">
        <v>37</v>
      </c>
      <c r="I692" s="59">
        <v>37</v>
      </c>
    </row>
    <row r="693" spans="1:12" ht="63" x14ac:dyDescent="0.25">
      <c r="A693" s="191"/>
      <c r="B693" s="196"/>
      <c r="C693" s="189"/>
      <c r="D693" s="159" t="s">
        <v>662</v>
      </c>
      <c r="E693" s="159" t="s">
        <v>17</v>
      </c>
      <c r="F693" s="159" t="s">
        <v>332</v>
      </c>
      <c r="G693" s="62">
        <v>1941.63767161956</v>
      </c>
      <c r="H693" s="62">
        <v>3592.0296924961863</v>
      </c>
      <c r="I693" s="24">
        <v>3592.0296924961863</v>
      </c>
    </row>
    <row r="694" spans="1:12" ht="78.75" x14ac:dyDescent="0.25">
      <c r="A694" s="190" t="s">
        <v>1166</v>
      </c>
      <c r="B694" s="196"/>
      <c r="C694" s="188" t="s">
        <v>198</v>
      </c>
      <c r="D694" s="159" t="s">
        <v>812</v>
      </c>
      <c r="E694" s="159" t="s">
        <v>813</v>
      </c>
      <c r="F694" s="159" t="s">
        <v>76</v>
      </c>
      <c r="G694" s="63">
        <v>5</v>
      </c>
      <c r="H694" s="63">
        <v>5</v>
      </c>
      <c r="I694" s="59">
        <v>5</v>
      </c>
    </row>
    <row r="695" spans="1:12" ht="63" x14ac:dyDescent="0.25">
      <c r="A695" s="191"/>
      <c r="B695" s="196"/>
      <c r="C695" s="189"/>
      <c r="D695" s="159" t="s">
        <v>653</v>
      </c>
      <c r="E695" s="159" t="s">
        <v>17</v>
      </c>
      <c r="F695" s="159" t="s">
        <v>332</v>
      </c>
      <c r="G695" s="62">
        <v>485.40942043149028</v>
      </c>
      <c r="H695" s="62">
        <v>400</v>
      </c>
      <c r="I695" s="24">
        <v>400</v>
      </c>
      <c r="K695" s="99"/>
      <c r="L695" s="76"/>
    </row>
    <row r="696" spans="1:12" ht="63" x14ac:dyDescent="0.25">
      <c r="A696" s="190" t="s">
        <v>1167</v>
      </c>
      <c r="B696" s="196"/>
      <c r="C696" s="188" t="s">
        <v>198</v>
      </c>
      <c r="D696" s="159" t="s">
        <v>814</v>
      </c>
      <c r="E696" s="159" t="s">
        <v>815</v>
      </c>
      <c r="F696" s="159" t="s">
        <v>76</v>
      </c>
      <c r="G696" s="63">
        <v>3</v>
      </c>
      <c r="H696" s="63">
        <v>3</v>
      </c>
      <c r="I696" s="59">
        <v>3</v>
      </c>
    </row>
    <row r="697" spans="1:12" ht="63" x14ac:dyDescent="0.25">
      <c r="A697" s="191"/>
      <c r="B697" s="196"/>
      <c r="C697" s="189"/>
      <c r="D697" s="159" t="s">
        <v>653</v>
      </c>
      <c r="E697" s="159" t="s">
        <v>17</v>
      </c>
      <c r="F697" s="159" t="s">
        <v>332</v>
      </c>
      <c r="G697" s="62">
        <v>291.24564821633373</v>
      </c>
      <c r="H697" s="62">
        <v>200</v>
      </c>
      <c r="I697" s="24">
        <v>200</v>
      </c>
      <c r="J697" s="101"/>
      <c r="K697" s="100"/>
      <c r="L697" s="76"/>
    </row>
    <row r="698" spans="1:12" ht="63" x14ac:dyDescent="0.25">
      <c r="A698" s="190" t="s">
        <v>1168</v>
      </c>
      <c r="B698" s="196"/>
      <c r="C698" s="188" t="s">
        <v>198</v>
      </c>
      <c r="D698" s="159" t="s">
        <v>816</v>
      </c>
      <c r="E698" s="159" t="s">
        <v>817</v>
      </c>
      <c r="F698" s="159" t="s">
        <v>76</v>
      </c>
      <c r="G698" s="63">
        <v>60</v>
      </c>
      <c r="H698" s="63">
        <v>79</v>
      </c>
      <c r="I698" s="59">
        <v>79</v>
      </c>
      <c r="J698" s="102"/>
      <c r="K698" s="103"/>
    </row>
    <row r="699" spans="1:12" ht="63" x14ac:dyDescent="0.25">
      <c r="A699" s="191"/>
      <c r="B699" s="196"/>
      <c r="C699" s="189"/>
      <c r="D699" s="159" t="s">
        <v>653</v>
      </c>
      <c r="E699" s="159" t="s">
        <v>17</v>
      </c>
      <c r="F699" s="159" t="s">
        <v>332</v>
      </c>
      <c r="G699" s="62">
        <v>5785.0228377829189</v>
      </c>
      <c r="H699" s="62">
        <v>7616.9467364141765</v>
      </c>
      <c r="I699" s="24">
        <v>7616.9467364141765</v>
      </c>
    </row>
    <row r="700" spans="1:12" ht="78.75" x14ac:dyDescent="0.25">
      <c r="A700" s="190" t="s">
        <v>1169</v>
      </c>
      <c r="B700" s="196"/>
      <c r="C700" s="188" t="s">
        <v>672</v>
      </c>
      <c r="D700" s="159" t="s">
        <v>818</v>
      </c>
      <c r="E700" s="159" t="s">
        <v>819</v>
      </c>
      <c r="F700" s="159" t="s">
        <v>76</v>
      </c>
      <c r="G700" s="63">
        <v>82</v>
      </c>
      <c r="H700" s="63">
        <v>43</v>
      </c>
      <c r="I700" s="59">
        <v>43</v>
      </c>
    </row>
    <row r="701" spans="1:12" ht="63" x14ac:dyDescent="0.25">
      <c r="A701" s="191"/>
      <c r="B701" s="196"/>
      <c r="C701" s="189"/>
      <c r="D701" s="159" t="s">
        <v>653</v>
      </c>
      <c r="E701" s="159" t="s">
        <v>17</v>
      </c>
      <c r="F701" s="159" t="s">
        <v>332</v>
      </c>
      <c r="G701" s="62">
        <v>7960.7144687997961</v>
      </c>
      <c r="H701" s="62">
        <v>4174.5210019316009</v>
      </c>
      <c r="I701" s="24">
        <v>4174.5210019316009</v>
      </c>
    </row>
    <row r="702" spans="1:12" ht="78.75" x14ac:dyDescent="0.25">
      <c r="A702" s="190" t="s">
        <v>1170</v>
      </c>
      <c r="B702" s="196"/>
      <c r="C702" s="188" t="s">
        <v>650</v>
      </c>
      <c r="D702" s="159" t="s">
        <v>820</v>
      </c>
      <c r="E702" s="159" t="s">
        <v>821</v>
      </c>
      <c r="F702" s="159" t="s">
        <v>76</v>
      </c>
      <c r="G702" s="63">
        <v>17</v>
      </c>
      <c r="H702" s="63">
        <v>0</v>
      </c>
      <c r="I702" s="59">
        <v>0</v>
      </c>
    </row>
    <row r="703" spans="1:12" ht="63" x14ac:dyDescent="0.25">
      <c r="A703" s="191"/>
      <c r="B703" s="196"/>
      <c r="C703" s="189"/>
      <c r="D703" s="159" t="s">
        <v>653</v>
      </c>
      <c r="E703" s="159" t="s">
        <v>17</v>
      </c>
      <c r="F703" s="159" t="s">
        <v>332</v>
      </c>
      <c r="G703" s="62">
        <v>1650.3920234032262</v>
      </c>
      <c r="H703" s="62">
        <v>0</v>
      </c>
      <c r="I703" s="24">
        <v>0</v>
      </c>
    </row>
    <row r="704" spans="1:12" ht="126" x14ac:dyDescent="0.25">
      <c r="A704" s="190" t="s">
        <v>1171</v>
      </c>
      <c r="B704" s="196"/>
      <c r="C704" s="188" t="s">
        <v>687</v>
      </c>
      <c r="D704" s="159" t="s">
        <v>822</v>
      </c>
      <c r="E704" s="159" t="s">
        <v>823</v>
      </c>
      <c r="F704" s="159" t="s">
        <v>51</v>
      </c>
      <c r="G704" s="63">
        <v>7560</v>
      </c>
      <c r="H704" s="63">
        <v>5400</v>
      </c>
      <c r="I704" s="59">
        <v>5400</v>
      </c>
    </row>
    <row r="705" spans="1:11" ht="63" x14ac:dyDescent="0.25">
      <c r="A705" s="191"/>
      <c r="B705" s="196"/>
      <c r="C705" s="189"/>
      <c r="D705" s="159" t="s">
        <v>653</v>
      </c>
      <c r="E705" s="159" t="s">
        <v>17</v>
      </c>
      <c r="F705" s="159" t="s">
        <v>332</v>
      </c>
      <c r="G705" s="62">
        <v>740.80295463316793</v>
      </c>
      <c r="H705" s="62">
        <v>529.14496759511997</v>
      </c>
      <c r="I705" s="24">
        <v>529.14496759511997</v>
      </c>
    </row>
    <row r="706" spans="1:11" ht="126" x14ac:dyDescent="0.25">
      <c r="A706" s="190" t="s">
        <v>1172</v>
      </c>
      <c r="B706" s="196"/>
      <c r="C706" s="188" t="s">
        <v>687</v>
      </c>
      <c r="D706" s="159" t="s">
        <v>822</v>
      </c>
      <c r="E706" s="159" t="s">
        <v>824</v>
      </c>
      <c r="F706" s="159" t="s">
        <v>51</v>
      </c>
      <c r="G706" s="63">
        <v>6120</v>
      </c>
      <c r="H706" s="63">
        <v>0</v>
      </c>
      <c r="I706" s="59">
        <v>0</v>
      </c>
    </row>
    <row r="707" spans="1:11" ht="63" x14ac:dyDescent="0.25">
      <c r="A707" s="191"/>
      <c r="B707" s="196"/>
      <c r="C707" s="189"/>
      <c r="D707" s="159" t="s">
        <v>662</v>
      </c>
      <c r="E707" s="159" t="s">
        <v>17</v>
      </c>
      <c r="F707" s="159" t="s">
        <v>332</v>
      </c>
      <c r="G707" s="62">
        <v>599.69762609107829</v>
      </c>
      <c r="H707" s="62">
        <v>0</v>
      </c>
      <c r="I707" s="24">
        <v>0</v>
      </c>
    </row>
    <row r="708" spans="1:11" ht="63" customHeight="1" x14ac:dyDescent="0.25">
      <c r="A708" s="188" t="s">
        <v>1173</v>
      </c>
      <c r="B708" s="196"/>
      <c r="C708" s="188" t="s">
        <v>198</v>
      </c>
      <c r="D708" s="159" t="s">
        <v>825</v>
      </c>
      <c r="E708" s="159" t="s">
        <v>826</v>
      </c>
      <c r="F708" s="159" t="s">
        <v>76</v>
      </c>
      <c r="G708" s="63">
        <v>380</v>
      </c>
      <c r="H708" s="63">
        <v>399</v>
      </c>
      <c r="I708" s="59">
        <v>399</v>
      </c>
    </row>
    <row r="709" spans="1:11" ht="63" customHeight="1" x14ac:dyDescent="0.25">
      <c r="A709" s="194"/>
      <c r="B709" s="196"/>
      <c r="C709" s="194"/>
      <c r="D709" s="159" t="s">
        <v>653</v>
      </c>
      <c r="E709" s="188" t="s">
        <v>17</v>
      </c>
      <c r="F709" s="188" t="s">
        <v>332</v>
      </c>
      <c r="G709" s="62">
        <v>7812.6981786261003</v>
      </c>
      <c r="H709" s="62">
        <v>14940.2768049148</v>
      </c>
      <c r="I709" s="24">
        <v>14940.2768049148</v>
      </c>
    </row>
    <row r="710" spans="1:11" x14ac:dyDescent="0.25">
      <c r="A710" s="189"/>
      <c r="B710" s="196"/>
      <c r="C710" s="189"/>
      <c r="D710" s="159" t="s">
        <v>2129</v>
      </c>
      <c r="E710" s="189"/>
      <c r="F710" s="189"/>
      <c r="G710" s="62">
        <v>7186.4927854736998</v>
      </c>
      <c r="H710" s="62">
        <v>17186.5</v>
      </c>
      <c r="I710" s="24">
        <v>17187</v>
      </c>
    </row>
    <row r="711" spans="1:11" ht="63" customHeight="1" x14ac:dyDescent="0.25">
      <c r="A711" s="188" t="s">
        <v>1174</v>
      </c>
      <c r="B711" s="196"/>
      <c r="C711" s="188" t="s">
        <v>198</v>
      </c>
      <c r="D711" s="159" t="s">
        <v>827</v>
      </c>
      <c r="E711" s="159" t="s">
        <v>828</v>
      </c>
      <c r="F711" s="159" t="s">
        <v>76</v>
      </c>
      <c r="G711" s="63">
        <v>2</v>
      </c>
      <c r="H711" s="63">
        <v>88</v>
      </c>
      <c r="I711" s="59">
        <v>88</v>
      </c>
    </row>
    <row r="712" spans="1:11" ht="63" customHeight="1" x14ac:dyDescent="0.25">
      <c r="A712" s="194"/>
      <c r="B712" s="196"/>
      <c r="C712" s="194"/>
      <c r="D712" s="159" t="s">
        <v>653</v>
      </c>
      <c r="E712" s="188" t="s">
        <v>17</v>
      </c>
      <c r="F712" s="188" t="s">
        <v>332</v>
      </c>
      <c r="G712" s="62">
        <v>116.79384523983994</v>
      </c>
      <c r="H712" s="62">
        <v>200</v>
      </c>
      <c r="I712" s="24">
        <v>200</v>
      </c>
    </row>
    <row r="713" spans="1:11" x14ac:dyDescent="0.25">
      <c r="A713" s="189"/>
      <c r="B713" s="196"/>
      <c r="C713" s="189"/>
      <c r="D713" s="159" t="s">
        <v>2129</v>
      </c>
      <c r="E713" s="189"/>
      <c r="F713" s="189"/>
      <c r="G713" s="62">
        <v>91.929803170026702</v>
      </c>
      <c r="H713" s="62">
        <v>91</v>
      </c>
      <c r="I713" s="24">
        <v>91</v>
      </c>
    </row>
    <row r="714" spans="1:11" ht="78.75" x14ac:dyDescent="0.25">
      <c r="A714" s="190" t="s">
        <v>1175</v>
      </c>
      <c r="B714" s="196"/>
      <c r="C714" s="188" t="s">
        <v>198</v>
      </c>
      <c r="D714" s="159" t="s">
        <v>829</v>
      </c>
      <c r="E714" s="159" t="s">
        <v>830</v>
      </c>
      <c r="F714" s="159" t="s">
        <v>76</v>
      </c>
      <c r="G714" s="63">
        <v>65</v>
      </c>
      <c r="H714" s="63">
        <v>50</v>
      </c>
      <c r="I714" s="59">
        <v>50</v>
      </c>
    </row>
    <row r="715" spans="1:11" ht="63" x14ac:dyDescent="0.25">
      <c r="A715" s="191"/>
      <c r="B715" s="196"/>
      <c r="C715" s="189"/>
      <c r="D715" s="159" t="s">
        <v>653</v>
      </c>
      <c r="E715" s="159" t="s">
        <v>17</v>
      </c>
      <c r="F715" s="159" t="s">
        <v>332</v>
      </c>
      <c r="G715" s="62">
        <v>7014.5281208547894</v>
      </c>
      <c r="H715" s="62">
        <v>5395.7908621959914</v>
      </c>
      <c r="I715" s="24">
        <v>5395.7908621959914</v>
      </c>
    </row>
    <row r="716" spans="1:11" ht="78.75" customHeight="1" x14ac:dyDescent="0.25">
      <c r="A716" s="188" t="s">
        <v>1176</v>
      </c>
      <c r="B716" s="196"/>
      <c r="C716" s="188" t="s">
        <v>198</v>
      </c>
      <c r="D716" s="159" t="s">
        <v>831</v>
      </c>
      <c r="E716" s="159" t="s">
        <v>832</v>
      </c>
      <c r="F716" s="159" t="s">
        <v>76</v>
      </c>
      <c r="G716" s="63">
        <v>603</v>
      </c>
      <c r="H716" s="63">
        <v>540</v>
      </c>
      <c r="I716" s="59">
        <v>540</v>
      </c>
    </row>
    <row r="717" spans="1:11" ht="63" customHeight="1" x14ac:dyDescent="0.25">
      <c r="A717" s="194"/>
      <c r="B717" s="196"/>
      <c r="C717" s="194"/>
      <c r="D717" s="159" t="s">
        <v>653</v>
      </c>
      <c r="E717" s="301" t="s">
        <v>17</v>
      </c>
      <c r="F717" s="188" t="s">
        <v>332</v>
      </c>
      <c r="G717" s="62">
        <v>24294.557713395901</v>
      </c>
      <c r="H717" s="62">
        <v>26489.73</v>
      </c>
      <c r="I717" s="24">
        <v>30126.821965044699</v>
      </c>
    </row>
    <row r="718" spans="1:11" x14ac:dyDescent="0.25">
      <c r="A718" s="189"/>
      <c r="B718" s="196"/>
      <c r="C718" s="189"/>
      <c r="D718" s="159" t="s">
        <v>2129</v>
      </c>
      <c r="E718" s="303"/>
      <c r="F718" s="189"/>
      <c r="G718" s="62">
        <v>19328.75</v>
      </c>
      <c r="H718" s="62">
        <v>27397.599999999999</v>
      </c>
      <c r="I718" s="24">
        <v>27397</v>
      </c>
    </row>
    <row r="719" spans="1:11" ht="78.75" x14ac:dyDescent="0.25">
      <c r="A719" s="190" t="s">
        <v>1177</v>
      </c>
      <c r="B719" s="196"/>
      <c r="C719" s="188" t="s">
        <v>198</v>
      </c>
      <c r="D719" s="159" t="s">
        <v>833</v>
      </c>
      <c r="E719" s="159" t="s">
        <v>834</v>
      </c>
      <c r="F719" s="159" t="s">
        <v>76</v>
      </c>
      <c r="G719" s="63">
        <v>87</v>
      </c>
      <c r="H719" s="63">
        <v>86</v>
      </c>
      <c r="I719" s="59">
        <v>86</v>
      </c>
      <c r="K719" s="9"/>
    </row>
    <row r="720" spans="1:11" ht="63" x14ac:dyDescent="0.25">
      <c r="A720" s="191"/>
      <c r="B720" s="196"/>
      <c r="C720" s="189"/>
      <c r="D720" s="159" t="s">
        <v>653</v>
      </c>
      <c r="E720" s="159" t="s">
        <v>17</v>
      </c>
      <c r="F720" s="159" t="s">
        <v>332</v>
      </c>
      <c r="G720" s="62">
        <v>10161.065041186126</v>
      </c>
      <c r="H720" s="62">
        <v>10044.27119013801</v>
      </c>
      <c r="I720" s="24">
        <v>10044.27119013801</v>
      </c>
    </row>
    <row r="721" spans="1:9" ht="78.75" x14ac:dyDescent="0.25">
      <c r="A721" s="190" t="s">
        <v>1178</v>
      </c>
      <c r="B721" s="196"/>
      <c r="C721" s="188" t="s">
        <v>198</v>
      </c>
      <c r="D721" s="159" t="s">
        <v>835</v>
      </c>
      <c r="E721" s="159" t="s">
        <v>836</v>
      </c>
      <c r="F721" s="159" t="s">
        <v>76</v>
      </c>
      <c r="G721" s="63">
        <v>20</v>
      </c>
      <c r="H721" s="63">
        <v>53</v>
      </c>
      <c r="I721" s="59">
        <v>53</v>
      </c>
    </row>
    <row r="722" spans="1:9" ht="63" x14ac:dyDescent="0.25">
      <c r="A722" s="191"/>
      <c r="B722" s="196"/>
      <c r="C722" s="189"/>
      <c r="D722" s="159" t="s">
        <v>662</v>
      </c>
      <c r="E722" s="159" t="s">
        <v>17</v>
      </c>
      <c r="F722" s="159" t="s">
        <v>332</v>
      </c>
      <c r="G722" s="62">
        <v>2335.8770260736114</v>
      </c>
      <c r="H722" s="62">
        <v>2190.0741190950698</v>
      </c>
      <c r="I722" s="24">
        <v>2190.0741190950698</v>
      </c>
    </row>
    <row r="723" spans="1:9" ht="78.75" x14ac:dyDescent="0.25">
      <c r="A723" s="190" t="s">
        <v>1179</v>
      </c>
      <c r="B723" s="196"/>
      <c r="C723" s="188" t="s">
        <v>198</v>
      </c>
      <c r="D723" s="159" t="s">
        <v>837</v>
      </c>
      <c r="E723" s="159" t="s">
        <v>838</v>
      </c>
      <c r="F723" s="159" t="s">
        <v>76</v>
      </c>
      <c r="G723" s="63">
        <v>86</v>
      </c>
      <c r="H723" s="63">
        <v>89</v>
      </c>
      <c r="I723" s="59">
        <v>89</v>
      </c>
    </row>
    <row r="724" spans="1:9" ht="63" x14ac:dyDescent="0.25">
      <c r="A724" s="191"/>
      <c r="B724" s="196"/>
      <c r="C724" s="189"/>
      <c r="D724" s="159" t="s">
        <v>653</v>
      </c>
      <c r="E724" s="159" t="s">
        <v>17</v>
      </c>
      <c r="F724" s="159" t="s">
        <v>332</v>
      </c>
      <c r="G724" s="62">
        <v>10044.271185839885</v>
      </c>
      <c r="H724" s="62">
        <v>30394.652738834298</v>
      </c>
      <c r="I724" s="24">
        <v>30394.652738834298</v>
      </c>
    </row>
    <row r="725" spans="1:9" ht="78.75" x14ac:dyDescent="0.25">
      <c r="A725" s="190" t="s">
        <v>1180</v>
      </c>
      <c r="B725" s="196"/>
      <c r="C725" s="188" t="s">
        <v>198</v>
      </c>
      <c r="D725" s="159" t="s">
        <v>839</v>
      </c>
      <c r="E725" s="159" t="s">
        <v>840</v>
      </c>
      <c r="F725" s="159" t="s">
        <v>76</v>
      </c>
      <c r="G725" s="63">
        <v>5</v>
      </c>
      <c r="H725" s="63">
        <v>14</v>
      </c>
      <c r="I725" s="59">
        <v>14</v>
      </c>
    </row>
    <row r="726" spans="1:9" ht="63" x14ac:dyDescent="0.25">
      <c r="A726" s="191"/>
      <c r="B726" s="196"/>
      <c r="C726" s="189"/>
      <c r="D726" s="159" t="s">
        <v>662</v>
      </c>
      <c r="E726" s="159" t="s">
        <v>17</v>
      </c>
      <c r="F726" s="159" t="s">
        <v>332</v>
      </c>
      <c r="G726" s="62">
        <v>583.96924641200189</v>
      </c>
      <c r="H726" s="62">
        <v>1635.1138899536054</v>
      </c>
      <c r="I726" s="24">
        <v>1635.1138899536054</v>
      </c>
    </row>
    <row r="727" spans="1:9" ht="63" x14ac:dyDescent="0.25">
      <c r="A727" s="190" t="s">
        <v>1181</v>
      </c>
      <c r="B727" s="196"/>
      <c r="C727" s="188" t="s">
        <v>198</v>
      </c>
      <c r="D727" s="159" t="s">
        <v>841</v>
      </c>
      <c r="E727" s="159" t="s">
        <v>842</v>
      </c>
      <c r="F727" s="159" t="s">
        <v>76</v>
      </c>
      <c r="G727" s="63">
        <v>51</v>
      </c>
      <c r="H727" s="63">
        <v>76</v>
      </c>
      <c r="I727" s="59">
        <v>76</v>
      </c>
    </row>
    <row r="728" spans="1:9" ht="63" x14ac:dyDescent="0.25">
      <c r="A728" s="191"/>
      <c r="B728" s="196"/>
      <c r="C728" s="189"/>
      <c r="D728" s="165" t="s">
        <v>653</v>
      </c>
      <c r="E728" s="159" t="s">
        <v>17</v>
      </c>
      <c r="F728" s="159" t="s">
        <v>332</v>
      </c>
      <c r="G728" s="62">
        <v>15956.486400317401</v>
      </c>
      <c r="H728" s="62">
        <v>28876.332674982801</v>
      </c>
      <c r="I728" s="24">
        <v>28876.332674982801</v>
      </c>
    </row>
    <row r="729" spans="1:9" ht="78" customHeight="1" x14ac:dyDescent="0.25">
      <c r="A729" s="190" t="s">
        <v>1182</v>
      </c>
      <c r="B729" s="196"/>
      <c r="C729" s="188" t="s">
        <v>198</v>
      </c>
      <c r="D729" s="159" t="s">
        <v>843</v>
      </c>
      <c r="E729" s="159" t="s">
        <v>844</v>
      </c>
      <c r="F729" s="159" t="s">
        <v>76</v>
      </c>
      <c r="G729" s="63">
        <v>64</v>
      </c>
      <c r="H729" s="63">
        <v>70</v>
      </c>
      <c r="I729" s="59">
        <v>70</v>
      </c>
    </row>
    <row r="730" spans="1:9" ht="63" x14ac:dyDescent="0.25">
      <c r="A730" s="191"/>
      <c r="B730" s="196"/>
      <c r="C730" s="189"/>
      <c r="D730" s="159" t="s">
        <v>653</v>
      </c>
      <c r="E730" s="159" t="s">
        <v>17</v>
      </c>
      <c r="F730" s="159" t="s">
        <v>332</v>
      </c>
      <c r="G730" s="62">
        <v>7474.8064692865955</v>
      </c>
      <c r="H730" s="62">
        <v>18175.5695757822</v>
      </c>
      <c r="I730" s="24">
        <v>18175.5695757822</v>
      </c>
    </row>
    <row r="731" spans="1:9" ht="63" customHeight="1" x14ac:dyDescent="0.25">
      <c r="A731" s="188" t="s">
        <v>1183</v>
      </c>
      <c r="B731" s="196"/>
      <c r="C731" s="188" t="s">
        <v>198</v>
      </c>
      <c r="D731" s="159" t="s">
        <v>845</v>
      </c>
      <c r="E731" s="159" t="s">
        <v>846</v>
      </c>
      <c r="F731" s="159" t="s">
        <v>76</v>
      </c>
      <c r="G731" s="63">
        <v>196</v>
      </c>
      <c r="H731" s="63">
        <v>221</v>
      </c>
      <c r="I731" s="59">
        <v>221</v>
      </c>
    </row>
    <row r="732" spans="1:9" ht="63" customHeight="1" x14ac:dyDescent="0.25">
      <c r="A732" s="194"/>
      <c r="B732" s="196"/>
      <c r="C732" s="194"/>
      <c r="D732" s="159" t="s">
        <v>653</v>
      </c>
      <c r="E732" s="188" t="s">
        <v>17</v>
      </c>
      <c r="F732" s="188" t="s">
        <v>332</v>
      </c>
      <c r="G732" s="62">
        <v>8292.363426391079</v>
      </c>
      <c r="H732" s="62">
        <v>25811.441087780699</v>
      </c>
      <c r="I732" s="24">
        <v>35811.441087780702</v>
      </c>
    </row>
    <row r="733" spans="1:9" x14ac:dyDescent="0.25">
      <c r="A733" s="189"/>
      <c r="B733" s="196"/>
      <c r="C733" s="189"/>
      <c r="D733" s="159" t="s">
        <v>2129</v>
      </c>
      <c r="E733" s="189"/>
      <c r="F733" s="189"/>
      <c r="G733" s="62">
        <v>8000</v>
      </c>
      <c r="H733" s="62">
        <v>9558</v>
      </c>
      <c r="I733" s="24">
        <v>8558.1</v>
      </c>
    </row>
    <row r="734" spans="1:9" ht="94.5" x14ac:dyDescent="0.25">
      <c r="A734" s="190" t="s">
        <v>1184</v>
      </c>
      <c r="B734" s="196"/>
      <c r="C734" s="188" t="s">
        <v>198</v>
      </c>
      <c r="D734" s="159" t="s">
        <v>847</v>
      </c>
      <c r="E734" s="159" t="s">
        <v>848</v>
      </c>
      <c r="F734" s="159" t="s">
        <v>76</v>
      </c>
      <c r="G734" s="63">
        <v>68</v>
      </c>
      <c r="H734" s="63">
        <v>66</v>
      </c>
      <c r="I734" s="59">
        <v>66</v>
      </c>
    </row>
    <row r="735" spans="1:9" ht="63" x14ac:dyDescent="0.25">
      <c r="A735" s="191"/>
      <c r="B735" s="196"/>
      <c r="C735" s="189"/>
      <c r="D735" s="159" t="s">
        <v>653</v>
      </c>
      <c r="E735" s="159" t="s">
        <v>17</v>
      </c>
      <c r="F735" s="159" t="s">
        <v>332</v>
      </c>
      <c r="G735" s="62">
        <v>6941</v>
      </c>
      <c r="H735" s="62">
        <v>7708.3941683864405</v>
      </c>
      <c r="I735" s="24">
        <v>7708.3941683864405</v>
      </c>
    </row>
    <row r="736" spans="1:9" ht="63" x14ac:dyDescent="0.25">
      <c r="A736" s="190" t="s">
        <v>1185</v>
      </c>
      <c r="B736" s="196"/>
      <c r="C736" s="188" t="s">
        <v>198</v>
      </c>
      <c r="D736" s="159" t="s">
        <v>849</v>
      </c>
      <c r="E736" s="159" t="s">
        <v>850</v>
      </c>
      <c r="F736" s="159" t="s">
        <v>76</v>
      </c>
      <c r="G736" s="63">
        <v>67</v>
      </c>
      <c r="H736" s="63">
        <v>68</v>
      </c>
      <c r="I736" s="59">
        <v>68</v>
      </c>
    </row>
    <row r="737" spans="1:11" ht="63" x14ac:dyDescent="0.25">
      <c r="A737" s="191"/>
      <c r="B737" s="196"/>
      <c r="C737" s="189"/>
      <c r="D737" s="159" t="s">
        <v>653</v>
      </c>
      <c r="E737" s="159" t="s">
        <v>17</v>
      </c>
      <c r="F737" s="159" t="s">
        <v>332</v>
      </c>
      <c r="G737" s="62">
        <v>7825.1880252189158</v>
      </c>
      <c r="H737" s="62">
        <v>7941.981876341586</v>
      </c>
      <c r="I737" s="24">
        <v>7941.981876341586</v>
      </c>
    </row>
    <row r="738" spans="1:11" ht="63" x14ac:dyDescent="0.25">
      <c r="A738" s="190" t="s">
        <v>1186</v>
      </c>
      <c r="B738" s="196"/>
      <c r="C738" s="188" t="s">
        <v>198</v>
      </c>
      <c r="D738" s="159" t="s">
        <v>851</v>
      </c>
      <c r="E738" s="159" t="s">
        <v>852</v>
      </c>
      <c r="F738" s="159" t="s">
        <v>76</v>
      </c>
      <c r="G738" s="63">
        <v>52</v>
      </c>
      <c r="H738" s="63">
        <v>48</v>
      </c>
      <c r="I738" s="59">
        <v>48</v>
      </c>
    </row>
    <row r="739" spans="1:11" ht="63" x14ac:dyDescent="0.25">
      <c r="A739" s="191"/>
      <c r="B739" s="196"/>
      <c r="C739" s="189"/>
      <c r="D739" s="159" t="s">
        <v>653</v>
      </c>
      <c r="E739" s="159" t="s">
        <v>17</v>
      </c>
      <c r="F739" s="159" t="s">
        <v>332</v>
      </c>
      <c r="G739" s="62">
        <v>6073.280255663708</v>
      </c>
      <c r="H739" s="62">
        <v>5606.1048513818841</v>
      </c>
      <c r="I739" s="24">
        <v>5606.1048513818841</v>
      </c>
    </row>
    <row r="740" spans="1:11" ht="78.75" x14ac:dyDescent="0.25">
      <c r="A740" s="190" t="s">
        <v>1187</v>
      </c>
      <c r="B740" s="196"/>
      <c r="C740" s="188" t="s">
        <v>198</v>
      </c>
      <c r="D740" s="159" t="s">
        <v>853</v>
      </c>
      <c r="E740" s="159" t="s">
        <v>854</v>
      </c>
      <c r="F740" s="159" t="s">
        <v>76</v>
      </c>
      <c r="G740" s="63">
        <v>88</v>
      </c>
      <c r="H740" s="63">
        <v>94</v>
      </c>
      <c r="I740" s="59">
        <v>94</v>
      </c>
      <c r="K740" s="9"/>
    </row>
    <row r="741" spans="1:11" ht="63" x14ac:dyDescent="0.25">
      <c r="A741" s="191"/>
      <c r="B741" s="196"/>
      <c r="C741" s="189"/>
      <c r="D741" s="159" t="s">
        <v>653</v>
      </c>
      <c r="E741" s="159" t="s">
        <v>17</v>
      </c>
      <c r="F741" s="159" t="s">
        <v>332</v>
      </c>
      <c r="G741" s="62">
        <v>8082.9403631003697</v>
      </c>
      <c r="H741" s="62">
        <v>8634.0499333117587</v>
      </c>
      <c r="I741" s="24">
        <v>8634.0499333117587</v>
      </c>
    </row>
    <row r="742" spans="1:11" ht="78.75" x14ac:dyDescent="0.25">
      <c r="A742" s="190" t="s">
        <v>1188</v>
      </c>
      <c r="B742" s="196"/>
      <c r="C742" s="188" t="s">
        <v>198</v>
      </c>
      <c r="D742" s="159" t="s">
        <v>855</v>
      </c>
      <c r="E742" s="159" t="s">
        <v>856</v>
      </c>
      <c r="F742" s="159" t="s">
        <v>76</v>
      </c>
      <c r="G742" s="63">
        <v>65</v>
      </c>
      <c r="H742" s="63">
        <v>56</v>
      </c>
      <c r="I742" s="59">
        <v>56</v>
      </c>
    </row>
    <row r="743" spans="1:11" ht="63" x14ac:dyDescent="0.25">
      <c r="A743" s="191"/>
      <c r="B743" s="196"/>
      <c r="C743" s="189"/>
      <c r="D743" s="159" t="s">
        <v>653</v>
      </c>
      <c r="E743" s="159" t="s">
        <v>17</v>
      </c>
      <c r="F743" s="159" t="s">
        <v>332</v>
      </c>
      <c r="G743" s="62">
        <v>7342.1777532200895</v>
      </c>
      <c r="H743" s="62">
        <v>6325.5685258511539</v>
      </c>
      <c r="I743" s="24">
        <v>6325.5685258511539</v>
      </c>
    </row>
    <row r="744" spans="1:11" ht="78.75" x14ac:dyDescent="0.25">
      <c r="A744" s="188" t="s">
        <v>1189</v>
      </c>
      <c r="B744" s="196"/>
      <c r="C744" s="188" t="s">
        <v>198</v>
      </c>
      <c r="D744" s="159" t="s">
        <v>2130</v>
      </c>
      <c r="E744" s="159" t="s">
        <v>2131</v>
      </c>
      <c r="F744" s="159" t="s">
        <v>76</v>
      </c>
      <c r="G744" s="63">
        <v>0</v>
      </c>
      <c r="H744" s="63">
        <v>19</v>
      </c>
      <c r="I744" s="59">
        <v>19</v>
      </c>
      <c r="K744" s="9"/>
    </row>
    <row r="745" spans="1:11" ht="69" customHeight="1" x14ac:dyDescent="0.25">
      <c r="A745" s="189"/>
      <c r="B745" s="196"/>
      <c r="C745" s="189"/>
      <c r="D745" s="159" t="s">
        <v>653</v>
      </c>
      <c r="E745" s="159" t="s">
        <v>17</v>
      </c>
      <c r="F745" s="159" t="s">
        <v>332</v>
      </c>
      <c r="G745" s="62">
        <v>0</v>
      </c>
      <c r="H745" s="62">
        <v>2219.0831703386625</v>
      </c>
      <c r="I745" s="24">
        <v>2219.0831703386625</v>
      </c>
      <c r="K745" s="9"/>
    </row>
    <row r="746" spans="1:11" ht="141.75" x14ac:dyDescent="0.25">
      <c r="A746" s="190" t="s">
        <v>1190</v>
      </c>
      <c r="B746" s="196"/>
      <c r="C746" s="188" t="s">
        <v>687</v>
      </c>
      <c r="D746" s="159" t="s">
        <v>822</v>
      </c>
      <c r="E746" s="159" t="s">
        <v>857</v>
      </c>
      <c r="F746" s="159" t="s">
        <v>51</v>
      </c>
      <c r="G746" s="63">
        <v>4200</v>
      </c>
      <c r="H746" s="63">
        <v>4200</v>
      </c>
      <c r="I746" s="59">
        <v>4200</v>
      </c>
    </row>
    <row r="747" spans="1:11" ht="63" x14ac:dyDescent="0.25">
      <c r="A747" s="191"/>
      <c r="B747" s="196"/>
      <c r="C747" s="189"/>
      <c r="D747" s="159" t="s">
        <v>653</v>
      </c>
      <c r="E747" s="159" t="s">
        <v>17</v>
      </c>
      <c r="F747" s="159" t="s">
        <v>332</v>
      </c>
      <c r="G747" s="62">
        <v>411.55719814136</v>
      </c>
      <c r="H747" s="62">
        <v>400</v>
      </c>
      <c r="I747" s="24">
        <v>400</v>
      </c>
    </row>
    <row r="748" spans="1:11" ht="126" x14ac:dyDescent="0.25">
      <c r="A748" s="190" t="s">
        <v>1191</v>
      </c>
      <c r="B748" s="196"/>
      <c r="C748" s="188" t="s">
        <v>687</v>
      </c>
      <c r="D748" s="159" t="s">
        <v>822</v>
      </c>
      <c r="E748" s="159" t="s">
        <v>858</v>
      </c>
      <c r="F748" s="159" t="s">
        <v>51</v>
      </c>
      <c r="G748" s="63">
        <v>5550</v>
      </c>
      <c r="H748" s="63">
        <v>4176</v>
      </c>
      <c r="I748" s="59">
        <v>4176</v>
      </c>
    </row>
    <row r="749" spans="1:11" ht="63" x14ac:dyDescent="0.25">
      <c r="A749" s="191"/>
      <c r="B749" s="196"/>
      <c r="C749" s="189"/>
      <c r="D749" s="159" t="s">
        <v>653</v>
      </c>
      <c r="E749" s="159" t="s">
        <v>17</v>
      </c>
      <c r="F749" s="159" t="s">
        <v>332</v>
      </c>
      <c r="G749" s="62">
        <v>543.8434385963684</v>
      </c>
      <c r="H749" s="62">
        <v>409.20544136548364</v>
      </c>
      <c r="I749" s="24">
        <v>409.20544136548364</v>
      </c>
    </row>
    <row r="750" spans="1:11" ht="126" x14ac:dyDescent="0.25">
      <c r="A750" s="190" t="s">
        <v>1192</v>
      </c>
      <c r="B750" s="196"/>
      <c r="C750" s="188" t="s">
        <v>687</v>
      </c>
      <c r="D750" s="159" t="s">
        <v>859</v>
      </c>
      <c r="E750" s="159" t="s">
        <v>860</v>
      </c>
      <c r="F750" s="159" t="s">
        <v>51</v>
      </c>
      <c r="G750" s="63">
        <v>1296</v>
      </c>
      <c r="H750" s="63">
        <v>1296</v>
      </c>
      <c r="I750" s="59">
        <v>1296</v>
      </c>
    </row>
    <row r="751" spans="1:11" ht="63" x14ac:dyDescent="0.25">
      <c r="A751" s="191"/>
      <c r="B751" s="196"/>
      <c r="C751" s="189"/>
      <c r="D751" s="159" t="s">
        <v>653</v>
      </c>
      <c r="E751" s="159" t="s">
        <v>17</v>
      </c>
      <c r="F751" s="159" t="s">
        <v>332</v>
      </c>
      <c r="G751" s="62">
        <v>126.99479164532013</v>
      </c>
      <c r="H751" s="62">
        <v>100</v>
      </c>
      <c r="I751" s="24">
        <v>100</v>
      </c>
    </row>
    <row r="752" spans="1:11" ht="63" x14ac:dyDescent="0.25">
      <c r="A752" s="190" t="s">
        <v>1193</v>
      </c>
      <c r="B752" s="196"/>
      <c r="C752" s="188" t="s">
        <v>198</v>
      </c>
      <c r="D752" s="159" t="s">
        <v>861</v>
      </c>
      <c r="E752" s="159" t="s">
        <v>862</v>
      </c>
      <c r="F752" s="159" t="s">
        <v>76</v>
      </c>
      <c r="G752" s="63">
        <v>99</v>
      </c>
      <c r="H752" s="63">
        <v>100</v>
      </c>
      <c r="I752" s="59">
        <v>100</v>
      </c>
    </row>
    <row r="753" spans="1:11" ht="63" x14ac:dyDescent="0.25">
      <c r="A753" s="191"/>
      <c r="B753" s="196"/>
      <c r="C753" s="189"/>
      <c r="D753" s="159" t="s">
        <v>653</v>
      </c>
      <c r="E753" s="159" t="s">
        <v>17</v>
      </c>
      <c r="F753" s="159" t="s">
        <v>332</v>
      </c>
      <c r="G753" s="62">
        <v>9093.3079059613156</v>
      </c>
      <c r="H753" s="62">
        <v>9093.3079059613156</v>
      </c>
      <c r="I753" s="24">
        <v>9093.3079059613156</v>
      </c>
    </row>
    <row r="754" spans="1:11" ht="78.75" x14ac:dyDescent="0.25">
      <c r="A754" s="190" t="s">
        <v>1194</v>
      </c>
      <c r="B754" s="196"/>
      <c r="C754" s="188" t="s">
        <v>198</v>
      </c>
      <c r="D754" s="159" t="s">
        <v>863</v>
      </c>
      <c r="E754" s="159" t="s">
        <v>864</v>
      </c>
      <c r="F754" s="159" t="s">
        <v>76</v>
      </c>
      <c r="G754" s="63">
        <v>169</v>
      </c>
      <c r="H754" s="63">
        <v>208</v>
      </c>
      <c r="I754" s="59">
        <v>208</v>
      </c>
    </row>
    <row r="755" spans="1:11" ht="63" x14ac:dyDescent="0.25">
      <c r="A755" s="191"/>
      <c r="B755" s="196"/>
      <c r="C755" s="189"/>
      <c r="D755" s="159" t="s">
        <v>653</v>
      </c>
      <c r="E755" s="159" t="s">
        <v>17</v>
      </c>
      <c r="F755" s="159" t="s">
        <v>332</v>
      </c>
      <c r="G755" s="62">
        <v>10554.178643630124</v>
      </c>
      <c r="H755" s="62">
        <v>42989.758330621698</v>
      </c>
      <c r="I755" s="24">
        <v>52989.758330621698</v>
      </c>
    </row>
    <row r="756" spans="1:11" ht="78.75" x14ac:dyDescent="0.25">
      <c r="A756" s="190" t="s">
        <v>1195</v>
      </c>
      <c r="B756" s="196"/>
      <c r="C756" s="188" t="s">
        <v>198</v>
      </c>
      <c r="D756" s="159" t="s">
        <v>865</v>
      </c>
      <c r="E756" s="159" t="s">
        <v>866</v>
      </c>
      <c r="F756" s="159" t="s">
        <v>76</v>
      </c>
      <c r="G756" s="63">
        <v>15</v>
      </c>
      <c r="H756" s="63">
        <v>1</v>
      </c>
      <c r="I756" s="59">
        <v>1</v>
      </c>
    </row>
    <row r="757" spans="1:11" ht="63" x14ac:dyDescent="0.25">
      <c r="A757" s="191"/>
      <c r="B757" s="196"/>
      <c r="C757" s="189"/>
      <c r="D757" s="159" t="s">
        <v>662</v>
      </c>
      <c r="E757" s="159" t="s">
        <v>17</v>
      </c>
      <c r="F757" s="159" t="s">
        <v>332</v>
      </c>
      <c r="G757" s="62">
        <v>1377.7739275956906</v>
      </c>
      <c r="H757" s="62">
        <v>91.851595173046036</v>
      </c>
      <c r="I757" s="24">
        <v>91.851595173046036</v>
      </c>
    </row>
    <row r="758" spans="1:11" ht="94.5" x14ac:dyDescent="0.25">
      <c r="A758" s="190" t="s">
        <v>1196</v>
      </c>
      <c r="B758" s="196"/>
      <c r="C758" s="188" t="s">
        <v>198</v>
      </c>
      <c r="D758" s="159" t="s">
        <v>867</v>
      </c>
      <c r="E758" s="159" t="s">
        <v>868</v>
      </c>
      <c r="F758" s="159" t="s">
        <v>76</v>
      </c>
      <c r="G758" s="63">
        <v>95</v>
      </c>
      <c r="H758" s="63">
        <v>95</v>
      </c>
      <c r="I758" s="59">
        <v>95</v>
      </c>
    </row>
    <row r="759" spans="1:11" ht="63" x14ac:dyDescent="0.25">
      <c r="A759" s="191"/>
      <c r="B759" s="196"/>
      <c r="C759" s="189"/>
      <c r="D759" s="159" t="s">
        <v>653</v>
      </c>
      <c r="E759" s="159" t="s">
        <v>17</v>
      </c>
      <c r="F759" s="159" t="s">
        <v>332</v>
      </c>
      <c r="G759" s="62">
        <v>8725.901531332971</v>
      </c>
      <c r="H759" s="62">
        <v>8725.901531332971</v>
      </c>
      <c r="I759" s="24">
        <v>8725.901531332971</v>
      </c>
    </row>
    <row r="760" spans="1:11" ht="126" x14ac:dyDescent="0.25">
      <c r="A760" s="190" t="s">
        <v>1197</v>
      </c>
      <c r="B760" s="196"/>
      <c r="C760" s="188" t="s">
        <v>198</v>
      </c>
      <c r="D760" s="159" t="s">
        <v>869</v>
      </c>
      <c r="E760" s="159" t="s">
        <v>870</v>
      </c>
      <c r="F760" s="159" t="s">
        <v>76</v>
      </c>
      <c r="G760" s="63">
        <v>70</v>
      </c>
      <c r="H760" s="63">
        <v>83</v>
      </c>
      <c r="I760" s="59">
        <v>83</v>
      </c>
      <c r="K760" s="9"/>
    </row>
    <row r="761" spans="1:11" ht="63" x14ac:dyDescent="0.25">
      <c r="A761" s="191"/>
      <c r="B761" s="196"/>
      <c r="C761" s="189"/>
      <c r="D761" s="159" t="s">
        <v>653</v>
      </c>
      <c r="E761" s="159" t="s">
        <v>17</v>
      </c>
      <c r="F761" s="159" t="s">
        <v>332</v>
      </c>
      <c r="G761" s="62">
        <v>6429.6116520068217</v>
      </c>
      <c r="H761" s="62">
        <v>7623.6823873795174</v>
      </c>
      <c r="I761" s="24">
        <v>7623.6823873795174</v>
      </c>
    </row>
    <row r="762" spans="1:11" ht="110.25" x14ac:dyDescent="0.25">
      <c r="A762" s="190" t="s">
        <v>1198</v>
      </c>
      <c r="B762" s="196"/>
      <c r="C762" s="188" t="s">
        <v>198</v>
      </c>
      <c r="D762" s="159" t="s">
        <v>871</v>
      </c>
      <c r="E762" s="159" t="s">
        <v>872</v>
      </c>
      <c r="F762" s="159" t="s">
        <v>76</v>
      </c>
      <c r="G762" s="63">
        <v>75</v>
      </c>
      <c r="H762" s="63">
        <v>90</v>
      </c>
      <c r="I762" s="59">
        <v>90</v>
      </c>
    </row>
    <row r="763" spans="1:11" ht="63" x14ac:dyDescent="0.25">
      <c r="A763" s="191"/>
      <c r="B763" s="196"/>
      <c r="C763" s="189"/>
      <c r="D763" s="159" t="s">
        <v>653</v>
      </c>
      <c r="E763" s="159" t="s">
        <v>17</v>
      </c>
      <c r="F763" s="159" t="s">
        <v>332</v>
      </c>
      <c r="G763" s="62">
        <v>6888.8696278720518</v>
      </c>
      <c r="H763" s="62">
        <v>8266.6435534464617</v>
      </c>
      <c r="I763" s="24">
        <v>8266.6435534464617</v>
      </c>
    </row>
    <row r="764" spans="1:11" ht="78.75" x14ac:dyDescent="0.25">
      <c r="A764" s="190" t="s">
        <v>1199</v>
      </c>
      <c r="B764" s="196"/>
      <c r="C764" s="188" t="s">
        <v>198</v>
      </c>
      <c r="D764" s="159" t="s">
        <v>873</v>
      </c>
      <c r="E764" s="159" t="s">
        <v>874</v>
      </c>
      <c r="F764" s="159" t="s">
        <v>76</v>
      </c>
      <c r="G764" s="63">
        <v>52</v>
      </c>
      <c r="H764" s="63">
        <v>60</v>
      </c>
      <c r="I764" s="59">
        <v>60</v>
      </c>
    </row>
    <row r="765" spans="1:11" ht="63" x14ac:dyDescent="0.25">
      <c r="A765" s="191"/>
      <c r="B765" s="196"/>
      <c r="C765" s="189"/>
      <c r="D765" s="159" t="s">
        <v>653</v>
      </c>
      <c r="E765" s="159" t="s">
        <v>17</v>
      </c>
      <c r="F765" s="159" t="s">
        <v>332</v>
      </c>
      <c r="G765" s="62">
        <v>4776.2829409132728</v>
      </c>
      <c r="H765" s="62">
        <v>5511.0957010537768</v>
      </c>
      <c r="I765" s="24">
        <v>5511.0957010537768</v>
      </c>
    </row>
    <row r="766" spans="1:11" ht="78.75" x14ac:dyDescent="0.25">
      <c r="A766" s="190" t="s">
        <v>1200</v>
      </c>
      <c r="B766" s="196"/>
      <c r="C766" s="188" t="s">
        <v>198</v>
      </c>
      <c r="D766" s="159" t="s">
        <v>875</v>
      </c>
      <c r="E766" s="159" t="s">
        <v>876</v>
      </c>
      <c r="F766" s="159" t="s">
        <v>76</v>
      </c>
      <c r="G766" s="63">
        <v>15</v>
      </c>
      <c r="H766" s="63">
        <v>8</v>
      </c>
      <c r="I766" s="59">
        <v>8</v>
      </c>
    </row>
    <row r="767" spans="1:11" ht="63" x14ac:dyDescent="0.25">
      <c r="A767" s="191"/>
      <c r="B767" s="196"/>
      <c r="C767" s="189"/>
      <c r="D767" s="159" t="s">
        <v>653</v>
      </c>
      <c r="E767" s="159" t="s">
        <v>17</v>
      </c>
      <c r="F767" s="159" t="s">
        <v>332</v>
      </c>
      <c r="G767" s="62">
        <v>1377.7739275956906</v>
      </c>
      <c r="H767" s="62">
        <v>734.81276138436829</v>
      </c>
      <c r="I767" s="24">
        <v>734.81276138436829</v>
      </c>
    </row>
    <row r="768" spans="1:11" ht="94.5" x14ac:dyDescent="0.25">
      <c r="A768" s="190" t="s">
        <v>1201</v>
      </c>
      <c r="B768" s="196"/>
      <c r="C768" s="188" t="s">
        <v>198</v>
      </c>
      <c r="D768" s="159" t="s">
        <v>877</v>
      </c>
      <c r="E768" s="159" t="s">
        <v>878</v>
      </c>
      <c r="F768" s="159" t="s">
        <v>76</v>
      </c>
      <c r="G768" s="63">
        <v>53</v>
      </c>
      <c r="H768" s="63">
        <v>82</v>
      </c>
      <c r="I768" s="59">
        <v>82</v>
      </c>
    </row>
    <row r="769" spans="1:11" ht="63" x14ac:dyDescent="0.25">
      <c r="A769" s="191"/>
      <c r="B769" s="196"/>
      <c r="C769" s="189"/>
      <c r="D769" s="159" t="s">
        <v>653</v>
      </c>
      <c r="E769" s="159" t="s">
        <v>17</v>
      </c>
      <c r="F769" s="159" t="s">
        <v>332</v>
      </c>
      <c r="G769" s="62">
        <v>4868.1345421501592</v>
      </c>
      <c r="H769" s="62">
        <v>7531.8308010625096</v>
      </c>
      <c r="I769" s="24">
        <v>7531.8308010625096</v>
      </c>
    </row>
    <row r="770" spans="1:11" ht="63" x14ac:dyDescent="0.25">
      <c r="A770" s="190" t="s">
        <v>1202</v>
      </c>
      <c r="B770" s="196"/>
      <c r="C770" s="188" t="s">
        <v>650</v>
      </c>
      <c r="D770" s="159" t="s">
        <v>879</v>
      </c>
      <c r="E770" s="159" t="s">
        <v>880</v>
      </c>
      <c r="F770" s="159" t="s">
        <v>76</v>
      </c>
      <c r="G770" s="63">
        <v>69</v>
      </c>
      <c r="H770" s="63">
        <v>92</v>
      </c>
      <c r="I770" s="59">
        <v>92</v>
      </c>
    </row>
    <row r="771" spans="1:11" ht="63" x14ac:dyDescent="0.25">
      <c r="A771" s="191"/>
      <c r="B771" s="196"/>
      <c r="C771" s="189"/>
      <c r="D771" s="159" t="s">
        <v>653</v>
      </c>
      <c r="E771" s="159" t="s">
        <v>17</v>
      </c>
      <c r="F771" s="159" t="s">
        <v>332</v>
      </c>
      <c r="G771" s="62">
        <v>6337.760060876336</v>
      </c>
      <c r="H771" s="62">
        <v>8450.2999999999993</v>
      </c>
      <c r="I771" s="24">
        <v>8450.346747835114</v>
      </c>
    </row>
    <row r="772" spans="1:11" ht="78.75" x14ac:dyDescent="0.25">
      <c r="A772" s="190" t="s">
        <v>1203</v>
      </c>
      <c r="B772" s="196"/>
      <c r="C772" s="188" t="s">
        <v>650</v>
      </c>
      <c r="D772" s="159" t="s">
        <v>881</v>
      </c>
      <c r="E772" s="159" t="s">
        <v>882</v>
      </c>
      <c r="F772" s="159" t="s">
        <v>76</v>
      </c>
      <c r="G772" s="63">
        <v>57</v>
      </c>
      <c r="H772" s="63">
        <v>64</v>
      </c>
      <c r="I772" s="59">
        <v>64</v>
      </c>
      <c r="K772" s="9"/>
    </row>
    <row r="773" spans="1:11" ht="63" x14ac:dyDescent="0.25">
      <c r="A773" s="191"/>
      <c r="B773" s="196"/>
      <c r="C773" s="189"/>
      <c r="D773" s="159" t="s">
        <v>653</v>
      </c>
      <c r="E773" s="159" t="s">
        <v>17</v>
      </c>
      <c r="F773" s="159" t="s">
        <v>332</v>
      </c>
      <c r="G773" s="62">
        <v>5235.5409167785028</v>
      </c>
      <c r="H773" s="62">
        <v>5878.5020819969159</v>
      </c>
      <c r="I773" s="24">
        <v>5878.5020819969159</v>
      </c>
      <c r="K773" s="9"/>
    </row>
    <row r="774" spans="1:11" ht="78.75" x14ac:dyDescent="0.25">
      <c r="A774" s="190" t="s">
        <v>1204</v>
      </c>
      <c r="B774" s="196"/>
      <c r="C774" s="188" t="s">
        <v>650</v>
      </c>
      <c r="D774" s="159" t="s">
        <v>883</v>
      </c>
      <c r="E774" s="159" t="s">
        <v>884</v>
      </c>
      <c r="F774" s="159" t="s">
        <v>76</v>
      </c>
      <c r="G774" s="63">
        <v>66</v>
      </c>
      <c r="H774" s="63">
        <v>73</v>
      </c>
      <c r="I774" s="59">
        <v>73</v>
      </c>
      <c r="K774" s="9"/>
    </row>
    <row r="775" spans="1:11" ht="63" x14ac:dyDescent="0.25">
      <c r="A775" s="191"/>
      <c r="B775" s="196"/>
      <c r="C775" s="189"/>
      <c r="D775" s="159" t="s">
        <v>653</v>
      </c>
      <c r="E775" s="159" t="s">
        <v>17</v>
      </c>
      <c r="F775" s="159" t="s">
        <v>332</v>
      </c>
      <c r="G775" s="62">
        <v>6062.2052773784781</v>
      </c>
      <c r="H775" s="62">
        <v>6705.1664431610434</v>
      </c>
      <c r="I775" s="24">
        <v>6705.1664431610434</v>
      </c>
      <c r="K775" s="9"/>
    </row>
    <row r="776" spans="1:11" ht="63" x14ac:dyDescent="0.25">
      <c r="A776" s="190" t="s">
        <v>1205</v>
      </c>
      <c r="B776" s="196"/>
      <c r="C776" s="188" t="s">
        <v>672</v>
      </c>
      <c r="D776" s="159" t="s">
        <v>885</v>
      </c>
      <c r="E776" s="159" t="s">
        <v>886</v>
      </c>
      <c r="F776" s="159" t="s">
        <v>76</v>
      </c>
      <c r="G776" s="63">
        <v>72</v>
      </c>
      <c r="H776" s="63">
        <v>71</v>
      </c>
      <c r="I776" s="59">
        <v>71</v>
      </c>
    </row>
    <row r="777" spans="1:11" ht="63" x14ac:dyDescent="0.25">
      <c r="A777" s="191"/>
      <c r="B777" s="196"/>
      <c r="C777" s="189"/>
      <c r="D777" s="159" t="s">
        <v>653</v>
      </c>
      <c r="E777" s="159" t="s">
        <v>17</v>
      </c>
      <c r="F777" s="159" t="s">
        <v>332</v>
      </c>
      <c r="G777" s="62">
        <v>6613.3148443741902</v>
      </c>
      <c r="H777" s="62">
        <v>6521.4632493134422</v>
      </c>
      <c r="I777" s="24">
        <v>6521.4632493134422</v>
      </c>
    </row>
    <row r="778" spans="1:11" ht="126" x14ac:dyDescent="0.25">
      <c r="A778" s="190" t="s">
        <v>1206</v>
      </c>
      <c r="B778" s="196"/>
      <c r="C778" s="188" t="s">
        <v>198</v>
      </c>
      <c r="D778" s="165" t="s">
        <v>887</v>
      </c>
      <c r="E778" s="159" t="s">
        <v>888</v>
      </c>
      <c r="F778" s="159" t="s">
        <v>76</v>
      </c>
      <c r="G778" s="63">
        <v>8</v>
      </c>
      <c r="H778" s="63">
        <v>31</v>
      </c>
      <c r="I778" s="59">
        <v>31</v>
      </c>
    </row>
    <row r="779" spans="1:11" ht="63" x14ac:dyDescent="0.25">
      <c r="A779" s="191"/>
      <c r="B779" s="196"/>
      <c r="C779" s="189"/>
      <c r="D779" s="159" t="s">
        <v>653</v>
      </c>
      <c r="E779" s="159" t="s">
        <v>17</v>
      </c>
      <c r="F779" s="159" t="s">
        <v>332</v>
      </c>
      <c r="G779" s="62">
        <v>797.66670084535838</v>
      </c>
      <c r="H779" s="62">
        <v>3090.9584657757637</v>
      </c>
      <c r="I779" s="24">
        <v>3090.9584657757637</v>
      </c>
    </row>
    <row r="780" spans="1:11" ht="126" x14ac:dyDescent="0.25">
      <c r="A780" s="190" t="s">
        <v>1207</v>
      </c>
      <c r="B780" s="196"/>
      <c r="C780" s="188" t="s">
        <v>687</v>
      </c>
      <c r="D780" s="159" t="s">
        <v>822</v>
      </c>
      <c r="E780" s="159" t="s">
        <v>889</v>
      </c>
      <c r="F780" s="159" t="s">
        <v>51</v>
      </c>
      <c r="G780" s="63">
        <v>8316</v>
      </c>
      <c r="H780" s="63">
        <v>7200</v>
      </c>
      <c r="I780" s="59">
        <v>7200</v>
      </c>
    </row>
    <row r="781" spans="1:11" ht="63" x14ac:dyDescent="0.25">
      <c r="A781" s="191"/>
      <c r="B781" s="196"/>
      <c r="C781" s="189"/>
      <c r="D781" s="159" t="s">
        <v>653</v>
      </c>
      <c r="E781" s="159" t="s">
        <v>17</v>
      </c>
      <c r="F781" s="159" t="s">
        <v>332</v>
      </c>
      <c r="G781" s="62">
        <v>484.34299257848699</v>
      </c>
      <c r="H781" s="62">
        <v>415.01557799003223</v>
      </c>
      <c r="I781" s="24">
        <v>415.01557799003223</v>
      </c>
    </row>
    <row r="782" spans="1:11" ht="94.5" x14ac:dyDescent="0.25">
      <c r="A782" s="190" t="s">
        <v>1208</v>
      </c>
      <c r="B782" s="196"/>
      <c r="C782" s="188" t="s">
        <v>650</v>
      </c>
      <c r="D782" s="159" t="s">
        <v>892</v>
      </c>
      <c r="E782" s="159" t="s">
        <v>893</v>
      </c>
      <c r="F782" s="159" t="s">
        <v>76</v>
      </c>
      <c r="G782" s="63">
        <v>66</v>
      </c>
      <c r="H782" s="63">
        <v>45</v>
      </c>
      <c r="I782" s="59">
        <v>45</v>
      </c>
    </row>
    <row r="783" spans="1:11" ht="63" x14ac:dyDescent="0.25">
      <c r="A783" s="191"/>
      <c r="B783" s="196"/>
      <c r="C783" s="189"/>
      <c r="D783" s="159" t="s">
        <v>890</v>
      </c>
      <c r="E783" s="159" t="s">
        <v>17</v>
      </c>
      <c r="F783" s="159" t="s">
        <v>332</v>
      </c>
      <c r="G783" s="62">
        <v>5561.2153027777631</v>
      </c>
      <c r="H783" s="62">
        <v>3791.7377064393841</v>
      </c>
      <c r="I783" s="24">
        <v>3791.7377064393841</v>
      </c>
    </row>
    <row r="784" spans="1:11" ht="63" x14ac:dyDescent="0.25">
      <c r="A784" s="190" t="s">
        <v>1209</v>
      </c>
      <c r="B784" s="196"/>
      <c r="C784" s="188" t="s">
        <v>198</v>
      </c>
      <c r="D784" s="159" t="s">
        <v>894</v>
      </c>
      <c r="E784" s="159" t="s">
        <v>895</v>
      </c>
      <c r="F784" s="159" t="s">
        <v>76</v>
      </c>
      <c r="G784" s="63">
        <v>87</v>
      </c>
      <c r="H784" s="63">
        <v>91</v>
      </c>
      <c r="I784" s="59">
        <v>91</v>
      </c>
    </row>
    <row r="785" spans="1:11" ht="63" x14ac:dyDescent="0.25">
      <c r="A785" s="191"/>
      <c r="B785" s="196"/>
      <c r="C785" s="189"/>
      <c r="D785" s="159" t="s">
        <v>890</v>
      </c>
      <c r="E785" s="159" t="s">
        <v>17</v>
      </c>
      <c r="F785" s="159" t="s">
        <v>332</v>
      </c>
      <c r="G785" s="62">
        <v>4656.3581250736388</v>
      </c>
      <c r="H785" s="62">
        <v>4870.443556111507</v>
      </c>
      <c r="I785" s="24">
        <v>4870.443556111507</v>
      </c>
    </row>
    <row r="786" spans="1:11" ht="63" x14ac:dyDescent="0.25">
      <c r="A786" s="190" t="s">
        <v>1210</v>
      </c>
      <c r="B786" s="196"/>
      <c r="C786" s="188" t="s">
        <v>198</v>
      </c>
      <c r="D786" s="159" t="s">
        <v>896</v>
      </c>
      <c r="E786" s="159" t="s">
        <v>897</v>
      </c>
      <c r="F786" s="159" t="s">
        <v>76</v>
      </c>
      <c r="G786" s="63">
        <v>34</v>
      </c>
      <c r="H786" s="63">
        <v>44</v>
      </c>
      <c r="I786" s="59">
        <v>44</v>
      </c>
    </row>
    <row r="787" spans="1:11" ht="63" x14ac:dyDescent="0.25">
      <c r="A787" s="191"/>
      <c r="B787" s="196"/>
      <c r="C787" s="189"/>
      <c r="D787" s="159" t="s">
        <v>890</v>
      </c>
      <c r="E787" s="159" t="s">
        <v>17</v>
      </c>
      <c r="F787" s="159" t="s">
        <v>332</v>
      </c>
      <c r="G787" s="62">
        <v>1812.7806459871504</v>
      </c>
      <c r="H787" s="62">
        <v>2345.9514242186651</v>
      </c>
      <c r="I787" s="24">
        <v>2345.9514242186651</v>
      </c>
    </row>
    <row r="788" spans="1:11" ht="63" x14ac:dyDescent="0.25">
      <c r="A788" s="190" t="s">
        <v>1211</v>
      </c>
      <c r="B788" s="196"/>
      <c r="C788" s="188" t="s">
        <v>198</v>
      </c>
      <c r="D788" s="159" t="s">
        <v>898</v>
      </c>
      <c r="E788" s="159" t="s">
        <v>899</v>
      </c>
      <c r="F788" s="159" t="s">
        <v>76</v>
      </c>
      <c r="G788" s="63">
        <v>96.666666666666671</v>
      </c>
      <c r="H788" s="63">
        <v>90</v>
      </c>
      <c r="I788" s="59">
        <v>90</v>
      </c>
    </row>
    <row r="789" spans="1:11" ht="63" x14ac:dyDescent="0.25">
      <c r="A789" s="191"/>
      <c r="B789" s="196"/>
      <c r="C789" s="189"/>
      <c r="D789" s="159" t="s">
        <v>891</v>
      </c>
      <c r="E789" s="159" t="s">
        <v>17</v>
      </c>
      <c r="F789" s="159" t="s">
        <v>332</v>
      </c>
      <c r="G789" s="62">
        <v>5153.9841961918301</v>
      </c>
      <c r="H789" s="62">
        <v>4798.5370102475654</v>
      </c>
      <c r="I789" s="24">
        <v>4798.5370102475654</v>
      </c>
    </row>
    <row r="790" spans="1:11" ht="94.5" x14ac:dyDescent="0.25">
      <c r="A790" s="190" t="s">
        <v>2232</v>
      </c>
      <c r="B790" s="196"/>
      <c r="C790" s="188" t="s">
        <v>198</v>
      </c>
      <c r="D790" s="159" t="s">
        <v>900</v>
      </c>
      <c r="E790" s="159" t="s">
        <v>901</v>
      </c>
      <c r="F790" s="159" t="s">
        <v>76</v>
      </c>
      <c r="G790" s="63">
        <v>66</v>
      </c>
      <c r="H790" s="63">
        <v>75</v>
      </c>
      <c r="I790" s="59">
        <v>75</v>
      </c>
    </row>
    <row r="791" spans="1:11" ht="63" x14ac:dyDescent="0.25">
      <c r="A791" s="191"/>
      <c r="B791" s="196"/>
      <c r="C791" s="189"/>
      <c r="D791" s="159" t="s">
        <v>890</v>
      </c>
      <c r="E791" s="159" t="s">
        <v>17</v>
      </c>
      <c r="F791" s="159" t="s">
        <v>332</v>
      </c>
      <c r="G791" s="62">
        <v>3501.1547767526813</v>
      </c>
      <c r="H791" s="62">
        <v>3978.5849735825923</v>
      </c>
      <c r="I791" s="24">
        <v>3978.5849735825923</v>
      </c>
    </row>
    <row r="792" spans="1:11" ht="94.5" x14ac:dyDescent="0.25">
      <c r="A792" s="190" t="s">
        <v>2233</v>
      </c>
      <c r="B792" s="196"/>
      <c r="C792" s="188" t="s">
        <v>198</v>
      </c>
      <c r="D792" s="159" t="s">
        <v>902</v>
      </c>
      <c r="E792" s="159" t="s">
        <v>903</v>
      </c>
      <c r="F792" s="159" t="s">
        <v>76</v>
      </c>
      <c r="G792" s="63">
        <v>78</v>
      </c>
      <c r="H792" s="63">
        <v>74</v>
      </c>
      <c r="I792" s="59">
        <v>74</v>
      </c>
      <c r="K792" s="9"/>
    </row>
    <row r="793" spans="1:11" ht="63" x14ac:dyDescent="0.25">
      <c r="A793" s="191"/>
      <c r="B793" s="196"/>
      <c r="C793" s="189"/>
      <c r="D793" s="159" t="s">
        <v>890</v>
      </c>
      <c r="E793" s="159" t="s">
        <v>17</v>
      </c>
      <c r="F793" s="159" t="s">
        <v>332</v>
      </c>
      <c r="G793" s="62">
        <v>4140.9597136398261</v>
      </c>
      <c r="H793" s="62">
        <v>3928.6028052480401</v>
      </c>
      <c r="I793" s="24">
        <v>3928.6028052480401</v>
      </c>
    </row>
    <row r="794" spans="1:11" ht="78.75" x14ac:dyDescent="0.25">
      <c r="A794" s="190" t="s">
        <v>2234</v>
      </c>
      <c r="B794" s="196"/>
      <c r="C794" s="188" t="s">
        <v>198</v>
      </c>
      <c r="D794" s="159" t="s">
        <v>904</v>
      </c>
      <c r="E794" s="159" t="s">
        <v>905</v>
      </c>
      <c r="F794" s="159" t="s">
        <v>76</v>
      </c>
      <c r="G794" s="63">
        <v>94.333333333333329</v>
      </c>
      <c r="H794" s="63">
        <v>99</v>
      </c>
      <c r="I794" s="59">
        <v>99</v>
      </c>
    </row>
    <row r="795" spans="1:11" ht="63" x14ac:dyDescent="0.25">
      <c r="A795" s="191"/>
      <c r="B795" s="196"/>
      <c r="C795" s="189"/>
      <c r="D795" s="159" t="s">
        <v>890</v>
      </c>
      <c r="E795" s="159" t="s">
        <v>17</v>
      </c>
      <c r="F795" s="159" t="s">
        <v>332</v>
      </c>
      <c r="G795" s="62">
        <v>5029.5776809702102</v>
      </c>
      <c r="H795" s="62">
        <v>5278.3907111242133</v>
      </c>
      <c r="I795" s="24">
        <v>5278.3907111242133</v>
      </c>
    </row>
    <row r="796" spans="1:11" ht="78.75" x14ac:dyDescent="0.25">
      <c r="A796" s="190" t="s">
        <v>2235</v>
      </c>
      <c r="B796" s="196"/>
      <c r="C796" s="188" t="s">
        <v>198</v>
      </c>
      <c r="D796" s="159" t="s">
        <v>906</v>
      </c>
      <c r="E796" s="159" t="s">
        <v>905</v>
      </c>
      <c r="F796" s="159" t="s">
        <v>76</v>
      </c>
      <c r="G796" s="63">
        <v>24.333333333333332</v>
      </c>
      <c r="H796" s="63">
        <v>106</v>
      </c>
      <c r="I796" s="59">
        <v>106</v>
      </c>
    </row>
    <row r="797" spans="1:11" ht="63" x14ac:dyDescent="0.25">
      <c r="A797" s="191"/>
      <c r="B797" s="196"/>
      <c r="C797" s="189"/>
      <c r="D797" s="159" t="s">
        <v>890</v>
      </c>
      <c r="E797" s="159" t="s">
        <v>17</v>
      </c>
      <c r="F797" s="159" t="s">
        <v>332</v>
      </c>
      <c r="G797" s="62">
        <v>1297.3822243216252</v>
      </c>
      <c r="H797" s="62">
        <v>5651.6102374558477</v>
      </c>
      <c r="I797" s="24">
        <v>5651.6102374558477</v>
      </c>
    </row>
    <row r="798" spans="1:11" ht="78.75" x14ac:dyDescent="0.25">
      <c r="A798" s="190" t="s">
        <v>2236</v>
      </c>
      <c r="B798" s="196"/>
      <c r="C798" s="188" t="s">
        <v>198</v>
      </c>
      <c r="D798" s="159" t="s">
        <v>907</v>
      </c>
      <c r="E798" s="159" t="s">
        <v>908</v>
      </c>
      <c r="F798" s="159" t="s">
        <v>76</v>
      </c>
      <c r="G798" s="63">
        <v>35.333333333333336</v>
      </c>
      <c r="H798" s="63">
        <v>37</v>
      </c>
      <c r="I798" s="59">
        <v>37</v>
      </c>
    </row>
    <row r="799" spans="1:11" ht="63" x14ac:dyDescent="0.25">
      <c r="A799" s="191"/>
      <c r="B799" s="196"/>
      <c r="C799" s="189"/>
      <c r="D799" s="159" t="s">
        <v>890</v>
      </c>
      <c r="E799" s="159" t="s">
        <v>17</v>
      </c>
      <c r="F799" s="159" t="s">
        <v>332</v>
      </c>
      <c r="G799" s="62">
        <v>1883.87008910334</v>
      </c>
      <c r="H799" s="62">
        <v>1972.7318857591576</v>
      </c>
      <c r="I799" s="24">
        <v>1972.7318857591576</v>
      </c>
    </row>
    <row r="800" spans="1:11" ht="129.75" customHeight="1" x14ac:dyDescent="0.25">
      <c r="A800" s="190" t="s">
        <v>2237</v>
      </c>
      <c r="B800" s="196"/>
      <c r="C800" s="188" t="s">
        <v>198</v>
      </c>
      <c r="D800" s="159" t="s">
        <v>909</v>
      </c>
      <c r="E800" s="159" t="s">
        <v>910</v>
      </c>
      <c r="F800" s="159" t="s">
        <v>76</v>
      </c>
      <c r="G800" s="63">
        <v>86</v>
      </c>
      <c r="H800" s="63">
        <v>82</v>
      </c>
      <c r="I800" s="59">
        <v>82</v>
      </c>
    </row>
    <row r="801" spans="1:9" ht="60.75" customHeight="1" x14ac:dyDescent="0.25">
      <c r="A801" s="191"/>
      <c r="B801" s="196"/>
      <c r="C801" s="189"/>
      <c r="D801" s="159" t="s">
        <v>890</v>
      </c>
      <c r="E801" s="159" t="s">
        <v>17</v>
      </c>
      <c r="F801" s="159" t="s">
        <v>332</v>
      </c>
      <c r="G801" s="62">
        <v>4585.2687024208744</v>
      </c>
      <c r="H801" s="62">
        <v>4372.0003906803686</v>
      </c>
      <c r="I801" s="24">
        <v>4372.0003906803686</v>
      </c>
    </row>
    <row r="802" spans="1:9" ht="141.75" x14ac:dyDescent="0.25">
      <c r="A802" s="190" t="s">
        <v>1212</v>
      </c>
      <c r="B802" s="196"/>
      <c r="C802" s="188" t="s">
        <v>198</v>
      </c>
      <c r="D802" s="159" t="s">
        <v>911</v>
      </c>
      <c r="E802" s="159" t="s">
        <v>912</v>
      </c>
      <c r="F802" s="159" t="s">
        <v>76</v>
      </c>
      <c r="G802" s="63">
        <v>114.33333333333333</v>
      </c>
      <c r="H802" s="63">
        <v>104</v>
      </c>
      <c r="I802" s="59">
        <v>104</v>
      </c>
    </row>
    <row r="803" spans="1:9" ht="63" x14ac:dyDescent="0.25">
      <c r="A803" s="191"/>
      <c r="B803" s="196"/>
      <c r="C803" s="189"/>
      <c r="D803" s="159" t="s">
        <v>890</v>
      </c>
      <c r="E803" s="159" t="s">
        <v>17</v>
      </c>
      <c r="F803" s="159" t="s">
        <v>332</v>
      </c>
      <c r="G803" s="62">
        <v>6095.9192356276435</v>
      </c>
      <c r="H803" s="62">
        <v>5544.9760977137757</v>
      </c>
      <c r="I803" s="24">
        <v>5544.9760977137757</v>
      </c>
    </row>
    <row r="804" spans="1:9" ht="94.5" x14ac:dyDescent="0.25">
      <c r="A804" s="190" t="s">
        <v>2238</v>
      </c>
      <c r="B804" s="196"/>
      <c r="C804" s="188" t="s">
        <v>198</v>
      </c>
      <c r="D804" s="159" t="s">
        <v>913</v>
      </c>
      <c r="E804" s="159" t="s">
        <v>914</v>
      </c>
      <c r="F804" s="159" t="s">
        <v>76</v>
      </c>
      <c r="G804" s="63">
        <v>96</v>
      </c>
      <c r="H804" s="63">
        <v>100</v>
      </c>
      <c r="I804" s="59">
        <v>100</v>
      </c>
    </row>
    <row r="805" spans="1:9" ht="63" x14ac:dyDescent="0.25">
      <c r="A805" s="191"/>
      <c r="B805" s="196"/>
      <c r="C805" s="189"/>
      <c r="D805" s="159" t="s">
        <v>890</v>
      </c>
      <c r="E805" s="159" t="s">
        <v>17</v>
      </c>
      <c r="F805" s="159" t="s">
        <v>332</v>
      </c>
      <c r="G805" s="62">
        <v>5100.6671138546881</v>
      </c>
      <c r="H805" s="62">
        <v>5313.1949102653007</v>
      </c>
      <c r="I805" s="24">
        <v>5313.1949102653007</v>
      </c>
    </row>
    <row r="806" spans="1:9" ht="63" x14ac:dyDescent="0.25">
      <c r="A806" s="190" t="s">
        <v>2239</v>
      </c>
      <c r="B806" s="196"/>
      <c r="C806" s="188" t="s">
        <v>198</v>
      </c>
      <c r="D806" s="159" t="s">
        <v>915</v>
      </c>
      <c r="E806" s="159" t="s">
        <v>916</v>
      </c>
      <c r="F806" s="159" t="s">
        <v>76</v>
      </c>
      <c r="G806" s="63">
        <v>115</v>
      </c>
      <c r="H806" s="63">
        <v>25</v>
      </c>
      <c r="I806" s="59">
        <v>25</v>
      </c>
    </row>
    <row r="807" spans="1:9" ht="63" x14ac:dyDescent="0.25">
      <c r="A807" s="191"/>
      <c r="B807" s="196"/>
      <c r="C807" s="189"/>
      <c r="D807" s="159" t="s">
        <v>890</v>
      </c>
      <c r="E807" s="159" t="s">
        <v>17</v>
      </c>
      <c r="F807" s="159" t="s">
        <v>332</v>
      </c>
      <c r="G807" s="62">
        <v>6113.6915964066911</v>
      </c>
      <c r="H807" s="62">
        <v>1329.0633905231937</v>
      </c>
      <c r="I807" s="24">
        <v>6329.0633905231898</v>
      </c>
    </row>
    <row r="808" spans="1:9" ht="63" x14ac:dyDescent="0.25">
      <c r="A808" s="190" t="s">
        <v>2240</v>
      </c>
      <c r="B808" s="196"/>
      <c r="C808" s="188" t="s">
        <v>198</v>
      </c>
      <c r="D808" s="159" t="s">
        <v>917</v>
      </c>
      <c r="E808" s="159" t="s">
        <v>918</v>
      </c>
      <c r="F808" s="159" t="s">
        <v>76</v>
      </c>
      <c r="G808" s="63">
        <v>68</v>
      </c>
      <c r="H808" s="63">
        <v>73</v>
      </c>
      <c r="I808" s="59">
        <v>73</v>
      </c>
    </row>
    <row r="809" spans="1:9" ht="63" x14ac:dyDescent="0.25">
      <c r="A809" s="191"/>
      <c r="B809" s="196"/>
      <c r="C809" s="189"/>
      <c r="D809" s="159" t="s">
        <v>890</v>
      </c>
      <c r="E809" s="159" t="s">
        <v>17</v>
      </c>
      <c r="F809" s="159" t="s">
        <v>332</v>
      </c>
      <c r="G809" s="62">
        <v>3625.5612919743007</v>
      </c>
      <c r="H809" s="62">
        <v>3892.1466810900583</v>
      </c>
      <c r="I809" s="24">
        <v>3892.1466810900583</v>
      </c>
    </row>
    <row r="810" spans="1:9" ht="63" x14ac:dyDescent="0.25">
      <c r="A810" s="190" t="s">
        <v>1213</v>
      </c>
      <c r="B810" s="196"/>
      <c r="C810" s="188" t="s">
        <v>198</v>
      </c>
      <c r="D810" s="159" t="s">
        <v>919</v>
      </c>
      <c r="E810" s="159" t="s">
        <v>920</v>
      </c>
      <c r="F810" s="159" t="s">
        <v>76</v>
      </c>
      <c r="G810" s="63">
        <v>101.33333333333333</v>
      </c>
      <c r="H810" s="63">
        <v>79</v>
      </c>
      <c r="I810" s="59">
        <v>79</v>
      </c>
    </row>
    <row r="811" spans="1:9" ht="63" x14ac:dyDescent="0.25">
      <c r="A811" s="191"/>
      <c r="B811" s="196"/>
      <c r="C811" s="189"/>
      <c r="D811" s="159" t="s">
        <v>890</v>
      </c>
      <c r="E811" s="159" t="s">
        <v>17</v>
      </c>
      <c r="F811" s="159" t="s">
        <v>332</v>
      </c>
      <c r="G811" s="62">
        <v>5402.7972164033563</v>
      </c>
      <c r="H811" s="62">
        <v>4212.0491456828795</v>
      </c>
      <c r="I811" s="24">
        <v>4212.0491456828795</v>
      </c>
    </row>
    <row r="812" spans="1:9" ht="94.5" x14ac:dyDescent="0.25">
      <c r="A812" s="190" t="s">
        <v>1214</v>
      </c>
      <c r="B812" s="196"/>
      <c r="C812" s="188" t="s">
        <v>198</v>
      </c>
      <c r="D812" s="160" t="s">
        <v>921</v>
      </c>
      <c r="E812" s="159" t="s">
        <v>922</v>
      </c>
      <c r="F812" s="159" t="s">
        <v>76</v>
      </c>
      <c r="G812" s="63">
        <v>44</v>
      </c>
      <c r="H812" s="63">
        <v>64</v>
      </c>
      <c r="I812" s="59">
        <v>64</v>
      </c>
    </row>
    <row r="813" spans="1:9" ht="63" x14ac:dyDescent="0.25">
      <c r="A813" s="191"/>
      <c r="B813" s="196"/>
      <c r="C813" s="189"/>
      <c r="D813" s="159" t="s">
        <v>890</v>
      </c>
      <c r="E813" s="159" t="s">
        <v>17</v>
      </c>
      <c r="F813" s="159" t="s">
        <v>332</v>
      </c>
      <c r="G813" s="62">
        <v>2350.94</v>
      </c>
      <c r="H813" s="62">
        <v>3412.2929868097785</v>
      </c>
      <c r="I813" s="24">
        <v>3412.2929868097785</v>
      </c>
    </row>
    <row r="814" spans="1:9" ht="126" x14ac:dyDescent="0.25">
      <c r="A814" s="190" t="s">
        <v>1215</v>
      </c>
      <c r="B814" s="196"/>
      <c r="C814" s="188" t="s">
        <v>766</v>
      </c>
      <c r="D814" s="159" t="s">
        <v>924</v>
      </c>
      <c r="E814" s="159" t="s">
        <v>925</v>
      </c>
      <c r="F814" s="159" t="s">
        <v>76</v>
      </c>
      <c r="G814" s="63">
        <v>82</v>
      </c>
      <c r="H814" s="63">
        <v>82</v>
      </c>
      <c r="I814" s="59">
        <v>82</v>
      </c>
    </row>
    <row r="815" spans="1:9" ht="63" x14ac:dyDescent="0.25">
      <c r="A815" s="191"/>
      <c r="B815" s="196"/>
      <c r="C815" s="189"/>
      <c r="D815" s="159" t="s">
        <v>890</v>
      </c>
      <c r="E815" s="159" t="s">
        <v>17</v>
      </c>
      <c r="F815" s="159" t="s">
        <v>332</v>
      </c>
      <c r="G815" s="62">
        <v>7538.2446068571571</v>
      </c>
      <c r="H815" s="62">
        <v>7000</v>
      </c>
      <c r="I815" s="24">
        <v>7000</v>
      </c>
    </row>
    <row r="816" spans="1:9" ht="78.75" x14ac:dyDescent="0.25">
      <c r="A816" s="190" t="s">
        <v>1216</v>
      </c>
      <c r="B816" s="196"/>
      <c r="C816" s="188" t="s">
        <v>198</v>
      </c>
      <c r="D816" s="159" t="s">
        <v>926</v>
      </c>
      <c r="E816" s="159" t="s">
        <v>927</v>
      </c>
      <c r="F816" s="159" t="s">
        <v>76</v>
      </c>
      <c r="G816" s="63">
        <v>78</v>
      </c>
      <c r="H816" s="63">
        <v>68</v>
      </c>
      <c r="I816" s="59">
        <v>68</v>
      </c>
    </row>
    <row r="817" spans="1:9" ht="63" x14ac:dyDescent="0.25">
      <c r="A817" s="191"/>
      <c r="B817" s="196"/>
      <c r="C817" s="189"/>
      <c r="D817" s="159" t="s">
        <v>891</v>
      </c>
      <c r="E817" s="159" t="s">
        <v>17</v>
      </c>
      <c r="F817" s="159" t="s">
        <v>332</v>
      </c>
      <c r="G817" s="62">
        <v>7170.5253532502029</v>
      </c>
      <c r="H817" s="62">
        <v>6251.2272310386388</v>
      </c>
      <c r="I817" s="24">
        <v>6251.2272310386388</v>
      </c>
    </row>
    <row r="818" spans="1:9" ht="63" x14ac:dyDescent="0.25">
      <c r="A818" s="190" t="s">
        <v>1217</v>
      </c>
      <c r="B818" s="196"/>
      <c r="C818" s="188" t="s">
        <v>198</v>
      </c>
      <c r="D818" s="159" t="s">
        <v>928</v>
      </c>
      <c r="E818" s="159" t="s">
        <v>929</v>
      </c>
      <c r="F818" s="159" t="s">
        <v>76</v>
      </c>
      <c r="G818" s="63">
        <v>65</v>
      </c>
      <c r="H818" s="63">
        <v>64</v>
      </c>
      <c r="I818" s="59">
        <v>64</v>
      </c>
    </row>
    <row r="819" spans="1:9" ht="63" x14ac:dyDescent="0.25">
      <c r="A819" s="191"/>
      <c r="B819" s="196"/>
      <c r="C819" s="189"/>
      <c r="D819" s="159" t="s">
        <v>890</v>
      </c>
      <c r="E819" s="159" t="s">
        <v>17</v>
      </c>
      <c r="F819" s="159" t="s">
        <v>332</v>
      </c>
      <c r="G819" s="62">
        <v>6729.1764703420249</v>
      </c>
      <c r="H819" s="62">
        <v>6625.6506784906087</v>
      </c>
      <c r="I819" s="24">
        <v>6625.6506784906087</v>
      </c>
    </row>
    <row r="820" spans="1:9" ht="63" x14ac:dyDescent="0.25">
      <c r="A820" s="190" t="s">
        <v>1218</v>
      </c>
      <c r="B820" s="196"/>
      <c r="C820" s="188" t="s">
        <v>198</v>
      </c>
      <c r="D820" s="159" t="s">
        <v>930</v>
      </c>
      <c r="E820" s="159" t="s">
        <v>931</v>
      </c>
      <c r="F820" s="159" t="s">
        <v>76</v>
      </c>
      <c r="G820" s="63">
        <v>53</v>
      </c>
      <c r="H820" s="63">
        <v>46</v>
      </c>
      <c r="I820" s="59">
        <v>46</v>
      </c>
    </row>
    <row r="821" spans="1:9" ht="63" x14ac:dyDescent="0.25">
      <c r="A821" s="191"/>
      <c r="B821" s="196"/>
      <c r="C821" s="189"/>
      <c r="D821" s="159" t="s">
        <v>890</v>
      </c>
      <c r="E821" s="159" t="s">
        <v>17</v>
      </c>
      <c r="F821" s="159" t="s">
        <v>332</v>
      </c>
      <c r="G821" s="62">
        <v>5486.8669673379809</v>
      </c>
      <c r="H821" s="62">
        <v>4762.1864244820217</v>
      </c>
      <c r="I821" s="24">
        <v>4762.1864244820217</v>
      </c>
    </row>
    <row r="822" spans="1:9" ht="78.75" x14ac:dyDescent="0.25">
      <c r="A822" s="190" t="s">
        <v>1219</v>
      </c>
      <c r="B822" s="196"/>
      <c r="C822" s="188" t="s">
        <v>198</v>
      </c>
      <c r="D822" s="159" t="s">
        <v>932</v>
      </c>
      <c r="E822" s="159" t="s">
        <v>933</v>
      </c>
      <c r="F822" s="159" t="s">
        <v>76</v>
      </c>
      <c r="G822" s="63">
        <v>22</v>
      </c>
      <c r="H822" s="63">
        <v>23</v>
      </c>
      <c r="I822" s="59">
        <v>23</v>
      </c>
    </row>
    <row r="823" spans="1:9" ht="63" x14ac:dyDescent="0.25">
      <c r="A823" s="191"/>
      <c r="B823" s="196"/>
      <c r="C823" s="189"/>
      <c r="D823" s="159" t="s">
        <v>890</v>
      </c>
      <c r="E823" s="159" t="s">
        <v>17</v>
      </c>
      <c r="F823" s="159" t="s">
        <v>332</v>
      </c>
      <c r="G823" s="62">
        <v>2277.5674238793658</v>
      </c>
      <c r="H823" s="62">
        <v>2381.0932158738824</v>
      </c>
      <c r="I823" s="24">
        <v>2381.0932158738824</v>
      </c>
    </row>
    <row r="824" spans="1:9" ht="78.75" x14ac:dyDescent="0.25">
      <c r="A824" s="190" t="s">
        <v>1220</v>
      </c>
      <c r="B824" s="196"/>
      <c r="C824" s="188" t="s">
        <v>198</v>
      </c>
      <c r="D824" s="159" t="s">
        <v>934</v>
      </c>
      <c r="E824" s="159" t="s">
        <v>935</v>
      </c>
      <c r="F824" s="159" t="s">
        <v>76</v>
      </c>
      <c r="G824" s="63">
        <v>198</v>
      </c>
      <c r="H824" s="63">
        <v>265</v>
      </c>
      <c r="I824" s="59">
        <v>265</v>
      </c>
    </row>
    <row r="825" spans="1:9" ht="63" x14ac:dyDescent="0.25">
      <c r="A825" s="191"/>
      <c r="B825" s="196"/>
      <c r="C825" s="189"/>
      <c r="D825" s="159" t="s">
        <v>890</v>
      </c>
      <c r="E825" s="159" t="s">
        <v>17</v>
      </c>
      <c r="F825" s="159" t="s">
        <v>332</v>
      </c>
      <c r="G825" s="62">
        <v>6793.4977813257001</v>
      </c>
      <c r="H825" s="62">
        <v>18012.11</v>
      </c>
      <c r="I825" s="24">
        <v>18012.11</v>
      </c>
    </row>
    <row r="826" spans="1:9" ht="78.75" x14ac:dyDescent="0.25">
      <c r="A826" s="190" t="s">
        <v>1221</v>
      </c>
      <c r="B826" s="196"/>
      <c r="C826" s="188" t="s">
        <v>198</v>
      </c>
      <c r="D826" s="159" t="s">
        <v>936</v>
      </c>
      <c r="E826" s="159" t="s">
        <v>937</v>
      </c>
      <c r="F826" s="159" t="s">
        <v>76</v>
      </c>
      <c r="G826" s="63">
        <v>70</v>
      </c>
      <c r="H826" s="63">
        <v>53</v>
      </c>
      <c r="I826" s="59">
        <v>53</v>
      </c>
    </row>
    <row r="827" spans="1:9" ht="63" x14ac:dyDescent="0.25">
      <c r="A827" s="191"/>
      <c r="B827" s="196"/>
      <c r="C827" s="189"/>
      <c r="D827" s="159" t="s">
        <v>890</v>
      </c>
      <c r="E827" s="159" t="s">
        <v>17</v>
      </c>
      <c r="F827" s="159" t="s">
        <v>332</v>
      </c>
      <c r="G827" s="62">
        <v>5898.2586563215755</v>
      </c>
      <c r="H827" s="62">
        <v>4465.8244112149068</v>
      </c>
      <c r="I827" s="24">
        <v>4465.8244112149068</v>
      </c>
    </row>
    <row r="828" spans="1:9" ht="78.75" x14ac:dyDescent="0.25">
      <c r="A828" s="190" t="s">
        <v>1222</v>
      </c>
      <c r="B828" s="196"/>
      <c r="C828" s="188" t="s">
        <v>198</v>
      </c>
      <c r="D828" s="159" t="s">
        <v>938</v>
      </c>
      <c r="E828" s="159" t="s">
        <v>939</v>
      </c>
      <c r="F828" s="159" t="s">
        <v>76</v>
      </c>
      <c r="G828" s="63">
        <v>8</v>
      </c>
      <c r="H828" s="63">
        <v>22</v>
      </c>
      <c r="I828" s="59">
        <v>22</v>
      </c>
    </row>
    <row r="829" spans="1:9" ht="63" x14ac:dyDescent="0.25">
      <c r="A829" s="191"/>
      <c r="B829" s="196"/>
      <c r="C829" s="189"/>
      <c r="D829" s="159" t="s">
        <v>890</v>
      </c>
      <c r="E829" s="159" t="s">
        <v>17</v>
      </c>
      <c r="F829" s="159" t="s">
        <v>332</v>
      </c>
      <c r="G829" s="62">
        <v>674.08669685591212</v>
      </c>
      <c r="H829" s="62">
        <v>1853.7384163537583</v>
      </c>
      <c r="I829" s="24">
        <v>1853.7384163537583</v>
      </c>
    </row>
    <row r="830" spans="1:9" ht="78.75" x14ac:dyDescent="0.25">
      <c r="A830" s="190" t="s">
        <v>1223</v>
      </c>
      <c r="B830" s="196"/>
      <c r="C830" s="188" t="s">
        <v>198</v>
      </c>
      <c r="D830" s="159" t="s">
        <v>940</v>
      </c>
      <c r="E830" s="159" t="s">
        <v>941</v>
      </c>
      <c r="F830" s="159" t="s">
        <v>76</v>
      </c>
      <c r="G830" s="63">
        <v>47</v>
      </c>
      <c r="H830" s="63">
        <v>18</v>
      </c>
      <c r="I830" s="59">
        <v>18</v>
      </c>
    </row>
    <row r="831" spans="1:9" ht="63" x14ac:dyDescent="0.25">
      <c r="A831" s="191"/>
      <c r="B831" s="196"/>
      <c r="C831" s="189"/>
      <c r="D831" s="159" t="s">
        <v>891</v>
      </c>
      <c r="E831" s="159" t="s">
        <v>17</v>
      </c>
      <c r="F831" s="159" t="s">
        <v>332</v>
      </c>
      <c r="G831" s="62">
        <v>3960.2593734446559</v>
      </c>
      <c r="H831" s="62">
        <v>1516.6950791915701</v>
      </c>
      <c r="I831" s="24">
        <v>1516.6950791915701</v>
      </c>
    </row>
    <row r="832" spans="1:9" ht="78.75" x14ac:dyDescent="0.25">
      <c r="A832" s="190" t="s">
        <v>1224</v>
      </c>
      <c r="B832" s="196"/>
      <c r="C832" s="188" t="s">
        <v>650</v>
      </c>
      <c r="D832" s="159" t="s">
        <v>942</v>
      </c>
      <c r="E832" s="159" t="s">
        <v>943</v>
      </c>
      <c r="F832" s="159" t="s">
        <v>76</v>
      </c>
      <c r="G832" s="63">
        <v>90</v>
      </c>
      <c r="H832" s="63">
        <v>82</v>
      </c>
      <c r="I832" s="59">
        <v>82</v>
      </c>
    </row>
    <row r="833" spans="1:9" ht="63" x14ac:dyDescent="0.25">
      <c r="A833" s="191"/>
      <c r="B833" s="196"/>
      <c r="C833" s="189"/>
      <c r="D833" s="159" t="s">
        <v>890</v>
      </c>
      <c r="E833" s="159" t="s">
        <v>17</v>
      </c>
      <c r="F833" s="159" t="s">
        <v>332</v>
      </c>
      <c r="G833" s="62">
        <v>7583.4754138089229</v>
      </c>
      <c r="H833" s="62">
        <v>8909.3887103592006</v>
      </c>
      <c r="I833" s="24">
        <v>8909.3887103592006</v>
      </c>
    </row>
    <row r="834" spans="1:9" ht="78.75" x14ac:dyDescent="0.25">
      <c r="A834" s="190" t="s">
        <v>1225</v>
      </c>
      <c r="B834" s="196"/>
      <c r="C834" s="188" t="s">
        <v>650</v>
      </c>
      <c r="D834" s="159" t="s">
        <v>944</v>
      </c>
      <c r="E834" s="159" t="s">
        <v>945</v>
      </c>
      <c r="F834" s="159" t="s">
        <v>76</v>
      </c>
      <c r="G834" s="63">
        <v>21</v>
      </c>
      <c r="H834" s="63">
        <v>11</v>
      </c>
      <c r="I834" s="59">
        <v>11</v>
      </c>
    </row>
    <row r="835" spans="1:9" ht="63" x14ac:dyDescent="0.25">
      <c r="A835" s="191"/>
      <c r="B835" s="196"/>
      <c r="C835" s="189"/>
      <c r="D835" s="159" t="s">
        <v>890</v>
      </c>
      <c r="E835" s="159" t="s">
        <v>17</v>
      </c>
      <c r="F835" s="159" t="s">
        <v>332</v>
      </c>
      <c r="G835" s="62">
        <v>1769.4775958733014</v>
      </c>
      <c r="H835" s="62">
        <v>926.86921688601501</v>
      </c>
      <c r="I835" s="24">
        <v>926.86921688601501</v>
      </c>
    </row>
    <row r="836" spans="1:9" ht="94.5" x14ac:dyDescent="0.25">
      <c r="A836" s="190" t="s">
        <v>1226</v>
      </c>
      <c r="B836" s="196"/>
      <c r="C836" s="188" t="s">
        <v>946</v>
      </c>
      <c r="D836" s="159" t="s">
        <v>2136</v>
      </c>
      <c r="E836" s="159" t="s">
        <v>2137</v>
      </c>
      <c r="F836" s="159" t="s">
        <v>76</v>
      </c>
      <c r="G836" s="63">
        <v>32</v>
      </c>
      <c r="H836" s="63">
        <v>32</v>
      </c>
      <c r="I836" s="59">
        <v>32</v>
      </c>
    </row>
    <row r="837" spans="1:9" ht="63" x14ac:dyDescent="0.25">
      <c r="A837" s="191"/>
      <c r="B837" s="196"/>
      <c r="C837" s="189"/>
      <c r="D837" s="159" t="s">
        <v>891</v>
      </c>
      <c r="E837" s="159" t="s">
        <v>17</v>
      </c>
      <c r="F837" s="159" t="s">
        <v>332</v>
      </c>
      <c r="G837" s="62">
        <v>100</v>
      </c>
      <c r="H837" s="62">
        <v>107.78829243089601</v>
      </c>
      <c r="I837" s="24">
        <v>107.78829243089601</v>
      </c>
    </row>
    <row r="838" spans="1:9" ht="110.25" x14ac:dyDescent="0.25">
      <c r="A838" s="190" t="s">
        <v>1227</v>
      </c>
      <c r="B838" s="196"/>
      <c r="C838" s="188" t="s">
        <v>198</v>
      </c>
      <c r="D838" s="159" t="s">
        <v>2138</v>
      </c>
      <c r="E838" s="159" t="s">
        <v>2139</v>
      </c>
      <c r="F838" s="159" t="s">
        <v>76</v>
      </c>
      <c r="G838" s="63">
        <v>30</v>
      </c>
      <c r="H838" s="63">
        <v>30</v>
      </c>
      <c r="I838" s="59">
        <v>30</v>
      </c>
    </row>
    <row r="839" spans="1:9" ht="63" x14ac:dyDescent="0.25">
      <c r="A839" s="191"/>
      <c r="B839" s="196"/>
      <c r="C839" s="189"/>
      <c r="D839" s="159" t="s">
        <v>890</v>
      </c>
      <c r="E839" s="159" t="s">
        <v>17</v>
      </c>
      <c r="F839" s="159" t="s">
        <v>332</v>
      </c>
      <c r="G839" s="62">
        <v>100</v>
      </c>
      <c r="H839" s="62">
        <v>101.05152415396539</v>
      </c>
      <c r="I839" s="24">
        <v>101.05152415396539</v>
      </c>
    </row>
    <row r="840" spans="1:9" ht="78.75" x14ac:dyDescent="0.25">
      <c r="A840" s="190" t="s">
        <v>2241</v>
      </c>
      <c r="B840" s="196"/>
      <c r="C840" s="188" t="s">
        <v>198</v>
      </c>
      <c r="D840" s="159" t="s">
        <v>2140</v>
      </c>
      <c r="E840" s="159" t="s">
        <v>2141</v>
      </c>
      <c r="F840" s="159" t="s">
        <v>76</v>
      </c>
      <c r="G840" s="63">
        <v>8</v>
      </c>
      <c r="H840" s="63">
        <v>8</v>
      </c>
      <c r="I840" s="59">
        <v>8</v>
      </c>
    </row>
    <row r="841" spans="1:9" ht="63" x14ac:dyDescent="0.25">
      <c r="A841" s="191"/>
      <c r="B841" s="196"/>
      <c r="C841" s="189"/>
      <c r="D841" s="159" t="s">
        <v>890</v>
      </c>
      <c r="E841" s="159" t="s">
        <v>17</v>
      </c>
      <c r="F841" s="159" t="s">
        <v>332</v>
      </c>
      <c r="G841" s="62">
        <v>26</v>
      </c>
      <c r="H841" s="62">
        <v>26.947073107724101</v>
      </c>
      <c r="I841" s="24">
        <v>26.947073107724101</v>
      </c>
    </row>
    <row r="842" spans="1:9" ht="94.5" x14ac:dyDescent="0.25">
      <c r="A842" s="190" t="s">
        <v>2242</v>
      </c>
      <c r="B842" s="196"/>
      <c r="C842" s="188" t="s">
        <v>687</v>
      </c>
      <c r="D842" s="159" t="s">
        <v>859</v>
      </c>
      <c r="E842" s="159" t="s">
        <v>2142</v>
      </c>
      <c r="F842" s="159" t="s">
        <v>51</v>
      </c>
      <c r="G842" s="18">
        <v>3312</v>
      </c>
      <c r="H842" s="18">
        <v>3312</v>
      </c>
      <c r="I842" s="18">
        <v>3312</v>
      </c>
    </row>
    <row r="843" spans="1:9" ht="63" x14ac:dyDescent="0.25">
      <c r="A843" s="191"/>
      <c r="B843" s="196"/>
      <c r="C843" s="189"/>
      <c r="D843" s="159" t="s">
        <v>890</v>
      </c>
      <c r="E843" s="159" t="s">
        <v>17</v>
      </c>
      <c r="F843" s="159" t="s">
        <v>7</v>
      </c>
      <c r="G843" s="19">
        <v>1156</v>
      </c>
      <c r="H843" s="19">
        <v>1156</v>
      </c>
      <c r="I843" s="19">
        <v>1156</v>
      </c>
    </row>
    <row r="844" spans="1:9" ht="126" x14ac:dyDescent="0.25">
      <c r="A844" s="190" t="s">
        <v>1228</v>
      </c>
      <c r="B844" s="196"/>
      <c r="C844" s="188" t="s">
        <v>687</v>
      </c>
      <c r="D844" s="159" t="s">
        <v>822</v>
      </c>
      <c r="E844" s="159" t="s">
        <v>2143</v>
      </c>
      <c r="F844" s="159" t="s">
        <v>51</v>
      </c>
      <c r="G844" s="18">
        <v>5760</v>
      </c>
      <c r="H844" s="18">
        <v>5760</v>
      </c>
      <c r="I844" s="18">
        <v>5760</v>
      </c>
    </row>
    <row r="845" spans="1:9" ht="63" x14ac:dyDescent="0.25">
      <c r="A845" s="191"/>
      <c r="B845" s="196"/>
      <c r="C845" s="189"/>
      <c r="D845" s="159" t="s">
        <v>890</v>
      </c>
      <c r="E845" s="159" t="s">
        <v>17</v>
      </c>
      <c r="F845" s="159" t="s">
        <v>7</v>
      </c>
      <c r="G845" s="19">
        <v>6000</v>
      </c>
      <c r="H845" s="19">
        <v>9401.8926375613992</v>
      </c>
      <c r="I845" s="19">
        <v>9401.8926375613992</v>
      </c>
    </row>
    <row r="846" spans="1:9" ht="126" x14ac:dyDescent="0.25">
      <c r="A846" s="190" t="s">
        <v>1229</v>
      </c>
      <c r="B846" s="196"/>
      <c r="C846" s="188" t="s">
        <v>687</v>
      </c>
      <c r="D846" s="159" t="s">
        <v>822</v>
      </c>
      <c r="E846" s="159" t="s">
        <v>2144</v>
      </c>
      <c r="F846" s="159" t="s">
        <v>51</v>
      </c>
      <c r="G846" s="18">
        <v>1083</v>
      </c>
      <c r="H846" s="18">
        <v>1083</v>
      </c>
      <c r="I846" s="18">
        <v>1083</v>
      </c>
    </row>
    <row r="847" spans="1:9" ht="63" x14ac:dyDescent="0.25">
      <c r="A847" s="191"/>
      <c r="B847" s="196"/>
      <c r="C847" s="189"/>
      <c r="D847" s="159" t="s">
        <v>890</v>
      </c>
      <c r="E847" s="159" t="s">
        <v>17</v>
      </c>
      <c r="F847" s="159" t="s">
        <v>7</v>
      </c>
      <c r="G847" s="19">
        <v>3600</v>
      </c>
      <c r="H847" s="19">
        <v>3647.9600219581503</v>
      </c>
      <c r="I847" s="19">
        <v>3647.9600219581503</v>
      </c>
    </row>
    <row r="848" spans="1:9" ht="94.5" x14ac:dyDescent="0.25">
      <c r="A848" s="190" t="s">
        <v>2243</v>
      </c>
      <c r="B848" s="196"/>
      <c r="C848" s="188" t="s">
        <v>687</v>
      </c>
      <c r="D848" s="159" t="s">
        <v>859</v>
      </c>
      <c r="E848" s="159" t="s">
        <v>2145</v>
      </c>
      <c r="F848" s="159" t="s">
        <v>51</v>
      </c>
      <c r="G848" s="18">
        <v>2304</v>
      </c>
      <c r="H848" s="18">
        <v>2304</v>
      </c>
      <c r="I848" s="18">
        <v>2304</v>
      </c>
    </row>
    <row r="849" spans="1:9" ht="63" x14ac:dyDescent="0.25">
      <c r="A849" s="191"/>
      <c r="B849" s="196"/>
      <c r="C849" s="189"/>
      <c r="D849" s="159" t="s">
        <v>890</v>
      </c>
      <c r="E849" s="159" t="s">
        <v>17</v>
      </c>
      <c r="F849" s="159" t="s">
        <v>7</v>
      </c>
      <c r="G849" s="19">
        <v>3000</v>
      </c>
      <c r="H849" s="19">
        <v>7760.7570550245409</v>
      </c>
      <c r="I849" s="19">
        <v>6310.68</v>
      </c>
    </row>
    <row r="850" spans="1:9" ht="157.5" x14ac:dyDescent="0.25">
      <c r="A850" s="190" t="s">
        <v>1230</v>
      </c>
      <c r="B850" s="196"/>
      <c r="C850" s="185" t="s">
        <v>687</v>
      </c>
      <c r="D850" s="165" t="s">
        <v>822</v>
      </c>
      <c r="E850" s="159" t="s">
        <v>2146</v>
      </c>
      <c r="F850" s="159" t="s">
        <v>51</v>
      </c>
      <c r="G850" s="18">
        <v>432</v>
      </c>
      <c r="H850" s="18">
        <v>432</v>
      </c>
      <c r="I850" s="18">
        <v>432</v>
      </c>
    </row>
    <row r="851" spans="1:9" ht="63" x14ac:dyDescent="0.25">
      <c r="A851" s="191"/>
      <c r="B851" s="196"/>
      <c r="C851" s="187"/>
      <c r="D851" s="165" t="s">
        <v>891</v>
      </c>
      <c r="E851" s="159" t="s">
        <v>17</v>
      </c>
      <c r="F851" s="159" t="s">
        <v>7</v>
      </c>
      <c r="G851" s="19">
        <v>1000</v>
      </c>
      <c r="H851" s="19">
        <v>1455.1419478171015</v>
      </c>
      <c r="I851" s="19">
        <v>1455.1419478171015</v>
      </c>
    </row>
    <row r="852" spans="1:9" ht="157.5" x14ac:dyDescent="0.25">
      <c r="A852" s="190" t="s">
        <v>2244</v>
      </c>
      <c r="B852" s="196"/>
      <c r="C852" s="185" t="s">
        <v>687</v>
      </c>
      <c r="D852" s="165" t="s">
        <v>822</v>
      </c>
      <c r="E852" s="159" t="s">
        <v>2147</v>
      </c>
      <c r="F852" s="159" t="s">
        <v>51</v>
      </c>
      <c r="G852" s="18">
        <v>432</v>
      </c>
      <c r="H852" s="18">
        <v>432</v>
      </c>
      <c r="I852" s="18">
        <v>432</v>
      </c>
    </row>
    <row r="853" spans="1:9" ht="63" x14ac:dyDescent="0.25">
      <c r="A853" s="191"/>
      <c r="B853" s="196"/>
      <c r="C853" s="187"/>
      <c r="D853" s="165" t="s">
        <v>890</v>
      </c>
      <c r="E853" s="159" t="s">
        <v>17</v>
      </c>
      <c r="F853" s="159" t="s">
        <v>7</v>
      </c>
      <c r="G853" s="19">
        <v>1000</v>
      </c>
      <c r="H853" s="19">
        <v>1455.1419478171015</v>
      </c>
      <c r="I853" s="19">
        <v>1455.1419478171015</v>
      </c>
    </row>
    <row r="854" spans="1:9" ht="141.75" x14ac:dyDescent="0.25">
      <c r="A854" s="190" t="s">
        <v>1231</v>
      </c>
      <c r="B854" s="196"/>
      <c r="C854" s="185" t="s">
        <v>687</v>
      </c>
      <c r="D854" s="165" t="s">
        <v>822</v>
      </c>
      <c r="E854" s="159" t="s">
        <v>2148</v>
      </c>
      <c r="F854" s="159" t="s">
        <v>51</v>
      </c>
      <c r="G854" s="18">
        <v>6624</v>
      </c>
      <c r="H854" s="18">
        <v>6624</v>
      </c>
      <c r="I854" s="18">
        <v>6624</v>
      </c>
    </row>
    <row r="855" spans="1:9" ht="63" x14ac:dyDescent="0.25">
      <c r="A855" s="191"/>
      <c r="B855" s="196"/>
      <c r="C855" s="187"/>
      <c r="D855" s="165" t="s">
        <v>890</v>
      </c>
      <c r="E855" s="159" t="s">
        <v>17</v>
      </c>
      <c r="F855" s="159" t="s">
        <v>7</v>
      </c>
      <c r="G855" s="19">
        <v>1000</v>
      </c>
      <c r="H855" s="19">
        <v>2213</v>
      </c>
      <c r="I855" s="19">
        <v>2213</v>
      </c>
    </row>
    <row r="856" spans="1:9" ht="126" x14ac:dyDescent="0.25">
      <c r="A856" s="190" t="s">
        <v>1232</v>
      </c>
      <c r="B856" s="196"/>
      <c r="C856" s="185" t="s">
        <v>687</v>
      </c>
      <c r="D856" s="165" t="s">
        <v>822</v>
      </c>
      <c r="E856" s="159" t="s">
        <v>2149</v>
      </c>
      <c r="F856" s="159" t="s">
        <v>51</v>
      </c>
      <c r="G856" s="18">
        <v>7200</v>
      </c>
      <c r="H856" s="18">
        <v>7200</v>
      </c>
      <c r="I856" s="18">
        <v>7200</v>
      </c>
    </row>
    <row r="857" spans="1:9" ht="63" x14ac:dyDescent="0.25">
      <c r="A857" s="191"/>
      <c r="B857" s="196"/>
      <c r="C857" s="187"/>
      <c r="D857" s="165" t="s">
        <v>891</v>
      </c>
      <c r="E857" s="159" t="s">
        <v>17</v>
      </c>
      <c r="F857" s="159" t="s">
        <v>7</v>
      </c>
      <c r="G857" s="19">
        <v>2400</v>
      </c>
      <c r="H857" s="19">
        <v>2452</v>
      </c>
      <c r="I857" s="19">
        <v>2452</v>
      </c>
    </row>
    <row r="858" spans="1:9" ht="126" x14ac:dyDescent="0.25">
      <c r="A858" s="190" t="s">
        <v>1233</v>
      </c>
      <c r="B858" s="196"/>
      <c r="C858" s="185" t="s">
        <v>687</v>
      </c>
      <c r="D858" s="165" t="s">
        <v>822</v>
      </c>
      <c r="E858" s="159" t="s">
        <v>2149</v>
      </c>
      <c r="F858" s="159" t="s">
        <v>51</v>
      </c>
      <c r="G858" s="18">
        <v>6000</v>
      </c>
      <c r="H858" s="18">
        <v>6000</v>
      </c>
      <c r="I858" s="18">
        <v>6000</v>
      </c>
    </row>
    <row r="859" spans="1:9" ht="63" x14ac:dyDescent="0.25">
      <c r="A859" s="191"/>
      <c r="B859" s="196"/>
      <c r="C859" s="187"/>
      <c r="D859" s="165" t="s">
        <v>890</v>
      </c>
      <c r="E859" s="159" t="s">
        <v>17</v>
      </c>
      <c r="F859" s="159" t="s">
        <v>7</v>
      </c>
      <c r="G859" s="19">
        <v>3000</v>
      </c>
      <c r="H859" s="19">
        <v>3210</v>
      </c>
      <c r="I859" s="19">
        <v>3210</v>
      </c>
    </row>
    <row r="860" spans="1:9" ht="94.5" x14ac:dyDescent="0.25">
      <c r="A860" s="190" t="s">
        <v>1234</v>
      </c>
      <c r="B860" s="196"/>
      <c r="C860" s="185" t="s">
        <v>687</v>
      </c>
      <c r="D860" s="165" t="s">
        <v>859</v>
      </c>
      <c r="E860" s="159" t="s">
        <v>2150</v>
      </c>
      <c r="F860" s="159" t="s">
        <v>51</v>
      </c>
      <c r="G860" s="18">
        <v>10620</v>
      </c>
      <c r="H860" s="18">
        <v>10620</v>
      </c>
      <c r="I860" s="18">
        <v>10620</v>
      </c>
    </row>
    <row r="861" spans="1:9" ht="63" x14ac:dyDescent="0.25">
      <c r="A861" s="191"/>
      <c r="B861" s="196"/>
      <c r="C861" s="187"/>
      <c r="D861" s="165" t="s">
        <v>890</v>
      </c>
      <c r="E861" s="159" t="s">
        <v>17</v>
      </c>
      <c r="F861" s="159" t="s">
        <v>7</v>
      </c>
      <c r="G861" s="19">
        <v>1000</v>
      </c>
      <c r="H861" s="19">
        <v>1572</v>
      </c>
      <c r="I861" s="19">
        <v>1572</v>
      </c>
    </row>
    <row r="862" spans="1:9" ht="78.75" x14ac:dyDescent="0.25">
      <c r="A862" s="190" t="s">
        <v>1235</v>
      </c>
      <c r="B862" s="196"/>
      <c r="C862" s="185" t="s">
        <v>946</v>
      </c>
      <c r="D862" s="165" t="s">
        <v>2151</v>
      </c>
      <c r="E862" s="152" t="s">
        <v>2152</v>
      </c>
      <c r="F862" s="159" t="s">
        <v>76</v>
      </c>
      <c r="G862" s="59">
        <v>33</v>
      </c>
      <c r="H862" s="59">
        <v>61</v>
      </c>
      <c r="I862" s="59">
        <v>61</v>
      </c>
    </row>
    <row r="863" spans="1:9" ht="63" x14ac:dyDescent="0.25">
      <c r="A863" s="191"/>
      <c r="B863" s="196"/>
      <c r="C863" s="187"/>
      <c r="D863" s="165" t="s">
        <v>890</v>
      </c>
      <c r="E863" s="159" t="s">
        <v>17</v>
      </c>
      <c r="F863" s="159" t="s">
        <v>7</v>
      </c>
      <c r="G863" s="19">
        <v>2780.6076462730252</v>
      </c>
      <c r="H863" s="19">
        <v>5167.0511037168035</v>
      </c>
      <c r="I863" s="19">
        <v>5167.0511037168035</v>
      </c>
    </row>
    <row r="864" spans="1:9" ht="63" x14ac:dyDescent="0.25">
      <c r="A864" s="190" t="s">
        <v>1236</v>
      </c>
      <c r="B864" s="196"/>
      <c r="C864" s="185" t="s">
        <v>946</v>
      </c>
      <c r="D864" s="165" t="s">
        <v>2153</v>
      </c>
      <c r="E864" s="159" t="s">
        <v>2154</v>
      </c>
      <c r="F864" s="159" t="s">
        <v>76</v>
      </c>
      <c r="G864" s="18">
        <v>32</v>
      </c>
      <c r="H864" s="18">
        <v>32</v>
      </c>
      <c r="I864" s="18">
        <v>32</v>
      </c>
    </row>
    <row r="865" spans="1:9" ht="63" x14ac:dyDescent="0.25">
      <c r="A865" s="191"/>
      <c r="B865" s="196"/>
      <c r="C865" s="187"/>
      <c r="D865" s="165" t="s">
        <v>891</v>
      </c>
      <c r="E865" s="159" t="s">
        <v>17</v>
      </c>
      <c r="F865" s="159" t="s">
        <v>7</v>
      </c>
      <c r="G865" s="19">
        <v>2500</v>
      </c>
      <c r="H865" s="19">
        <v>5102</v>
      </c>
      <c r="I865" s="19">
        <v>7568.2</v>
      </c>
    </row>
    <row r="866" spans="1:9" ht="63" x14ac:dyDescent="0.25">
      <c r="A866" s="190" t="s">
        <v>1237</v>
      </c>
      <c r="B866" s="196"/>
      <c r="C866" s="185" t="s">
        <v>198</v>
      </c>
      <c r="D866" s="145" t="s">
        <v>2155</v>
      </c>
      <c r="E866" s="148" t="s">
        <v>2156</v>
      </c>
      <c r="F866" s="148" t="s">
        <v>76</v>
      </c>
      <c r="G866" s="163">
        <v>32</v>
      </c>
      <c r="H866" s="163">
        <v>51</v>
      </c>
      <c r="I866" s="163">
        <v>51</v>
      </c>
    </row>
    <row r="867" spans="1:9" ht="63" x14ac:dyDescent="0.25">
      <c r="A867" s="191"/>
      <c r="B867" s="196"/>
      <c r="C867" s="187"/>
      <c r="D867" s="165" t="s">
        <v>890</v>
      </c>
      <c r="E867" s="159" t="s">
        <v>17</v>
      </c>
      <c r="F867" s="159" t="s">
        <v>7</v>
      </c>
      <c r="G867" s="19">
        <v>2941.753987928787</v>
      </c>
      <c r="H867" s="19">
        <v>4048.49</v>
      </c>
      <c r="I867" s="19">
        <v>4222.22</v>
      </c>
    </row>
    <row r="868" spans="1:9" ht="78.75" x14ac:dyDescent="0.25">
      <c r="A868" s="190" t="s">
        <v>1238</v>
      </c>
      <c r="B868" s="196"/>
      <c r="C868" s="185" t="s">
        <v>198</v>
      </c>
      <c r="D868" s="145" t="s">
        <v>2157</v>
      </c>
      <c r="E868" s="148" t="s">
        <v>2158</v>
      </c>
      <c r="F868" s="148" t="s">
        <v>76</v>
      </c>
      <c r="G868" s="163">
        <v>19</v>
      </c>
      <c r="H868" s="163">
        <v>8</v>
      </c>
      <c r="I868" s="163">
        <v>8</v>
      </c>
    </row>
    <row r="869" spans="1:9" ht="63" x14ac:dyDescent="0.25">
      <c r="A869" s="191"/>
      <c r="B869" s="196"/>
      <c r="C869" s="187"/>
      <c r="D869" s="165" t="s">
        <v>890</v>
      </c>
      <c r="E869" s="159" t="s">
        <v>17</v>
      </c>
      <c r="F869" s="159" t="s">
        <v>7</v>
      </c>
      <c r="G869" s="19">
        <v>715.67</v>
      </c>
      <c r="H869" s="19">
        <v>708.49849428964092</v>
      </c>
      <c r="I869" s="19">
        <v>708.48849428964093</v>
      </c>
    </row>
    <row r="870" spans="1:9" ht="63" x14ac:dyDescent="0.25">
      <c r="A870" s="190" t="s">
        <v>1239</v>
      </c>
      <c r="B870" s="196"/>
      <c r="C870" s="185" t="s">
        <v>947</v>
      </c>
      <c r="D870" s="165" t="s">
        <v>2159</v>
      </c>
      <c r="E870" s="159" t="s">
        <v>598</v>
      </c>
      <c r="F870" s="159" t="s">
        <v>51</v>
      </c>
      <c r="G870" s="18">
        <v>9200</v>
      </c>
      <c r="H870" s="18">
        <v>2936</v>
      </c>
      <c r="I870" s="18">
        <v>2936</v>
      </c>
    </row>
    <row r="871" spans="1:9" ht="63" x14ac:dyDescent="0.25">
      <c r="A871" s="191"/>
      <c r="B871" s="196"/>
      <c r="C871" s="187"/>
      <c r="D871" s="165" t="s">
        <v>948</v>
      </c>
      <c r="E871" s="159" t="s">
        <v>17</v>
      </c>
      <c r="F871" s="159" t="s">
        <v>7</v>
      </c>
      <c r="G871" s="19">
        <v>43280.28</v>
      </c>
      <c r="H871" s="19">
        <v>49114.43</v>
      </c>
      <c r="I871" s="19">
        <v>49300</v>
      </c>
    </row>
    <row r="872" spans="1:9" ht="63" x14ac:dyDescent="0.25">
      <c r="A872" s="190" t="s">
        <v>1240</v>
      </c>
      <c r="B872" s="196"/>
      <c r="C872" s="185" t="s">
        <v>29</v>
      </c>
      <c r="D872" s="165" t="s">
        <v>949</v>
      </c>
      <c r="E872" s="159" t="s">
        <v>598</v>
      </c>
      <c r="F872" s="159" t="s">
        <v>51</v>
      </c>
      <c r="G872" s="18">
        <v>780000</v>
      </c>
      <c r="H872" s="18">
        <v>24718</v>
      </c>
      <c r="I872" s="18">
        <v>24718</v>
      </c>
    </row>
    <row r="873" spans="1:9" ht="63" x14ac:dyDescent="0.25">
      <c r="A873" s="191"/>
      <c r="B873" s="196"/>
      <c r="C873" s="187"/>
      <c r="D873" s="165" t="s">
        <v>948</v>
      </c>
      <c r="E873" s="159" t="s">
        <v>17</v>
      </c>
      <c r="F873" s="159" t="s">
        <v>7</v>
      </c>
      <c r="G873" s="19">
        <v>5078</v>
      </c>
      <c r="H873" s="19">
        <v>5602</v>
      </c>
      <c r="I873" s="19">
        <v>5602</v>
      </c>
    </row>
    <row r="874" spans="1:9" ht="141.75" x14ac:dyDescent="0.25">
      <c r="A874" s="190" t="s">
        <v>1241</v>
      </c>
      <c r="B874" s="196"/>
      <c r="C874" s="185" t="s">
        <v>974</v>
      </c>
      <c r="D874" s="165" t="s">
        <v>975</v>
      </c>
      <c r="E874" s="159" t="s">
        <v>2164</v>
      </c>
      <c r="F874" s="159" t="s">
        <v>21</v>
      </c>
      <c r="G874" s="61">
        <v>731</v>
      </c>
      <c r="H874" s="61">
        <v>731</v>
      </c>
      <c r="I874" s="18">
        <v>731</v>
      </c>
    </row>
    <row r="875" spans="1:9" ht="63" x14ac:dyDescent="0.25">
      <c r="A875" s="191"/>
      <c r="B875" s="196"/>
      <c r="C875" s="187"/>
      <c r="D875" s="165" t="s">
        <v>973</v>
      </c>
      <c r="E875" s="159" t="s">
        <v>17</v>
      </c>
      <c r="F875" s="159" t="s">
        <v>7</v>
      </c>
      <c r="G875" s="67">
        <v>49537.2</v>
      </c>
      <c r="H875" s="67">
        <v>59802.7</v>
      </c>
      <c r="I875" s="19">
        <v>60000</v>
      </c>
    </row>
    <row r="876" spans="1:9" ht="63" x14ac:dyDescent="0.25">
      <c r="A876" s="190" t="s">
        <v>1242</v>
      </c>
      <c r="B876" s="196"/>
      <c r="C876" s="185" t="s">
        <v>587</v>
      </c>
      <c r="D876" s="165" t="s">
        <v>976</v>
      </c>
      <c r="E876" s="159" t="s">
        <v>50</v>
      </c>
      <c r="F876" s="159" t="s">
        <v>51</v>
      </c>
      <c r="G876" s="63">
        <v>3000</v>
      </c>
      <c r="H876" s="63">
        <v>3000</v>
      </c>
      <c r="I876" s="59">
        <v>3000</v>
      </c>
    </row>
    <row r="877" spans="1:9" ht="63" x14ac:dyDescent="0.25">
      <c r="A877" s="191"/>
      <c r="B877" s="196"/>
      <c r="C877" s="187"/>
      <c r="D877" s="165" t="s">
        <v>977</v>
      </c>
      <c r="E877" s="159" t="s">
        <v>17</v>
      </c>
      <c r="F877" s="159" t="s">
        <v>7</v>
      </c>
      <c r="G877" s="62">
        <v>2926.52</v>
      </c>
      <c r="H877" s="62">
        <v>500</v>
      </c>
      <c r="I877" s="24">
        <v>500</v>
      </c>
    </row>
    <row r="878" spans="1:9" ht="108" customHeight="1" x14ac:dyDescent="0.25">
      <c r="A878" s="190" t="s">
        <v>1243</v>
      </c>
      <c r="B878" s="196"/>
      <c r="C878" s="185" t="s">
        <v>978</v>
      </c>
      <c r="D878" s="165" t="s">
        <v>979</v>
      </c>
      <c r="E878" s="159" t="s">
        <v>980</v>
      </c>
      <c r="F878" s="159" t="s">
        <v>76</v>
      </c>
      <c r="G878" s="63">
        <v>650</v>
      </c>
      <c r="H878" s="63">
        <v>1000</v>
      </c>
      <c r="I878" s="59">
        <v>1000</v>
      </c>
    </row>
    <row r="879" spans="1:9" ht="63" x14ac:dyDescent="0.25">
      <c r="A879" s="191"/>
      <c r="B879" s="196"/>
      <c r="C879" s="187"/>
      <c r="D879" s="165" t="s">
        <v>977</v>
      </c>
      <c r="E879" s="159" t="s">
        <v>17</v>
      </c>
      <c r="F879" s="159" t="s">
        <v>7</v>
      </c>
      <c r="G879" s="62">
        <v>2300</v>
      </c>
      <c r="H879" s="62">
        <v>1203.393</v>
      </c>
      <c r="I879" s="24">
        <v>1203.393</v>
      </c>
    </row>
    <row r="880" spans="1:9" ht="94.5" x14ac:dyDescent="0.25">
      <c r="A880" s="190" t="s">
        <v>1244</v>
      </c>
      <c r="B880" s="196"/>
      <c r="C880" s="185" t="s">
        <v>978</v>
      </c>
      <c r="D880" s="165" t="s">
        <v>981</v>
      </c>
      <c r="E880" s="159" t="s">
        <v>982</v>
      </c>
      <c r="F880" s="159" t="s">
        <v>76</v>
      </c>
      <c r="G880" s="63">
        <v>1100</v>
      </c>
      <c r="H880" s="63">
        <v>950</v>
      </c>
      <c r="I880" s="59">
        <v>950</v>
      </c>
    </row>
    <row r="881" spans="1:9" ht="63" x14ac:dyDescent="0.25">
      <c r="A881" s="191"/>
      <c r="B881" s="196"/>
      <c r="C881" s="187"/>
      <c r="D881" s="165" t="s">
        <v>977</v>
      </c>
      <c r="E881" s="159" t="s">
        <v>17</v>
      </c>
      <c r="F881" s="159" t="s">
        <v>7</v>
      </c>
      <c r="G881" s="62">
        <v>3217.0734844672743</v>
      </c>
      <c r="H881" s="62">
        <v>2851.3343</v>
      </c>
      <c r="I881" s="24">
        <v>2851.3343</v>
      </c>
    </row>
    <row r="882" spans="1:9" ht="94.5" x14ac:dyDescent="0.25">
      <c r="A882" s="190" t="s">
        <v>1245</v>
      </c>
      <c r="B882" s="196"/>
      <c r="C882" s="185" t="s">
        <v>978</v>
      </c>
      <c r="D882" s="165" t="s">
        <v>983</v>
      </c>
      <c r="E882" s="159" t="s">
        <v>984</v>
      </c>
      <c r="F882" s="159" t="s">
        <v>76</v>
      </c>
      <c r="G882" s="63">
        <v>750</v>
      </c>
      <c r="H882" s="63">
        <v>500</v>
      </c>
      <c r="I882" s="59">
        <v>500</v>
      </c>
    </row>
    <row r="883" spans="1:9" ht="63" x14ac:dyDescent="0.25">
      <c r="A883" s="191"/>
      <c r="B883" s="196"/>
      <c r="C883" s="187"/>
      <c r="D883" s="165" t="s">
        <v>977</v>
      </c>
      <c r="E883" s="159" t="s">
        <v>17</v>
      </c>
      <c r="F883" s="159" t="s">
        <v>7</v>
      </c>
      <c r="G883" s="62">
        <v>2131.1999999999998</v>
      </c>
      <c r="H883" s="62">
        <v>3635.8368</v>
      </c>
      <c r="I883" s="24">
        <v>3635.8368</v>
      </c>
    </row>
    <row r="884" spans="1:9" ht="94.5" x14ac:dyDescent="0.25">
      <c r="A884" s="190" t="s">
        <v>1246</v>
      </c>
      <c r="B884" s="196"/>
      <c r="C884" s="185" t="s">
        <v>978</v>
      </c>
      <c r="D884" s="165" t="s">
        <v>985</v>
      </c>
      <c r="E884" s="159" t="s">
        <v>986</v>
      </c>
      <c r="F884" s="159" t="s">
        <v>76</v>
      </c>
      <c r="G884" s="63">
        <v>350</v>
      </c>
      <c r="H884" s="63">
        <v>350</v>
      </c>
      <c r="I884" s="59">
        <v>350</v>
      </c>
    </row>
    <row r="885" spans="1:9" ht="63" x14ac:dyDescent="0.25">
      <c r="A885" s="191"/>
      <c r="B885" s="196"/>
      <c r="C885" s="187"/>
      <c r="D885" s="165" t="s">
        <v>977</v>
      </c>
      <c r="E885" s="159" t="s">
        <v>17</v>
      </c>
      <c r="F885" s="159" t="s">
        <v>7</v>
      </c>
      <c r="G885" s="62">
        <v>3000</v>
      </c>
      <c r="H885" s="62">
        <v>3420.3393000000001</v>
      </c>
      <c r="I885" s="24">
        <v>3420.3393000000001</v>
      </c>
    </row>
    <row r="886" spans="1:9" ht="141.75" x14ac:dyDescent="0.25">
      <c r="A886" s="190" t="s">
        <v>1247</v>
      </c>
      <c r="B886" s="196"/>
      <c r="C886" s="185" t="s">
        <v>987</v>
      </c>
      <c r="D886" s="165" t="s">
        <v>988</v>
      </c>
      <c r="E886" s="159" t="s">
        <v>989</v>
      </c>
      <c r="F886" s="159" t="s">
        <v>76</v>
      </c>
      <c r="G886" s="63">
        <v>200</v>
      </c>
      <c r="H886" s="63">
        <v>200</v>
      </c>
      <c r="I886" s="59">
        <v>200</v>
      </c>
    </row>
    <row r="887" spans="1:9" ht="63" x14ac:dyDescent="0.25">
      <c r="A887" s="191"/>
      <c r="B887" s="196"/>
      <c r="C887" s="187"/>
      <c r="D887" s="165" t="s">
        <v>977</v>
      </c>
      <c r="E887" s="159" t="s">
        <v>17</v>
      </c>
      <c r="F887" s="159" t="s">
        <v>7</v>
      </c>
      <c r="G887" s="62">
        <v>1488.01</v>
      </c>
      <c r="H887" s="62">
        <v>1757.3</v>
      </c>
      <c r="I887" s="24">
        <v>1635.7</v>
      </c>
    </row>
    <row r="888" spans="1:9" ht="141.75" x14ac:dyDescent="0.25">
      <c r="A888" s="190" t="s">
        <v>1248</v>
      </c>
      <c r="B888" s="196"/>
      <c r="C888" s="185" t="s">
        <v>987</v>
      </c>
      <c r="D888" s="165" t="s">
        <v>990</v>
      </c>
      <c r="E888" s="159" t="s">
        <v>991</v>
      </c>
      <c r="F888" s="159" t="s">
        <v>76</v>
      </c>
      <c r="G888" s="63">
        <v>500</v>
      </c>
      <c r="H888" s="63">
        <v>900</v>
      </c>
      <c r="I888" s="59">
        <v>900</v>
      </c>
    </row>
    <row r="889" spans="1:9" ht="63" x14ac:dyDescent="0.25">
      <c r="A889" s="191"/>
      <c r="B889" s="196"/>
      <c r="C889" s="187"/>
      <c r="D889" s="165" t="s">
        <v>977</v>
      </c>
      <c r="E889" s="159" t="s">
        <v>17</v>
      </c>
      <c r="F889" s="159" t="s">
        <v>7</v>
      </c>
      <c r="G889" s="62">
        <v>2377</v>
      </c>
      <c r="H889" s="62">
        <v>2045.11</v>
      </c>
      <c r="I889" s="24">
        <v>3146.4</v>
      </c>
    </row>
    <row r="890" spans="1:9" ht="141.75" x14ac:dyDescent="0.25">
      <c r="A890" s="190" t="s">
        <v>1249</v>
      </c>
      <c r="B890" s="196"/>
      <c r="C890" s="185" t="s">
        <v>987</v>
      </c>
      <c r="D890" s="165" t="s">
        <v>992</v>
      </c>
      <c r="E890" s="159" t="s">
        <v>993</v>
      </c>
      <c r="F890" s="159" t="s">
        <v>76</v>
      </c>
      <c r="G890" s="63">
        <v>500</v>
      </c>
      <c r="H890" s="63">
        <v>400</v>
      </c>
      <c r="I890" s="59">
        <v>400</v>
      </c>
    </row>
    <row r="891" spans="1:9" ht="63" x14ac:dyDescent="0.25">
      <c r="A891" s="191"/>
      <c r="B891" s="196"/>
      <c r="C891" s="187"/>
      <c r="D891" s="165" t="s">
        <v>977</v>
      </c>
      <c r="E891" s="159" t="s">
        <v>17</v>
      </c>
      <c r="F891" s="159" t="s">
        <v>7</v>
      </c>
      <c r="G891" s="62">
        <v>1488.0119750264446</v>
      </c>
      <c r="H891" s="62">
        <v>2590</v>
      </c>
      <c r="I891" s="24">
        <v>2590.3164000000002</v>
      </c>
    </row>
    <row r="892" spans="1:9" ht="129.75" customHeight="1" x14ac:dyDescent="0.25">
      <c r="A892" s="190" t="s">
        <v>1250</v>
      </c>
      <c r="B892" s="196"/>
      <c r="C892" s="185" t="s">
        <v>987</v>
      </c>
      <c r="D892" s="165" t="s">
        <v>994</v>
      </c>
      <c r="E892" s="159" t="s">
        <v>995</v>
      </c>
      <c r="F892" s="159" t="s">
        <v>76</v>
      </c>
      <c r="G892" s="63">
        <v>100</v>
      </c>
      <c r="H892" s="63">
        <v>350</v>
      </c>
      <c r="I892" s="59">
        <v>350</v>
      </c>
    </row>
    <row r="893" spans="1:9" ht="63" x14ac:dyDescent="0.25">
      <c r="A893" s="191"/>
      <c r="B893" s="196"/>
      <c r="C893" s="187"/>
      <c r="D893" s="165" t="s">
        <v>977</v>
      </c>
      <c r="E893" s="159" t="s">
        <v>17</v>
      </c>
      <c r="F893" s="159" t="s">
        <v>7</v>
      </c>
      <c r="G893" s="62">
        <v>4336.8178481249797</v>
      </c>
      <c r="H893" s="62">
        <v>4203.393</v>
      </c>
      <c r="I893" s="24">
        <v>4203.393</v>
      </c>
    </row>
    <row r="894" spans="1:9" ht="94.5" x14ac:dyDescent="0.25">
      <c r="A894" s="190" t="s">
        <v>1251</v>
      </c>
      <c r="B894" s="196"/>
      <c r="C894" s="185" t="s">
        <v>613</v>
      </c>
      <c r="D894" s="165" t="s">
        <v>996</v>
      </c>
      <c r="E894" s="159" t="s">
        <v>980</v>
      </c>
      <c r="F894" s="159" t="s">
        <v>76</v>
      </c>
      <c r="G894" s="63">
        <v>1000</v>
      </c>
      <c r="H894" s="63">
        <v>1000</v>
      </c>
      <c r="I894" s="59">
        <v>1000</v>
      </c>
    </row>
    <row r="895" spans="1:9" ht="63" x14ac:dyDescent="0.25">
      <c r="A895" s="191"/>
      <c r="B895" s="196"/>
      <c r="C895" s="187"/>
      <c r="D895" s="165" t="s">
        <v>977</v>
      </c>
      <c r="E895" s="159" t="s">
        <v>17</v>
      </c>
      <c r="F895" s="159" t="s">
        <v>7</v>
      </c>
      <c r="G895" s="62">
        <v>1600</v>
      </c>
      <c r="H895" s="62">
        <v>3975.7910000000002</v>
      </c>
      <c r="I895" s="24">
        <v>3975.7910000000002</v>
      </c>
    </row>
    <row r="896" spans="1:9" ht="94.5" x14ac:dyDescent="0.25">
      <c r="A896" s="190" t="s">
        <v>1252</v>
      </c>
      <c r="B896" s="196"/>
      <c r="C896" s="185" t="s">
        <v>613</v>
      </c>
      <c r="D896" s="165" t="s">
        <v>997</v>
      </c>
      <c r="E896" s="159" t="s">
        <v>998</v>
      </c>
      <c r="F896" s="159" t="s">
        <v>76</v>
      </c>
      <c r="G896" s="63">
        <v>100</v>
      </c>
      <c r="H896" s="63">
        <v>350</v>
      </c>
      <c r="I896" s="59">
        <v>350</v>
      </c>
    </row>
    <row r="897" spans="1:9" ht="63" x14ac:dyDescent="0.25">
      <c r="A897" s="191"/>
      <c r="B897" s="196"/>
      <c r="C897" s="187"/>
      <c r="D897" s="165" t="s">
        <v>977</v>
      </c>
      <c r="E897" s="159" t="s">
        <v>17</v>
      </c>
      <c r="F897" s="159" t="s">
        <v>7</v>
      </c>
      <c r="G897" s="62">
        <v>2866.5139614303898</v>
      </c>
      <c r="H897" s="62">
        <v>5391.5268500000002</v>
      </c>
      <c r="I897" s="24">
        <v>4699.3100000000004</v>
      </c>
    </row>
    <row r="898" spans="1:9" ht="94.5" x14ac:dyDescent="0.25">
      <c r="A898" s="190" t="s">
        <v>1253</v>
      </c>
      <c r="B898" s="196"/>
      <c r="C898" s="185" t="s">
        <v>613</v>
      </c>
      <c r="D898" s="165" t="s">
        <v>999</v>
      </c>
      <c r="E898" s="159" t="s">
        <v>1000</v>
      </c>
      <c r="F898" s="159" t="s">
        <v>76</v>
      </c>
      <c r="G898" s="63">
        <v>0</v>
      </c>
      <c r="H898" s="63">
        <v>50</v>
      </c>
      <c r="I898" s="59">
        <v>50</v>
      </c>
    </row>
    <row r="899" spans="1:9" ht="63" x14ac:dyDescent="0.25">
      <c r="A899" s="191"/>
      <c r="B899" s="196"/>
      <c r="C899" s="187"/>
      <c r="D899" s="165" t="s">
        <v>977</v>
      </c>
      <c r="E899" s="159" t="s">
        <v>17</v>
      </c>
      <c r="F899" s="159" t="s">
        <v>7</v>
      </c>
      <c r="G899" s="62">
        <v>0</v>
      </c>
      <c r="H899" s="62">
        <v>342.03393</v>
      </c>
      <c r="I899" s="24">
        <v>342.03393</v>
      </c>
    </row>
    <row r="900" spans="1:9" ht="144.75" customHeight="1" x14ac:dyDescent="0.25">
      <c r="A900" s="190" t="s">
        <v>1254</v>
      </c>
      <c r="B900" s="196"/>
      <c r="C900" s="185" t="s">
        <v>642</v>
      </c>
      <c r="D900" s="165" t="s">
        <v>1001</v>
      </c>
      <c r="E900" s="159" t="s">
        <v>1002</v>
      </c>
      <c r="F900" s="159" t="s">
        <v>51</v>
      </c>
      <c r="G900" s="63">
        <v>10000</v>
      </c>
      <c r="H900" s="63">
        <v>10000</v>
      </c>
      <c r="I900" s="59">
        <v>10000</v>
      </c>
    </row>
    <row r="901" spans="1:9" ht="63" x14ac:dyDescent="0.25">
      <c r="A901" s="191"/>
      <c r="B901" s="196"/>
      <c r="C901" s="187"/>
      <c r="D901" s="165" t="s">
        <v>977</v>
      </c>
      <c r="E901" s="159" t="s">
        <v>17</v>
      </c>
      <c r="F901" s="159" t="s">
        <v>7</v>
      </c>
      <c r="G901" s="62">
        <v>1361.58</v>
      </c>
      <c r="H901" s="62">
        <v>1500</v>
      </c>
      <c r="I901" s="24">
        <v>1500</v>
      </c>
    </row>
    <row r="902" spans="1:9" ht="78.75" x14ac:dyDescent="0.25">
      <c r="A902" s="190" t="s">
        <v>1255</v>
      </c>
      <c r="B902" s="196"/>
      <c r="C902" s="185" t="s">
        <v>1003</v>
      </c>
      <c r="D902" s="185" t="s">
        <v>1004</v>
      </c>
      <c r="E902" s="159" t="s">
        <v>1005</v>
      </c>
      <c r="F902" s="159" t="s">
        <v>76</v>
      </c>
      <c r="G902" s="63">
        <v>165</v>
      </c>
      <c r="H902" s="63">
        <v>165</v>
      </c>
      <c r="I902" s="59">
        <v>165</v>
      </c>
    </row>
    <row r="903" spans="1:9" ht="31.5" x14ac:dyDescent="0.25">
      <c r="A903" s="255"/>
      <c r="B903" s="196"/>
      <c r="C903" s="186"/>
      <c r="D903" s="186"/>
      <c r="E903" s="159" t="s">
        <v>2162</v>
      </c>
      <c r="F903" s="159" t="s">
        <v>549</v>
      </c>
      <c r="G903" s="63">
        <v>6270</v>
      </c>
      <c r="H903" s="63">
        <v>6270</v>
      </c>
      <c r="I903" s="59">
        <v>6270</v>
      </c>
    </row>
    <row r="904" spans="1:9" ht="31.5" x14ac:dyDescent="0.25">
      <c r="A904" s="255"/>
      <c r="B904" s="196"/>
      <c r="C904" s="186"/>
      <c r="D904" s="187"/>
      <c r="E904" s="159" t="s">
        <v>2163</v>
      </c>
      <c r="F904" s="159" t="s">
        <v>51</v>
      </c>
      <c r="G904" s="63">
        <v>33838</v>
      </c>
      <c r="H904" s="63">
        <v>33838</v>
      </c>
      <c r="I904" s="59">
        <v>33838</v>
      </c>
    </row>
    <row r="905" spans="1:9" ht="63" x14ac:dyDescent="0.25">
      <c r="A905" s="191"/>
      <c r="B905" s="196"/>
      <c r="C905" s="187"/>
      <c r="D905" s="165" t="s">
        <v>977</v>
      </c>
      <c r="E905" s="159" t="s">
        <v>17</v>
      </c>
      <c r="F905" s="159" t="s">
        <v>7</v>
      </c>
      <c r="G905" s="62">
        <v>2022.0028830551501</v>
      </c>
      <c r="H905" s="62">
        <v>2318.1999999999998</v>
      </c>
      <c r="I905" s="24">
        <v>2318.1999999999998</v>
      </c>
    </row>
    <row r="906" spans="1:9" ht="63" x14ac:dyDescent="0.25">
      <c r="A906" s="190" t="s">
        <v>1256</v>
      </c>
      <c r="B906" s="196"/>
      <c r="C906" s="185" t="s">
        <v>1003</v>
      </c>
      <c r="D906" s="185" t="s">
        <v>1006</v>
      </c>
      <c r="E906" s="159" t="s">
        <v>1007</v>
      </c>
      <c r="F906" s="159" t="s">
        <v>76</v>
      </c>
      <c r="G906" s="63">
        <v>165</v>
      </c>
      <c r="H906" s="63">
        <v>165</v>
      </c>
      <c r="I906" s="59">
        <v>165</v>
      </c>
    </row>
    <row r="907" spans="1:9" ht="31.5" x14ac:dyDescent="0.25">
      <c r="A907" s="255"/>
      <c r="B907" s="196"/>
      <c r="C907" s="186"/>
      <c r="D907" s="186"/>
      <c r="E907" s="159" t="s">
        <v>2162</v>
      </c>
      <c r="F907" s="159" t="s">
        <v>549</v>
      </c>
      <c r="G907" s="63">
        <v>6270</v>
      </c>
      <c r="H907" s="63">
        <v>6270</v>
      </c>
      <c r="I907" s="59">
        <v>6270</v>
      </c>
    </row>
    <row r="908" spans="1:9" ht="31.5" x14ac:dyDescent="0.25">
      <c r="A908" s="255"/>
      <c r="B908" s="196"/>
      <c r="C908" s="186"/>
      <c r="D908" s="187"/>
      <c r="E908" s="159" t="s">
        <v>2163</v>
      </c>
      <c r="F908" s="159" t="s">
        <v>51</v>
      </c>
      <c r="G908" s="63">
        <v>33838</v>
      </c>
      <c r="H908" s="63">
        <v>33838</v>
      </c>
      <c r="I908" s="59">
        <v>33838</v>
      </c>
    </row>
    <row r="909" spans="1:9" ht="63" x14ac:dyDescent="0.25">
      <c r="A909" s="191"/>
      <c r="B909" s="196"/>
      <c r="C909" s="187"/>
      <c r="D909" s="165" t="s">
        <v>1008</v>
      </c>
      <c r="E909" s="159" t="s">
        <v>17</v>
      </c>
      <c r="F909" s="159" t="s">
        <v>7</v>
      </c>
      <c r="G909" s="62">
        <v>2500</v>
      </c>
      <c r="H909" s="62">
        <v>2031.78</v>
      </c>
      <c r="I909" s="24">
        <v>2528.85</v>
      </c>
    </row>
    <row r="910" spans="1:9" ht="63" x14ac:dyDescent="0.25">
      <c r="A910" s="190" t="s">
        <v>1257</v>
      </c>
      <c r="B910" s="196"/>
      <c r="C910" s="185" t="s">
        <v>1010</v>
      </c>
      <c r="D910" s="166" t="s">
        <v>1011</v>
      </c>
      <c r="E910" s="159" t="s">
        <v>1012</v>
      </c>
      <c r="F910" s="159" t="s">
        <v>21</v>
      </c>
      <c r="G910" s="63">
        <v>5000</v>
      </c>
      <c r="H910" s="63">
        <v>5000</v>
      </c>
      <c r="I910" s="59">
        <v>5000</v>
      </c>
    </row>
    <row r="911" spans="1:9" ht="63" x14ac:dyDescent="0.25">
      <c r="A911" s="191"/>
      <c r="B911" s="196"/>
      <c r="C911" s="187"/>
      <c r="D911" s="165" t="s">
        <v>977</v>
      </c>
      <c r="E911" s="159" t="s">
        <v>17</v>
      </c>
      <c r="F911" s="159" t="s">
        <v>7</v>
      </c>
      <c r="G911" s="62">
        <v>1684</v>
      </c>
      <c r="H911" s="62">
        <v>1684.11865945261</v>
      </c>
      <c r="I911" s="24">
        <v>1684.11865945261</v>
      </c>
    </row>
    <row r="912" spans="1:9" ht="94.5" x14ac:dyDescent="0.25">
      <c r="A912" s="190" t="s">
        <v>2245</v>
      </c>
      <c r="B912" s="196"/>
      <c r="C912" s="185" t="s">
        <v>987</v>
      </c>
      <c r="D912" s="165" t="s">
        <v>1013</v>
      </c>
      <c r="E912" s="159" t="s">
        <v>1014</v>
      </c>
      <c r="F912" s="159" t="s">
        <v>76</v>
      </c>
      <c r="G912" s="63">
        <v>130</v>
      </c>
      <c r="H912" s="63">
        <v>130</v>
      </c>
      <c r="I912" s="59">
        <v>130</v>
      </c>
    </row>
    <row r="913" spans="1:11" ht="63" x14ac:dyDescent="0.25">
      <c r="A913" s="191"/>
      <c r="B913" s="196"/>
      <c r="C913" s="187"/>
      <c r="D913" s="165" t="s">
        <v>977</v>
      </c>
      <c r="E913" s="159" t="s">
        <v>17</v>
      </c>
      <c r="F913" s="159" t="s">
        <v>6</v>
      </c>
      <c r="G913" s="62">
        <v>980.82674045280635</v>
      </c>
      <c r="H913" s="62">
        <v>2716.7528299999999</v>
      </c>
      <c r="I913" s="24">
        <v>2716.95</v>
      </c>
    </row>
    <row r="914" spans="1:11" ht="94.5" x14ac:dyDescent="0.25">
      <c r="A914" s="190" t="s">
        <v>1258</v>
      </c>
      <c r="B914" s="196"/>
      <c r="C914" s="185" t="s">
        <v>987</v>
      </c>
      <c r="D914" s="165" t="s">
        <v>1015</v>
      </c>
      <c r="E914" s="159" t="s">
        <v>1016</v>
      </c>
      <c r="F914" s="159" t="s">
        <v>76</v>
      </c>
      <c r="G914" s="63">
        <v>410</v>
      </c>
      <c r="H914" s="63">
        <v>410</v>
      </c>
      <c r="I914" s="59">
        <v>410</v>
      </c>
    </row>
    <row r="915" spans="1:11" ht="63" x14ac:dyDescent="0.25">
      <c r="A915" s="191"/>
      <c r="B915" s="196"/>
      <c r="C915" s="187"/>
      <c r="D915" s="165" t="s">
        <v>977</v>
      </c>
      <c r="E915" s="159" t="s">
        <v>17</v>
      </c>
      <c r="F915" s="159" t="s">
        <v>6</v>
      </c>
      <c r="G915" s="62">
        <v>1421.83009933618</v>
      </c>
      <c r="H915" s="62">
        <v>3421.83009933618</v>
      </c>
      <c r="I915" s="24">
        <v>3421.83009933618</v>
      </c>
    </row>
    <row r="916" spans="1:11" ht="94.5" x14ac:dyDescent="0.25">
      <c r="A916" s="190" t="s">
        <v>1259</v>
      </c>
      <c r="B916" s="196"/>
      <c r="C916" s="185" t="s">
        <v>987</v>
      </c>
      <c r="D916" s="165" t="s">
        <v>1017</v>
      </c>
      <c r="E916" s="159" t="s">
        <v>1018</v>
      </c>
      <c r="F916" s="159" t="s">
        <v>76</v>
      </c>
      <c r="G916" s="63">
        <v>365</v>
      </c>
      <c r="H916" s="63">
        <v>450</v>
      </c>
      <c r="I916" s="59">
        <v>450</v>
      </c>
    </row>
    <row r="917" spans="1:11" ht="63" x14ac:dyDescent="0.25">
      <c r="A917" s="191"/>
      <c r="B917" s="196"/>
      <c r="C917" s="187"/>
      <c r="D917" s="165" t="s">
        <v>977</v>
      </c>
      <c r="E917" s="159" t="s">
        <v>17</v>
      </c>
      <c r="F917" s="159" t="s">
        <v>6</v>
      </c>
      <c r="G917" s="62">
        <v>791.2</v>
      </c>
      <c r="H917" s="62">
        <v>600</v>
      </c>
      <c r="I917" s="24">
        <v>600.20000000000005</v>
      </c>
    </row>
    <row r="918" spans="1:11" ht="94.5" x14ac:dyDescent="0.25">
      <c r="A918" s="190" t="s">
        <v>1260</v>
      </c>
      <c r="B918" s="196"/>
      <c r="C918" s="185" t="s">
        <v>613</v>
      </c>
      <c r="D918" s="165" t="s">
        <v>2183</v>
      </c>
      <c r="E918" s="159" t="s">
        <v>2185</v>
      </c>
      <c r="F918" s="159" t="s">
        <v>76</v>
      </c>
      <c r="G918" s="63">
        <v>183</v>
      </c>
      <c r="H918" s="63">
        <v>183</v>
      </c>
      <c r="I918" s="59">
        <v>183</v>
      </c>
    </row>
    <row r="919" spans="1:11" ht="63" x14ac:dyDescent="0.25">
      <c r="A919" s="191"/>
      <c r="B919" s="196"/>
      <c r="C919" s="187"/>
      <c r="D919" s="165" t="s">
        <v>2184</v>
      </c>
      <c r="E919" s="159" t="s">
        <v>17</v>
      </c>
      <c r="F919" s="159" t="s">
        <v>7</v>
      </c>
      <c r="G919" s="62">
        <v>1200</v>
      </c>
      <c r="H919" s="62">
        <v>1200</v>
      </c>
      <c r="I919" s="24">
        <v>1200</v>
      </c>
    </row>
    <row r="920" spans="1:11" ht="110.25" x14ac:dyDescent="0.25">
      <c r="A920" s="190" t="s">
        <v>1261</v>
      </c>
      <c r="B920" s="196"/>
      <c r="C920" s="185" t="s">
        <v>613</v>
      </c>
      <c r="D920" s="165" t="s">
        <v>2180</v>
      </c>
      <c r="E920" s="159" t="s">
        <v>2182</v>
      </c>
      <c r="F920" s="159" t="s">
        <v>76</v>
      </c>
      <c r="G920" s="63">
        <v>10</v>
      </c>
      <c r="H920" s="63">
        <v>10</v>
      </c>
      <c r="I920" s="59">
        <v>10</v>
      </c>
    </row>
    <row r="921" spans="1:11" ht="63" x14ac:dyDescent="0.25">
      <c r="A921" s="191"/>
      <c r="B921" s="196"/>
      <c r="C921" s="187"/>
      <c r="D921" s="165" t="s">
        <v>2181</v>
      </c>
      <c r="E921" s="159" t="s">
        <v>17</v>
      </c>
      <c r="F921" s="159" t="s">
        <v>7</v>
      </c>
      <c r="G921" s="62">
        <v>857</v>
      </c>
      <c r="H921" s="62">
        <v>857</v>
      </c>
      <c r="I921" s="24">
        <v>857</v>
      </c>
    </row>
    <row r="922" spans="1:11" ht="63" x14ac:dyDescent="0.25">
      <c r="A922" s="190" t="s">
        <v>1262</v>
      </c>
      <c r="B922" s="196"/>
      <c r="C922" s="185" t="s">
        <v>1019</v>
      </c>
      <c r="D922" s="165" t="s">
        <v>951</v>
      </c>
      <c r="E922" s="159" t="s">
        <v>1020</v>
      </c>
      <c r="F922" s="159" t="s">
        <v>21</v>
      </c>
      <c r="G922" s="63">
        <v>63</v>
      </c>
      <c r="H922" s="63">
        <v>8</v>
      </c>
      <c r="I922" s="59">
        <v>8</v>
      </c>
      <c r="K922" s="9"/>
    </row>
    <row r="923" spans="1:11" ht="63" x14ac:dyDescent="0.25">
      <c r="A923" s="191"/>
      <c r="B923" s="196"/>
      <c r="C923" s="187"/>
      <c r="D923" s="165" t="s">
        <v>948</v>
      </c>
      <c r="E923" s="159" t="s">
        <v>17</v>
      </c>
      <c r="F923" s="159" t="s">
        <v>7</v>
      </c>
      <c r="G923" s="62">
        <v>30</v>
      </c>
      <c r="H923" s="62">
        <v>39.1</v>
      </c>
      <c r="I923" s="24">
        <v>39.1</v>
      </c>
      <c r="K923" s="9"/>
    </row>
    <row r="924" spans="1:11" ht="63" x14ac:dyDescent="0.25">
      <c r="A924" s="190" t="s">
        <v>1263</v>
      </c>
      <c r="B924" s="196"/>
      <c r="C924" s="185" t="s">
        <v>1021</v>
      </c>
      <c r="D924" s="165" t="s">
        <v>1022</v>
      </c>
      <c r="E924" s="159" t="s">
        <v>1023</v>
      </c>
      <c r="F924" s="159" t="s">
        <v>21</v>
      </c>
      <c r="G924" s="61">
        <v>525</v>
      </c>
      <c r="H924" s="61">
        <v>525</v>
      </c>
      <c r="I924" s="18">
        <v>525</v>
      </c>
    </row>
    <row r="925" spans="1:11" ht="63" x14ac:dyDescent="0.25">
      <c r="A925" s="191"/>
      <c r="B925" s="196"/>
      <c r="C925" s="187"/>
      <c r="D925" s="165" t="s">
        <v>1024</v>
      </c>
      <c r="E925" s="159" t="s">
        <v>17</v>
      </c>
      <c r="F925" s="159" t="s">
        <v>7</v>
      </c>
      <c r="G925" s="67">
        <v>27974.9</v>
      </c>
      <c r="H925" s="19">
        <v>35778.47</v>
      </c>
      <c r="I925" s="19">
        <v>35253.33</v>
      </c>
    </row>
    <row r="926" spans="1:11" ht="63" x14ac:dyDescent="0.25">
      <c r="A926" s="190" t="s">
        <v>1264</v>
      </c>
      <c r="B926" s="196"/>
      <c r="C926" s="185" t="s">
        <v>1021</v>
      </c>
      <c r="D926" s="165" t="s">
        <v>1025</v>
      </c>
      <c r="E926" s="159" t="s">
        <v>1026</v>
      </c>
      <c r="F926" s="159" t="s">
        <v>21</v>
      </c>
      <c r="G926" s="18">
        <v>525</v>
      </c>
      <c r="H926" s="18">
        <v>525</v>
      </c>
      <c r="I926" s="18">
        <v>525</v>
      </c>
    </row>
    <row r="927" spans="1:11" ht="63" x14ac:dyDescent="0.25">
      <c r="A927" s="191"/>
      <c r="B927" s="196"/>
      <c r="C927" s="187"/>
      <c r="D927" s="165" t="s">
        <v>1024</v>
      </c>
      <c r="E927" s="159" t="s">
        <v>17</v>
      </c>
      <c r="F927" s="159" t="s">
        <v>7</v>
      </c>
      <c r="G927" s="20">
        <f>858.235201642809+11.5977734054237</f>
        <v>869.8329750482327</v>
      </c>
      <c r="H927" s="20">
        <f>858.235201642809+11.5977734054237</f>
        <v>869.8329750482327</v>
      </c>
      <c r="I927" s="20">
        <f>858.235201642809+11.5977734054237</f>
        <v>869.8329750482327</v>
      </c>
    </row>
    <row r="928" spans="1:11" ht="63" x14ac:dyDescent="0.25">
      <c r="A928" s="190" t="s">
        <v>1265</v>
      </c>
      <c r="B928" s="196"/>
      <c r="C928" s="185" t="s">
        <v>164</v>
      </c>
      <c r="D928" s="165" t="s">
        <v>963</v>
      </c>
      <c r="E928" s="159" t="s">
        <v>964</v>
      </c>
      <c r="F928" s="159" t="s">
        <v>194</v>
      </c>
      <c r="G928" s="61">
        <v>600</v>
      </c>
      <c r="H928" s="61">
        <v>600</v>
      </c>
      <c r="I928" s="18">
        <v>600</v>
      </c>
    </row>
    <row r="929" spans="1:11" ht="63" x14ac:dyDescent="0.25">
      <c r="A929" s="191"/>
      <c r="B929" s="196"/>
      <c r="C929" s="187"/>
      <c r="D929" s="165" t="s">
        <v>948</v>
      </c>
      <c r="E929" s="159" t="s">
        <v>17</v>
      </c>
      <c r="F929" s="159" t="s">
        <v>7</v>
      </c>
      <c r="G929" s="67">
        <v>1520</v>
      </c>
      <c r="H929" s="19">
        <v>1757.13</v>
      </c>
      <c r="I929" s="19">
        <v>1522.0358000000001</v>
      </c>
      <c r="K929" s="9"/>
    </row>
    <row r="930" spans="1:11" ht="63" x14ac:dyDescent="0.25">
      <c r="A930" s="190" t="s">
        <v>1266</v>
      </c>
      <c r="B930" s="196"/>
      <c r="C930" s="185" t="s">
        <v>164</v>
      </c>
      <c r="D930" s="165" t="s">
        <v>965</v>
      </c>
      <c r="E930" s="159" t="s">
        <v>966</v>
      </c>
      <c r="F930" s="159" t="s">
        <v>21</v>
      </c>
      <c r="G930" s="61">
        <v>4100</v>
      </c>
      <c r="H930" s="61">
        <v>4100</v>
      </c>
      <c r="I930" s="18">
        <v>4100</v>
      </c>
    </row>
    <row r="931" spans="1:11" ht="63" x14ac:dyDescent="0.25">
      <c r="A931" s="191"/>
      <c r="B931" s="196"/>
      <c r="C931" s="187"/>
      <c r="D931" s="165" t="s">
        <v>952</v>
      </c>
      <c r="E931" s="159" t="s">
        <v>17</v>
      </c>
      <c r="F931" s="159" t="s">
        <v>7</v>
      </c>
      <c r="G931" s="67">
        <v>1296.5676206997396</v>
      </c>
      <c r="H931" s="19">
        <v>1000</v>
      </c>
      <c r="I931" s="19">
        <v>1000</v>
      </c>
    </row>
    <row r="932" spans="1:11" ht="42" customHeight="1" x14ac:dyDescent="0.25">
      <c r="A932" s="190" t="s">
        <v>1267</v>
      </c>
      <c r="B932" s="196"/>
      <c r="C932" s="185" t="s">
        <v>967</v>
      </c>
      <c r="D932" s="185" t="s">
        <v>968</v>
      </c>
      <c r="E932" s="159" t="s">
        <v>969</v>
      </c>
      <c r="F932" s="159" t="s">
        <v>21</v>
      </c>
      <c r="G932" s="61">
        <v>5</v>
      </c>
      <c r="H932" s="61">
        <v>5</v>
      </c>
      <c r="I932" s="18">
        <v>5</v>
      </c>
    </row>
    <row r="933" spans="1:11" ht="48" customHeight="1" x14ac:dyDescent="0.25">
      <c r="A933" s="255"/>
      <c r="B933" s="196"/>
      <c r="C933" s="186"/>
      <c r="D933" s="186"/>
      <c r="E933" s="159" t="s">
        <v>970</v>
      </c>
      <c r="F933" s="159" t="s">
        <v>21</v>
      </c>
      <c r="G933" s="61">
        <v>5</v>
      </c>
      <c r="H933" s="61">
        <v>0</v>
      </c>
      <c r="I933" s="18">
        <v>0</v>
      </c>
    </row>
    <row r="934" spans="1:11" ht="31.5" x14ac:dyDescent="0.25">
      <c r="A934" s="255"/>
      <c r="B934" s="196"/>
      <c r="C934" s="186"/>
      <c r="D934" s="187"/>
      <c r="E934" s="159" t="s">
        <v>971</v>
      </c>
      <c r="F934" s="159" t="s">
        <v>21</v>
      </c>
      <c r="G934" s="61">
        <v>1</v>
      </c>
      <c r="H934" s="61">
        <v>1</v>
      </c>
      <c r="I934" s="18">
        <v>1</v>
      </c>
    </row>
    <row r="935" spans="1:11" ht="63" x14ac:dyDescent="0.25">
      <c r="A935" s="191"/>
      <c r="B935" s="196"/>
      <c r="C935" s="187"/>
      <c r="D935" s="165" t="s">
        <v>948</v>
      </c>
      <c r="E935" s="159" t="s">
        <v>17</v>
      </c>
      <c r="F935" s="159" t="s">
        <v>7</v>
      </c>
      <c r="G935" s="67">
        <v>348</v>
      </c>
      <c r="H935" s="19">
        <f>165+94.2</f>
        <v>259.2</v>
      </c>
      <c r="I935" s="19">
        <v>259.2</v>
      </c>
    </row>
    <row r="936" spans="1:11" ht="63" x14ac:dyDescent="0.25">
      <c r="A936" s="188" t="s">
        <v>1268</v>
      </c>
      <c r="B936" s="196"/>
      <c r="C936" s="185" t="s">
        <v>272</v>
      </c>
      <c r="D936" s="165" t="s">
        <v>1027</v>
      </c>
      <c r="E936" s="159" t="s">
        <v>1026</v>
      </c>
      <c r="F936" s="159" t="s">
        <v>21</v>
      </c>
      <c r="G936" s="67">
        <v>8127</v>
      </c>
      <c r="H936" s="69">
        <v>8127</v>
      </c>
      <c r="I936" s="19">
        <v>8127</v>
      </c>
    </row>
    <row r="937" spans="1:11" ht="80.25" customHeight="1" x14ac:dyDescent="0.25">
      <c r="A937" s="189"/>
      <c r="B937" s="196"/>
      <c r="C937" s="187"/>
      <c r="D937" s="165" t="s">
        <v>1024</v>
      </c>
      <c r="E937" s="159" t="s">
        <v>17</v>
      </c>
      <c r="F937" s="159" t="s">
        <v>7</v>
      </c>
      <c r="G937" s="67">
        <v>500</v>
      </c>
      <c r="H937" s="69">
        <v>600</v>
      </c>
      <c r="I937" s="19">
        <v>645.79999999999995</v>
      </c>
    </row>
    <row r="938" spans="1:11" ht="63" x14ac:dyDescent="0.25">
      <c r="A938" s="190" t="s">
        <v>1269</v>
      </c>
      <c r="B938" s="196"/>
      <c r="C938" s="185" t="s">
        <v>1028</v>
      </c>
      <c r="D938" s="165" t="s">
        <v>1029</v>
      </c>
      <c r="E938" s="159" t="s">
        <v>1030</v>
      </c>
      <c r="F938" s="159" t="s">
        <v>1031</v>
      </c>
      <c r="G938" s="61">
        <v>12252</v>
      </c>
      <c r="H938" s="61">
        <v>12252</v>
      </c>
      <c r="I938" s="18">
        <v>12252</v>
      </c>
      <c r="K938" s="10"/>
    </row>
    <row r="939" spans="1:11" ht="63" x14ac:dyDescent="0.25">
      <c r="A939" s="191"/>
      <c r="B939" s="196"/>
      <c r="C939" s="187"/>
      <c r="D939" s="165" t="s">
        <v>1024</v>
      </c>
      <c r="E939" s="159" t="s">
        <v>17</v>
      </c>
      <c r="F939" s="159" t="s">
        <v>7</v>
      </c>
      <c r="G939" s="67">
        <v>50</v>
      </c>
      <c r="H939" s="20">
        <v>50</v>
      </c>
      <c r="I939" s="19">
        <v>50</v>
      </c>
    </row>
    <row r="940" spans="1:11" ht="63" x14ac:dyDescent="0.25">
      <c r="A940" s="190" t="s">
        <v>1270</v>
      </c>
      <c r="B940" s="196"/>
      <c r="C940" s="185" t="s">
        <v>1032</v>
      </c>
      <c r="D940" s="165" t="s">
        <v>1033</v>
      </c>
      <c r="E940" s="159" t="s">
        <v>1034</v>
      </c>
      <c r="F940" s="159" t="s">
        <v>21</v>
      </c>
      <c r="G940" s="61">
        <v>300</v>
      </c>
      <c r="H940" s="61">
        <v>300</v>
      </c>
      <c r="I940" s="18">
        <v>300</v>
      </c>
    </row>
    <row r="941" spans="1:11" ht="63" x14ac:dyDescent="0.25">
      <c r="A941" s="191"/>
      <c r="B941" s="196"/>
      <c r="C941" s="187"/>
      <c r="D941" s="165" t="s">
        <v>1024</v>
      </c>
      <c r="E941" s="159" t="s">
        <v>17</v>
      </c>
      <c r="F941" s="159" t="s">
        <v>7</v>
      </c>
      <c r="G941" s="20">
        <v>3331.36496600583</v>
      </c>
      <c r="H941" s="49">
        <v>3500</v>
      </c>
      <c r="I941" s="49">
        <v>3738.49</v>
      </c>
    </row>
    <row r="942" spans="1:11" ht="78.75" x14ac:dyDescent="0.25">
      <c r="A942" s="188" t="s">
        <v>1271</v>
      </c>
      <c r="B942" s="196"/>
      <c r="C942" s="185" t="s">
        <v>592</v>
      </c>
      <c r="D942" s="165" t="s">
        <v>2165</v>
      </c>
      <c r="E942" s="159" t="s">
        <v>2166</v>
      </c>
      <c r="F942" s="159" t="s">
        <v>76</v>
      </c>
      <c r="G942" s="18">
        <v>76</v>
      </c>
      <c r="H942" s="162">
        <v>76</v>
      </c>
      <c r="I942" s="162">
        <v>76</v>
      </c>
    </row>
    <row r="943" spans="1:11" ht="63" x14ac:dyDescent="0.25">
      <c r="A943" s="189"/>
      <c r="B943" s="196"/>
      <c r="C943" s="187"/>
      <c r="D943" s="165" t="s">
        <v>545</v>
      </c>
      <c r="E943" s="159" t="s">
        <v>17</v>
      </c>
      <c r="F943" s="159" t="s">
        <v>7</v>
      </c>
      <c r="G943" s="19">
        <v>2500</v>
      </c>
      <c r="H943" s="48">
        <v>2500</v>
      </c>
      <c r="I943" s="48">
        <v>2500</v>
      </c>
    </row>
    <row r="944" spans="1:11" ht="135.75" customHeight="1" x14ac:dyDescent="0.25">
      <c r="A944" s="188" t="s">
        <v>1272</v>
      </c>
      <c r="B944" s="196"/>
      <c r="C944" s="185" t="s">
        <v>592</v>
      </c>
      <c r="D944" s="165" t="s">
        <v>2167</v>
      </c>
      <c r="E944" s="159" t="s">
        <v>2169</v>
      </c>
      <c r="F944" s="159" t="s">
        <v>76</v>
      </c>
      <c r="G944" s="18">
        <v>29</v>
      </c>
      <c r="H944" s="162">
        <v>29</v>
      </c>
      <c r="I944" s="162">
        <v>29</v>
      </c>
      <c r="K944" s="9"/>
    </row>
    <row r="945" spans="1:11" ht="62.25" customHeight="1" x14ac:dyDescent="0.25">
      <c r="A945" s="189"/>
      <c r="B945" s="196"/>
      <c r="C945" s="187"/>
      <c r="D945" s="165" t="s">
        <v>2168</v>
      </c>
      <c r="E945" s="159" t="s">
        <v>17</v>
      </c>
      <c r="F945" s="159" t="s">
        <v>7</v>
      </c>
      <c r="G945" s="19">
        <v>300</v>
      </c>
      <c r="H945" s="48">
        <v>300</v>
      </c>
      <c r="I945" s="48">
        <v>300</v>
      </c>
    </row>
    <row r="946" spans="1:11" ht="112.5" customHeight="1" x14ac:dyDescent="0.25">
      <c r="A946" s="188" t="s">
        <v>1273</v>
      </c>
      <c r="B946" s="196"/>
      <c r="C946" s="185" t="s">
        <v>592</v>
      </c>
      <c r="D946" s="165" t="s">
        <v>2170</v>
      </c>
      <c r="E946" s="159" t="s">
        <v>2172</v>
      </c>
      <c r="F946" s="159" t="s">
        <v>76</v>
      </c>
      <c r="G946" s="18">
        <v>17</v>
      </c>
      <c r="H946" s="162">
        <v>17</v>
      </c>
      <c r="I946" s="162">
        <v>17</v>
      </c>
    </row>
    <row r="947" spans="1:11" ht="66" customHeight="1" x14ac:dyDescent="0.25">
      <c r="A947" s="189"/>
      <c r="B947" s="196"/>
      <c r="C947" s="187"/>
      <c r="D947" s="165" t="s">
        <v>2171</v>
      </c>
      <c r="E947" s="159" t="s">
        <v>17</v>
      </c>
      <c r="F947" s="159" t="s">
        <v>7</v>
      </c>
      <c r="G947" s="19">
        <v>300</v>
      </c>
      <c r="H947" s="48">
        <v>300</v>
      </c>
      <c r="I947" s="48">
        <v>300</v>
      </c>
    </row>
    <row r="948" spans="1:11" ht="63.75" customHeight="1" x14ac:dyDescent="0.25">
      <c r="A948" s="188" t="s">
        <v>2246</v>
      </c>
      <c r="B948" s="196"/>
      <c r="C948" s="185" t="s">
        <v>592</v>
      </c>
      <c r="D948" s="165" t="s">
        <v>2173</v>
      </c>
      <c r="E948" s="159" t="s">
        <v>2175</v>
      </c>
      <c r="F948" s="159" t="s">
        <v>76</v>
      </c>
      <c r="G948" s="18">
        <v>422</v>
      </c>
      <c r="H948" s="162">
        <v>422</v>
      </c>
      <c r="I948" s="162">
        <v>422</v>
      </c>
    </row>
    <row r="949" spans="1:11" ht="55.5" customHeight="1" x14ac:dyDescent="0.25">
      <c r="A949" s="189"/>
      <c r="B949" s="196"/>
      <c r="C949" s="187"/>
      <c r="D949" s="165" t="s">
        <v>2174</v>
      </c>
      <c r="E949" s="159" t="s">
        <v>17</v>
      </c>
      <c r="F949" s="159" t="s">
        <v>7</v>
      </c>
      <c r="G949" s="19">
        <v>4142</v>
      </c>
      <c r="H949" s="48">
        <v>4142</v>
      </c>
      <c r="I949" s="48">
        <v>3141.99</v>
      </c>
    </row>
    <row r="950" spans="1:11" ht="69.75" customHeight="1" x14ac:dyDescent="0.25">
      <c r="A950" s="188" t="s">
        <v>1274</v>
      </c>
      <c r="B950" s="196"/>
      <c r="C950" s="185" t="s">
        <v>592</v>
      </c>
      <c r="D950" s="165" t="s">
        <v>2176</v>
      </c>
      <c r="E950" s="159" t="s">
        <v>2177</v>
      </c>
      <c r="F950" s="159" t="s">
        <v>76</v>
      </c>
      <c r="G950" s="18">
        <v>46</v>
      </c>
      <c r="H950" s="162">
        <v>46</v>
      </c>
      <c r="I950" s="162">
        <v>46</v>
      </c>
    </row>
    <row r="951" spans="1:11" ht="55.5" customHeight="1" x14ac:dyDescent="0.25">
      <c r="A951" s="189"/>
      <c r="B951" s="196"/>
      <c r="C951" s="187"/>
      <c r="D951" s="165" t="s">
        <v>2174</v>
      </c>
      <c r="E951" s="159" t="s">
        <v>17</v>
      </c>
      <c r="F951" s="159" t="s">
        <v>7</v>
      </c>
      <c r="G951" s="19">
        <v>2355</v>
      </c>
      <c r="H951" s="48">
        <v>2355</v>
      </c>
      <c r="I951" s="48">
        <v>2355</v>
      </c>
    </row>
    <row r="952" spans="1:11" ht="63" x14ac:dyDescent="0.25">
      <c r="A952" s="190" t="s">
        <v>2247</v>
      </c>
      <c r="B952" s="196"/>
      <c r="C952" s="185" t="s">
        <v>570</v>
      </c>
      <c r="D952" s="165" t="s">
        <v>2190</v>
      </c>
      <c r="E952" s="159" t="s">
        <v>2192</v>
      </c>
      <c r="F952" s="159" t="s">
        <v>76</v>
      </c>
      <c r="G952" s="18">
        <v>465</v>
      </c>
      <c r="H952" s="18">
        <v>465</v>
      </c>
      <c r="I952" s="18">
        <v>465</v>
      </c>
    </row>
    <row r="953" spans="1:11" ht="63" x14ac:dyDescent="0.25">
      <c r="A953" s="191"/>
      <c r="B953" s="196"/>
      <c r="C953" s="187"/>
      <c r="D953" s="165" t="s">
        <v>2191</v>
      </c>
      <c r="E953" s="159" t="s">
        <v>17</v>
      </c>
      <c r="F953" s="159" t="s">
        <v>7</v>
      </c>
      <c r="G953" s="48">
        <v>3650</v>
      </c>
      <c r="H953" s="48">
        <v>3650</v>
      </c>
      <c r="I953" s="48">
        <v>3650</v>
      </c>
    </row>
    <row r="954" spans="1:11" ht="126" x14ac:dyDescent="0.25">
      <c r="A954" s="227" t="s">
        <v>1275</v>
      </c>
      <c r="B954" s="196"/>
      <c r="C954" s="185" t="s">
        <v>570</v>
      </c>
      <c r="D954" s="165" t="s">
        <v>2193</v>
      </c>
      <c r="E954" s="159" t="s">
        <v>2195</v>
      </c>
      <c r="F954" s="159" t="s">
        <v>76</v>
      </c>
      <c r="G954" s="162">
        <v>300</v>
      </c>
      <c r="H954" s="162">
        <v>300</v>
      </c>
      <c r="I954" s="162">
        <v>300</v>
      </c>
    </row>
    <row r="955" spans="1:11" ht="68.25" customHeight="1" x14ac:dyDescent="0.25">
      <c r="A955" s="227"/>
      <c r="B955" s="196"/>
      <c r="C955" s="187"/>
      <c r="D955" s="165" t="s">
        <v>2194</v>
      </c>
      <c r="E955" s="159" t="s">
        <v>17</v>
      </c>
      <c r="F955" s="159" t="s">
        <v>7</v>
      </c>
      <c r="G955" s="48">
        <v>4869.49</v>
      </c>
      <c r="H955" s="48">
        <v>3164.77</v>
      </c>
      <c r="I955" s="48">
        <v>5863.45</v>
      </c>
    </row>
    <row r="956" spans="1:11" ht="125.25" customHeight="1" x14ac:dyDescent="0.25">
      <c r="A956" s="227" t="s">
        <v>1276</v>
      </c>
      <c r="B956" s="196"/>
      <c r="C956" s="185" t="s">
        <v>601</v>
      </c>
      <c r="D956" s="165" t="s">
        <v>2196</v>
      </c>
      <c r="E956" s="159" t="s">
        <v>2198</v>
      </c>
      <c r="F956" s="159" t="s">
        <v>76</v>
      </c>
      <c r="G956" s="162">
        <v>175</v>
      </c>
      <c r="H956" s="162">
        <v>175</v>
      </c>
      <c r="I956" s="162">
        <v>175</v>
      </c>
    </row>
    <row r="957" spans="1:11" ht="68.25" customHeight="1" x14ac:dyDescent="0.25">
      <c r="A957" s="227"/>
      <c r="B957" s="196"/>
      <c r="C957" s="187"/>
      <c r="D957" s="165" t="s">
        <v>2197</v>
      </c>
      <c r="E957" s="159" t="s">
        <v>17</v>
      </c>
      <c r="F957" s="159" t="s">
        <v>7</v>
      </c>
      <c r="G957" s="48">
        <v>1918</v>
      </c>
      <c r="H957" s="48">
        <v>2436</v>
      </c>
      <c r="I957" s="48">
        <v>2436</v>
      </c>
    </row>
    <row r="958" spans="1:11" ht="135" customHeight="1" x14ac:dyDescent="0.25">
      <c r="A958" s="227" t="s">
        <v>1277</v>
      </c>
      <c r="B958" s="196"/>
      <c r="C958" s="185" t="s">
        <v>601</v>
      </c>
      <c r="D958" s="165" t="s">
        <v>2199</v>
      </c>
      <c r="E958" s="159" t="s">
        <v>2200</v>
      </c>
      <c r="F958" s="159" t="s">
        <v>76</v>
      </c>
      <c r="G958" s="162">
        <v>80</v>
      </c>
      <c r="H958" s="162">
        <v>80</v>
      </c>
      <c r="I958" s="162">
        <v>80</v>
      </c>
    </row>
    <row r="959" spans="1:11" ht="68.25" customHeight="1" x14ac:dyDescent="0.25">
      <c r="A959" s="227"/>
      <c r="B959" s="196"/>
      <c r="C959" s="187"/>
      <c r="D959" s="165" t="s">
        <v>2194</v>
      </c>
      <c r="E959" s="159" t="s">
        <v>17</v>
      </c>
      <c r="F959" s="159" t="s">
        <v>7</v>
      </c>
      <c r="G959" s="48">
        <v>1660.51</v>
      </c>
      <c r="H959" s="48">
        <v>1723</v>
      </c>
      <c r="I959" s="48">
        <v>1723</v>
      </c>
    </row>
    <row r="960" spans="1:11" ht="101.25" customHeight="1" x14ac:dyDescent="0.25">
      <c r="A960" s="227" t="s">
        <v>1278</v>
      </c>
      <c r="B960" s="196"/>
      <c r="C960" s="185" t="s">
        <v>2201</v>
      </c>
      <c r="D960" s="165" t="s">
        <v>2202</v>
      </c>
      <c r="E960" s="159" t="s">
        <v>2203</v>
      </c>
      <c r="F960" s="159" t="s">
        <v>76</v>
      </c>
      <c r="G960" s="162">
        <v>25</v>
      </c>
      <c r="H960" s="162">
        <v>25</v>
      </c>
      <c r="I960" s="162">
        <v>25</v>
      </c>
      <c r="K960" s="9"/>
    </row>
    <row r="961" spans="1:11" ht="68.25" customHeight="1" x14ac:dyDescent="0.25">
      <c r="A961" s="227"/>
      <c r="B961" s="196"/>
      <c r="C961" s="187"/>
      <c r="D961" s="165" t="s">
        <v>2194</v>
      </c>
      <c r="E961" s="159" t="s">
        <v>17</v>
      </c>
      <c r="F961" s="159" t="s">
        <v>7</v>
      </c>
      <c r="G961" s="48">
        <v>565</v>
      </c>
      <c r="H961" s="48">
        <v>750</v>
      </c>
      <c r="I961" s="48">
        <v>750</v>
      </c>
    </row>
    <row r="962" spans="1:11" ht="93" customHeight="1" x14ac:dyDescent="0.25">
      <c r="A962" s="227" t="s">
        <v>1279</v>
      </c>
      <c r="B962" s="196"/>
      <c r="C962" s="185" t="s">
        <v>2204</v>
      </c>
      <c r="D962" s="165" t="s">
        <v>2205</v>
      </c>
      <c r="E962" s="165" t="s">
        <v>2206</v>
      </c>
      <c r="F962" s="165" t="s">
        <v>76</v>
      </c>
      <c r="G962" s="70">
        <v>10</v>
      </c>
      <c r="H962" s="70">
        <v>10</v>
      </c>
      <c r="I962" s="70">
        <v>10</v>
      </c>
    </row>
    <row r="963" spans="1:11" ht="68.25" customHeight="1" x14ac:dyDescent="0.25">
      <c r="A963" s="227"/>
      <c r="B963" s="196"/>
      <c r="C963" s="187"/>
      <c r="D963" s="165" t="s">
        <v>620</v>
      </c>
      <c r="E963" s="165" t="s">
        <v>17</v>
      </c>
      <c r="F963" s="165" t="s">
        <v>7</v>
      </c>
      <c r="G963" s="38">
        <v>500</v>
      </c>
      <c r="H963" s="38">
        <v>500</v>
      </c>
      <c r="I963" s="38">
        <v>500</v>
      </c>
    </row>
    <row r="964" spans="1:11" ht="68.25" customHeight="1" x14ac:dyDescent="0.25">
      <c r="A964" s="188" t="s">
        <v>1280</v>
      </c>
      <c r="B964" s="196"/>
      <c r="C964" s="185" t="s">
        <v>987</v>
      </c>
      <c r="D964" s="165" t="s">
        <v>2207</v>
      </c>
      <c r="E964" s="165" t="s">
        <v>1367</v>
      </c>
      <c r="F964" s="165" t="s">
        <v>76</v>
      </c>
      <c r="G964" s="70">
        <v>600</v>
      </c>
      <c r="H964" s="70">
        <v>600</v>
      </c>
      <c r="I964" s="70">
        <v>600</v>
      </c>
    </row>
    <row r="965" spans="1:11" ht="68.25" customHeight="1" x14ac:dyDescent="0.25">
      <c r="A965" s="189"/>
      <c r="B965" s="196"/>
      <c r="C965" s="187"/>
      <c r="D965" s="165" t="s">
        <v>2208</v>
      </c>
      <c r="E965" s="165" t="s">
        <v>17</v>
      </c>
      <c r="F965" s="165" t="s">
        <v>1611</v>
      </c>
      <c r="G965" s="38">
        <v>1000</v>
      </c>
      <c r="H965" s="38">
        <v>1200</v>
      </c>
      <c r="I965" s="38">
        <v>1200</v>
      </c>
      <c r="K965" s="9"/>
    </row>
    <row r="966" spans="1:11" ht="63" customHeight="1" x14ac:dyDescent="0.25">
      <c r="A966" s="190" t="s">
        <v>1281</v>
      </c>
      <c r="B966" s="196"/>
      <c r="C966" s="185" t="s">
        <v>967</v>
      </c>
      <c r="D966" s="185" t="s">
        <v>1035</v>
      </c>
      <c r="E966" s="159" t="s">
        <v>1725</v>
      </c>
      <c r="F966" s="159" t="s">
        <v>21</v>
      </c>
      <c r="G966" s="18">
        <v>38</v>
      </c>
      <c r="H966" s="18">
        <v>38</v>
      </c>
      <c r="I966" s="18">
        <v>38</v>
      </c>
    </row>
    <row r="967" spans="1:11" ht="31.5" x14ac:dyDescent="0.25">
      <c r="A967" s="255"/>
      <c r="B967" s="196"/>
      <c r="C967" s="186"/>
      <c r="D967" s="186"/>
      <c r="E967" s="159" t="s">
        <v>962</v>
      </c>
      <c r="F967" s="159" t="s">
        <v>21</v>
      </c>
      <c r="G967" s="18">
        <v>135000</v>
      </c>
      <c r="H967" s="18">
        <v>135000</v>
      </c>
      <c r="I967" s="18">
        <v>135000</v>
      </c>
    </row>
    <row r="968" spans="1:11" x14ac:dyDescent="0.25">
      <c r="A968" s="255"/>
      <c r="B968" s="196"/>
      <c r="C968" s="186"/>
      <c r="D968" s="187"/>
      <c r="E968" s="159" t="s">
        <v>2209</v>
      </c>
      <c r="F968" s="159" t="s">
        <v>76</v>
      </c>
      <c r="G968" s="18">
        <v>1100</v>
      </c>
      <c r="H968" s="18">
        <v>1100</v>
      </c>
      <c r="I968" s="18">
        <v>1100</v>
      </c>
    </row>
    <row r="969" spans="1:11" ht="63" x14ac:dyDescent="0.25">
      <c r="A969" s="191"/>
      <c r="B969" s="196"/>
      <c r="C969" s="187"/>
      <c r="D969" s="165" t="s">
        <v>948</v>
      </c>
      <c r="E969" s="159" t="s">
        <v>17</v>
      </c>
      <c r="F969" s="159" t="s">
        <v>7</v>
      </c>
      <c r="G969" s="19">
        <v>1200</v>
      </c>
      <c r="H969" s="19">
        <v>1200</v>
      </c>
      <c r="I969" s="19">
        <v>1200</v>
      </c>
    </row>
    <row r="970" spans="1:11" ht="110.25" x14ac:dyDescent="0.25">
      <c r="A970" s="190" t="s">
        <v>1282</v>
      </c>
      <c r="B970" s="196"/>
      <c r="C970" s="185" t="s">
        <v>29</v>
      </c>
      <c r="D970" s="165" t="s">
        <v>2210</v>
      </c>
      <c r="E970" s="159" t="s">
        <v>2212</v>
      </c>
      <c r="F970" s="159" t="s">
        <v>76</v>
      </c>
      <c r="G970" s="61">
        <v>234016</v>
      </c>
      <c r="H970" s="61">
        <v>234016</v>
      </c>
      <c r="I970" s="18">
        <v>234016</v>
      </c>
    </row>
    <row r="971" spans="1:11" ht="63" x14ac:dyDescent="0.25">
      <c r="A971" s="191"/>
      <c r="B971" s="196"/>
      <c r="C971" s="187"/>
      <c r="D971" s="165" t="s">
        <v>2211</v>
      </c>
      <c r="E971" s="159" t="s">
        <v>17</v>
      </c>
      <c r="F971" s="159" t="s">
        <v>7</v>
      </c>
      <c r="G971" s="19">
        <v>5000</v>
      </c>
      <c r="H971" s="19">
        <v>5000</v>
      </c>
      <c r="I971" s="19">
        <v>5000</v>
      </c>
    </row>
    <row r="972" spans="1:11" ht="122.25" customHeight="1" x14ac:dyDescent="0.25">
      <c r="A972" s="190" t="s">
        <v>1283</v>
      </c>
      <c r="B972" s="196"/>
      <c r="C972" s="185" t="s">
        <v>2204</v>
      </c>
      <c r="D972" s="165" t="s">
        <v>2213</v>
      </c>
      <c r="E972" s="159" t="s">
        <v>2215</v>
      </c>
      <c r="F972" s="159" t="s">
        <v>76</v>
      </c>
      <c r="G972" s="18">
        <v>0</v>
      </c>
      <c r="H972" s="18">
        <v>52</v>
      </c>
      <c r="I972" s="18">
        <v>52</v>
      </c>
    </row>
    <row r="973" spans="1:11" ht="63" x14ac:dyDescent="0.25">
      <c r="A973" s="191"/>
      <c r="B973" s="196"/>
      <c r="C973" s="187"/>
      <c r="D973" s="165" t="s">
        <v>2214</v>
      </c>
      <c r="E973" s="159" t="s">
        <v>17</v>
      </c>
      <c r="F973" s="159" t="s">
        <v>7</v>
      </c>
      <c r="G973" s="19">
        <v>0</v>
      </c>
      <c r="H973" s="19">
        <f>2303.58+0.09</f>
        <v>2303.67</v>
      </c>
      <c r="I973" s="19">
        <v>2303.58</v>
      </c>
    </row>
    <row r="974" spans="1:11" ht="143.25" customHeight="1" x14ac:dyDescent="0.25">
      <c r="A974" s="190" t="s">
        <v>1284</v>
      </c>
      <c r="B974" s="196"/>
      <c r="C974" s="185" t="s">
        <v>2216</v>
      </c>
      <c r="D974" s="165" t="s">
        <v>2217</v>
      </c>
      <c r="E974" s="159" t="s">
        <v>2218</v>
      </c>
      <c r="F974" s="159" t="s">
        <v>76</v>
      </c>
      <c r="G974" s="18">
        <v>75</v>
      </c>
      <c r="H974" s="18">
        <v>75</v>
      </c>
      <c r="I974" s="18">
        <v>75</v>
      </c>
    </row>
    <row r="975" spans="1:11" ht="63" x14ac:dyDescent="0.25">
      <c r="A975" s="191"/>
      <c r="B975" s="196"/>
      <c r="C975" s="187"/>
      <c r="D975" s="165" t="s">
        <v>2214</v>
      </c>
      <c r="E975" s="159" t="s">
        <v>17</v>
      </c>
      <c r="F975" s="159" t="s">
        <v>7</v>
      </c>
      <c r="G975" s="19">
        <v>500</v>
      </c>
      <c r="H975" s="19">
        <v>500</v>
      </c>
      <c r="I975" s="19">
        <v>500</v>
      </c>
    </row>
    <row r="976" spans="1:11" ht="69" customHeight="1" x14ac:dyDescent="0.25">
      <c r="A976" s="206" t="s">
        <v>1037</v>
      </c>
      <c r="B976" s="207"/>
      <c r="C976" s="207"/>
      <c r="D976" s="208"/>
      <c r="E976" s="156" t="s">
        <v>17</v>
      </c>
      <c r="F976" s="154" t="s">
        <v>7</v>
      </c>
      <c r="G976" s="2">
        <v>2074743</v>
      </c>
      <c r="H976" s="2">
        <v>2464863.6</v>
      </c>
      <c r="I976" s="2">
        <v>2481387.2999999998</v>
      </c>
    </row>
    <row r="977" spans="1:9" ht="66.75" customHeight="1" x14ac:dyDescent="0.25">
      <c r="A977" s="206" t="s">
        <v>1038</v>
      </c>
      <c r="B977" s="207"/>
      <c r="C977" s="207"/>
      <c r="D977" s="208"/>
      <c r="E977" s="154" t="s">
        <v>17</v>
      </c>
      <c r="F977" s="154" t="s">
        <v>7</v>
      </c>
      <c r="G977" s="2">
        <f>G976</f>
        <v>2074743</v>
      </c>
      <c r="H977" s="2">
        <f>H976</f>
        <v>2464863.6</v>
      </c>
      <c r="I977" s="2">
        <f>I976</f>
        <v>2481387.2999999998</v>
      </c>
    </row>
    <row r="978" spans="1:9" x14ac:dyDescent="0.25">
      <c r="A978" s="206" t="s">
        <v>1299</v>
      </c>
      <c r="B978" s="207"/>
      <c r="C978" s="207"/>
      <c r="D978" s="207"/>
      <c r="E978" s="207"/>
      <c r="F978" s="207"/>
      <c r="G978" s="207"/>
      <c r="H978" s="207"/>
      <c r="I978" s="207"/>
    </row>
    <row r="979" spans="1:9" ht="63" x14ac:dyDescent="0.25">
      <c r="A979" s="227" t="s">
        <v>1315</v>
      </c>
      <c r="B979" s="195" t="s">
        <v>1302</v>
      </c>
      <c r="C979" s="227" t="s">
        <v>587</v>
      </c>
      <c r="D979" s="159" t="s">
        <v>635</v>
      </c>
      <c r="E979" s="159" t="s">
        <v>1300</v>
      </c>
      <c r="F979" s="159" t="s">
        <v>51</v>
      </c>
      <c r="G979" s="18">
        <v>15091</v>
      </c>
      <c r="H979" s="18">
        <v>15091</v>
      </c>
      <c r="I979" s="18">
        <v>15091</v>
      </c>
    </row>
    <row r="980" spans="1:9" ht="63" x14ac:dyDescent="0.25">
      <c r="A980" s="227"/>
      <c r="B980" s="196"/>
      <c r="C980" s="227"/>
      <c r="D980" s="159" t="s">
        <v>2105</v>
      </c>
      <c r="E980" s="159" t="s">
        <v>17</v>
      </c>
      <c r="F980" s="159" t="s">
        <v>6</v>
      </c>
      <c r="G980" s="19">
        <v>13731.2</v>
      </c>
      <c r="H980" s="19">
        <v>14080.5</v>
      </c>
      <c r="I980" s="19">
        <v>14080.5</v>
      </c>
    </row>
    <row r="981" spans="1:9" ht="63" x14ac:dyDescent="0.25">
      <c r="A981" s="227" t="s">
        <v>1316</v>
      </c>
      <c r="B981" s="196"/>
      <c r="C981" s="227" t="s">
        <v>1009</v>
      </c>
      <c r="D981" s="159" t="s">
        <v>627</v>
      </c>
      <c r="E981" s="159" t="s">
        <v>1301</v>
      </c>
      <c r="F981" s="159" t="s">
        <v>21</v>
      </c>
      <c r="G981" s="18">
        <v>20</v>
      </c>
      <c r="H981" s="160">
        <v>20</v>
      </c>
      <c r="I981" s="18">
        <v>20</v>
      </c>
    </row>
    <row r="982" spans="1:9" ht="63" x14ac:dyDescent="0.25">
      <c r="A982" s="227"/>
      <c r="B982" s="196"/>
      <c r="C982" s="227"/>
      <c r="D982" s="159" t="s">
        <v>2105</v>
      </c>
      <c r="E982" s="159" t="s">
        <v>17</v>
      </c>
      <c r="F982" s="159" t="s">
        <v>6</v>
      </c>
      <c r="G982" s="19">
        <v>2008.9</v>
      </c>
      <c r="H982" s="19">
        <v>2310</v>
      </c>
      <c r="I982" s="19">
        <v>2310</v>
      </c>
    </row>
    <row r="983" spans="1:9" ht="63" x14ac:dyDescent="0.25">
      <c r="A983" s="227" t="s">
        <v>1317</v>
      </c>
      <c r="B983" s="196"/>
      <c r="C983" s="227" t="s">
        <v>950</v>
      </c>
      <c r="D983" s="159" t="s">
        <v>951</v>
      </c>
      <c r="E983" s="159" t="s">
        <v>157</v>
      </c>
      <c r="F983" s="159" t="s">
        <v>21</v>
      </c>
      <c r="G983" s="18">
        <v>56</v>
      </c>
      <c r="H983" s="18">
        <v>56</v>
      </c>
      <c r="I983" s="18">
        <v>56</v>
      </c>
    </row>
    <row r="984" spans="1:9" ht="63" x14ac:dyDescent="0.25">
      <c r="A984" s="227"/>
      <c r="B984" s="196"/>
      <c r="C984" s="227"/>
      <c r="D984" s="159" t="s">
        <v>2105</v>
      </c>
      <c r="E984" s="159" t="s">
        <v>17</v>
      </c>
      <c r="F984" s="159" t="s">
        <v>6</v>
      </c>
      <c r="G984" s="19">
        <v>3362.9</v>
      </c>
      <c r="H984" s="19">
        <v>3521</v>
      </c>
      <c r="I984" s="19">
        <v>3521</v>
      </c>
    </row>
    <row r="985" spans="1:9" ht="63" x14ac:dyDescent="0.25">
      <c r="A985" s="227" t="s">
        <v>1318</v>
      </c>
      <c r="B985" s="196"/>
      <c r="C985" s="227" t="s">
        <v>1285</v>
      </c>
      <c r="D985" s="159" t="s">
        <v>2108</v>
      </c>
      <c r="E985" s="159" t="s">
        <v>1301</v>
      </c>
      <c r="F985" s="159" t="s">
        <v>21</v>
      </c>
      <c r="G985" s="18">
        <v>54</v>
      </c>
      <c r="H985" s="18">
        <v>54</v>
      </c>
      <c r="I985" s="18">
        <v>54</v>
      </c>
    </row>
    <row r="986" spans="1:9" ht="89.25" customHeight="1" x14ac:dyDescent="0.25">
      <c r="A986" s="227"/>
      <c r="B986" s="197"/>
      <c r="C986" s="227"/>
      <c r="D986" s="159" t="s">
        <v>2105</v>
      </c>
      <c r="E986" s="159" t="s">
        <v>17</v>
      </c>
      <c r="F986" s="159" t="s">
        <v>6</v>
      </c>
      <c r="G986" s="19">
        <v>3716.4</v>
      </c>
      <c r="H986" s="19">
        <v>3851</v>
      </c>
      <c r="I986" s="19">
        <v>3851</v>
      </c>
    </row>
    <row r="987" spans="1:9" ht="31.5" x14ac:dyDescent="0.25">
      <c r="A987" s="227" t="s">
        <v>1319</v>
      </c>
      <c r="B987" s="195" t="s">
        <v>1303</v>
      </c>
      <c r="C987" s="227" t="s">
        <v>587</v>
      </c>
      <c r="D987" s="227" t="s">
        <v>1304</v>
      </c>
      <c r="E987" s="159" t="s">
        <v>632</v>
      </c>
      <c r="F987" s="159" t="s">
        <v>76</v>
      </c>
      <c r="G987" s="18">
        <v>8500</v>
      </c>
      <c r="H987" s="18">
        <v>8500</v>
      </c>
      <c r="I987" s="18">
        <v>16493</v>
      </c>
    </row>
    <row r="988" spans="1:9" ht="51.75" customHeight="1" x14ac:dyDescent="0.25">
      <c r="A988" s="234"/>
      <c r="B988" s="196"/>
      <c r="C988" s="234"/>
      <c r="D988" s="234"/>
      <c r="E988" s="159" t="s">
        <v>157</v>
      </c>
      <c r="F988" s="159" t="s">
        <v>167</v>
      </c>
      <c r="G988" s="18">
        <v>70</v>
      </c>
      <c r="H988" s="18">
        <v>70</v>
      </c>
      <c r="I988" s="18">
        <v>438</v>
      </c>
    </row>
    <row r="989" spans="1:9" ht="63.75" customHeight="1" x14ac:dyDescent="0.25">
      <c r="A989" s="234"/>
      <c r="B989" s="196"/>
      <c r="C989" s="234"/>
      <c r="D989" s="159" t="s">
        <v>1310</v>
      </c>
      <c r="E989" s="159" t="s">
        <v>17</v>
      </c>
      <c r="F989" s="159" t="s">
        <v>6</v>
      </c>
      <c r="G989" s="19">
        <v>7197.82</v>
      </c>
      <c r="H989" s="19">
        <v>8234.6299999999992</v>
      </c>
      <c r="I989" s="19">
        <v>7170.4</v>
      </c>
    </row>
    <row r="990" spans="1:9" ht="31.5" x14ac:dyDescent="0.25">
      <c r="A990" s="227" t="s">
        <v>1320</v>
      </c>
      <c r="B990" s="196"/>
      <c r="C990" s="227" t="s">
        <v>1285</v>
      </c>
      <c r="D990" s="227" t="s">
        <v>1305</v>
      </c>
      <c r="E990" s="159" t="s">
        <v>632</v>
      </c>
      <c r="F990" s="159" t="s">
        <v>76</v>
      </c>
      <c r="G990" s="18">
        <v>13500</v>
      </c>
      <c r="H990" s="18">
        <v>13500</v>
      </c>
      <c r="I990" s="18">
        <v>27349</v>
      </c>
    </row>
    <row r="991" spans="1:9" ht="42" customHeight="1" x14ac:dyDescent="0.25">
      <c r="A991" s="234"/>
      <c r="B991" s="196"/>
      <c r="C991" s="234"/>
      <c r="D991" s="234"/>
      <c r="E991" s="159" t="s">
        <v>157</v>
      </c>
      <c r="F991" s="159" t="s">
        <v>167</v>
      </c>
      <c r="G991" s="18">
        <v>40</v>
      </c>
      <c r="H991" s="18">
        <v>40</v>
      </c>
      <c r="I991" s="18">
        <v>182</v>
      </c>
    </row>
    <row r="992" spans="1:9" ht="93" customHeight="1" x14ac:dyDescent="0.25">
      <c r="A992" s="234"/>
      <c r="B992" s="196"/>
      <c r="C992" s="234"/>
      <c r="D992" s="159" t="s">
        <v>1310</v>
      </c>
      <c r="E992" s="159" t="s">
        <v>17</v>
      </c>
      <c r="F992" s="159" t="s">
        <v>6</v>
      </c>
      <c r="G992" s="19">
        <v>11431.83</v>
      </c>
      <c r="H992" s="19">
        <v>13078.52</v>
      </c>
      <c r="I992" s="19">
        <v>11890</v>
      </c>
    </row>
    <row r="993" spans="1:9" ht="31.5" x14ac:dyDescent="0.25">
      <c r="A993" s="227" t="s">
        <v>1321</v>
      </c>
      <c r="B993" s="196"/>
      <c r="C993" s="227" t="s">
        <v>1286</v>
      </c>
      <c r="D993" s="227" t="s">
        <v>1306</v>
      </c>
      <c r="E993" s="159" t="s">
        <v>632</v>
      </c>
      <c r="F993" s="159" t="s">
        <v>76</v>
      </c>
      <c r="G993" s="18">
        <v>12500</v>
      </c>
      <c r="H993" s="18">
        <v>12500</v>
      </c>
      <c r="I993" s="18">
        <v>29322</v>
      </c>
    </row>
    <row r="994" spans="1:9" ht="34.5" customHeight="1" x14ac:dyDescent="0.25">
      <c r="A994" s="234"/>
      <c r="B994" s="196"/>
      <c r="C994" s="234"/>
      <c r="D994" s="234"/>
      <c r="E994" s="159" t="s">
        <v>157</v>
      </c>
      <c r="F994" s="159" t="s">
        <v>167</v>
      </c>
      <c r="G994" s="18">
        <v>40</v>
      </c>
      <c r="H994" s="18">
        <v>40</v>
      </c>
      <c r="I994" s="18">
        <v>99</v>
      </c>
    </row>
    <row r="995" spans="1:9" ht="63" x14ac:dyDescent="0.25">
      <c r="A995" s="234"/>
      <c r="B995" s="196"/>
      <c r="C995" s="234"/>
      <c r="D995" s="159" t="s">
        <v>1310</v>
      </c>
      <c r="E995" s="159" t="s">
        <v>17</v>
      </c>
      <c r="F995" s="159" t="s">
        <v>6</v>
      </c>
      <c r="G995" s="19">
        <v>10585.03</v>
      </c>
      <c r="H995" s="19">
        <v>12109.74</v>
      </c>
      <c r="I995" s="19">
        <v>12747.79</v>
      </c>
    </row>
    <row r="996" spans="1:9" ht="31.5" x14ac:dyDescent="0.25">
      <c r="A996" s="227" t="s">
        <v>1322</v>
      </c>
      <c r="B996" s="196"/>
      <c r="C996" s="227" t="s">
        <v>1287</v>
      </c>
      <c r="D996" s="227" t="s">
        <v>1307</v>
      </c>
      <c r="E996" s="159" t="s">
        <v>632</v>
      </c>
      <c r="F996" s="159" t="s">
        <v>76</v>
      </c>
      <c r="G996" s="18">
        <v>14000</v>
      </c>
      <c r="H996" s="18">
        <v>14000</v>
      </c>
      <c r="I996" s="18">
        <v>34911</v>
      </c>
    </row>
    <row r="997" spans="1:9" ht="32.25" customHeight="1" x14ac:dyDescent="0.25">
      <c r="A997" s="234"/>
      <c r="B997" s="196"/>
      <c r="C997" s="234"/>
      <c r="D997" s="234"/>
      <c r="E997" s="159" t="s">
        <v>157</v>
      </c>
      <c r="F997" s="159" t="s">
        <v>167</v>
      </c>
      <c r="G997" s="18">
        <v>50</v>
      </c>
      <c r="H997" s="18">
        <v>50</v>
      </c>
      <c r="I997" s="18">
        <v>206</v>
      </c>
    </row>
    <row r="998" spans="1:9" ht="63" x14ac:dyDescent="0.25">
      <c r="A998" s="234"/>
      <c r="B998" s="197"/>
      <c r="C998" s="234"/>
      <c r="D998" s="159" t="s">
        <v>1310</v>
      </c>
      <c r="E998" s="159" t="s">
        <v>17</v>
      </c>
      <c r="F998" s="159" t="s">
        <v>6</v>
      </c>
      <c r="G998" s="19">
        <v>11855.23</v>
      </c>
      <c r="H998" s="19">
        <v>13562.91</v>
      </c>
      <c r="I998" s="19">
        <v>15177.62</v>
      </c>
    </row>
    <row r="999" spans="1:9" ht="63" x14ac:dyDescent="0.25">
      <c r="A999" s="211" t="s">
        <v>1314</v>
      </c>
      <c r="B999" s="211"/>
      <c r="C999" s="211"/>
      <c r="D999" s="211"/>
      <c r="E999" s="154" t="s">
        <v>18</v>
      </c>
      <c r="F999" s="154" t="s">
        <v>7</v>
      </c>
      <c r="G999" s="21">
        <f>SUM(G980,G982,G984,G986,G989,G992,G995,G998)</f>
        <v>63889.31</v>
      </c>
      <c r="H999" s="21">
        <f>H989+H992+H995+H998+H980+H982+H984+H986</f>
        <v>70748.3</v>
      </c>
      <c r="I999" s="21">
        <f>I989+I992+I995+I998+I980+I982+I984+I986</f>
        <v>70748.31</v>
      </c>
    </row>
    <row r="1000" spans="1:9" x14ac:dyDescent="0.25">
      <c r="A1000" s="227" t="s">
        <v>1323</v>
      </c>
      <c r="B1000" s="195" t="s">
        <v>1288</v>
      </c>
      <c r="C1000" s="227" t="s">
        <v>164</v>
      </c>
      <c r="D1000" s="188" t="s">
        <v>1940</v>
      </c>
      <c r="E1000" s="71" t="s">
        <v>1289</v>
      </c>
      <c r="F1000" s="160" t="s">
        <v>167</v>
      </c>
      <c r="G1000" s="72">
        <v>37</v>
      </c>
      <c r="H1000" s="72">
        <v>43</v>
      </c>
      <c r="I1000" s="72">
        <v>52</v>
      </c>
    </row>
    <row r="1001" spans="1:9" x14ac:dyDescent="0.25">
      <c r="A1001" s="227"/>
      <c r="B1001" s="196"/>
      <c r="C1001" s="227"/>
      <c r="D1001" s="194"/>
      <c r="E1001" s="73" t="s">
        <v>1290</v>
      </c>
      <c r="F1001" s="74" t="s">
        <v>1291</v>
      </c>
      <c r="G1001" s="72">
        <v>3522000</v>
      </c>
      <c r="H1001" s="72">
        <v>4128000</v>
      </c>
      <c r="I1001" s="72">
        <v>4824000</v>
      </c>
    </row>
    <row r="1002" spans="1:9" ht="18.75" x14ac:dyDescent="0.25">
      <c r="A1002" s="227"/>
      <c r="B1002" s="196"/>
      <c r="C1002" s="227"/>
      <c r="D1002" s="194"/>
      <c r="E1002" s="71" t="s">
        <v>1292</v>
      </c>
      <c r="F1002" s="160" t="s">
        <v>1293</v>
      </c>
      <c r="G1002" s="72">
        <v>3001440000</v>
      </c>
      <c r="H1002" s="72">
        <v>5813600000</v>
      </c>
      <c r="I1002" s="72">
        <v>6793800000</v>
      </c>
    </row>
    <row r="1003" spans="1:9" x14ac:dyDescent="0.25">
      <c r="A1003" s="227"/>
      <c r="B1003" s="196"/>
      <c r="C1003" s="227"/>
      <c r="D1003" s="194"/>
      <c r="E1003" s="71" t="s">
        <v>1294</v>
      </c>
      <c r="F1003" s="160" t="s">
        <v>1295</v>
      </c>
      <c r="G1003" s="72">
        <v>185000</v>
      </c>
      <c r="H1003" s="72">
        <v>215000</v>
      </c>
      <c r="I1003" s="72">
        <v>260000</v>
      </c>
    </row>
    <row r="1004" spans="1:9" x14ac:dyDescent="0.25">
      <c r="A1004" s="227"/>
      <c r="B1004" s="196"/>
      <c r="C1004" s="227"/>
      <c r="D1004" s="194"/>
      <c r="E1004" s="71" t="s">
        <v>1294</v>
      </c>
      <c r="F1004" s="160" t="s">
        <v>1325</v>
      </c>
      <c r="G1004" s="72">
        <v>888000</v>
      </c>
      <c r="H1004" s="72">
        <v>1032000</v>
      </c>
      <c r="I1004" s="72">
        <v>1206000</v>
      </c>
    </row>
    <row r="1005" spans="1:9" ht="31.5" x14ac:dyDescent="0.25">
      <c r="A1005" s="227"/>
      <c r="B1005" s="196"/>
      <c r="C1005" s="227"/>
      <c r="D1005" s="189"/>
      <c r="E1005" s="71" t="s">
        <v>1296</v>
      </c>
      <c r="F1005" s="160" t="s">
        <v>1295</v>
      </c>
      <c r="G1005" s="72">
        <v>5000</v>
      </c>
      <c r="H1005" s="72">
        <v>5000</v>
      </c>
      <c r="I1005" s="72">
        <v>5000</v>
      </c>
    </row>
    <row r="1006" spans="1:9" ht="63" x14ac:dyDescent="0.25">
      <c r="A1006" s="227"/>
      <c r="B1006" s="196"/>
      <c r="C1006" s="227"/>
      <c r="D1006" s="159" t="s">
        <v>2106</v>
      </c>
      <c r="E1006" s="159" t="s">
        <v>17</v>
      </c>
      <c r="F1006" s="159" t="s">
        <v>6</v>
      </c>
      <c r="G1006" s="19">
        <v>6782.1</v>
      </c>
      <c r="H1006" s="19">
        <v>8394.51</v>
      </c>
      <c r="I1006" s="19">
        <v>8394.51</v>
      </c>
    </row>
    <row r="1007" spans="1:9" ht="63" x14ac:dyDescent="0.25">
      <c r="A1007" s="227"/>
      <c r="B1007" s="196"/>
      <c r="C1007" s="227" t="s">
        <v>1297</v>
      </c>
      <c r="D1007" s="159" t="s">
        <v>1308</v>
      </c>
      <c r="E1007" s="159" t="s">
        <v>1311</v>
      </c>
      <c r="F1007" s="159" t="s">
        <v>172</v>
      </c>
      <c r="G1007" s="19">
        <v>1603.2</v>
      </c>
      <c r="H1007" s="19">
        <v>1871.1</v>
      </c>
      <c r="I1007" s="48">
        <v>2853</v>
      </c>
    </row>
    <row r="1008" spans="1:9" ht="63" x14ac:dyDescent="0.25">
      <c r="A1008" s="227"/>
      <c r="B1008" s="197"/>
      <c r="C1008" s="298"/>
      <c r="D1008" s="159" t="s">
        <v>2106</v>
      </c>
      <c r="E1008" s="159" t="s">
        <v>17</v>
      </c>
      <c r="F1008" s="159" t="s">
        <v>7</v>
      </c>
      <c r="G1008" s="19">
        <v>3293.7</v>
      </c>
      <c r="H1008" s="19">
        <v>3364.79</v>
      </c>
      <c r="I1008" s="19">
        <v>3364.79</v>
      </c>
    </row>
    <row r="1009" spans="1:10" ht="63" x14ac:dyDescent="0.25">
      <c r="A1009" s="227" t="s">
        <v>1324</v>
      </c>
      <c r="B1009" s="195" t="s">
        <v>1298</v>
      </c>
      <c r="C1009" s="227" t="s">
        <v>1028</v>
      </c>
      <c r="D1009" s="159" t="s">
        <v>1309</v>
      </c>
      <c r="E1009" s="159" t="s">
        <v>2109</v>
      </c>
      <c r="F1009" s="159" t="s">
        <v>21</v>
      </c>
      <c r="G1009" s="19">
        <v>175.6</v>
      </c>
      <c r="H1009" s="19">
        <v>175.6</v>
      </c>
      <c r="I1009" s="19">
        <v>175.6</v>
      </c>
    </row>
    <row r="1010" spans="1:10" ht="63" x14ac:dyDescent="0.25">
      <c r="A1010" s="227"/>
      <c r="B1010" s="197"/>
      <c r="C1010" s="227"/>
      <c r="D1010" s="159" t="s">
        <v>2107</v>
      </c>
      <c r="E1010" s="159" t="s">
        <v>17</v>
      </c>
      <c r="F1010" s="159" t="s">
        <v>6</v>
      </c>
      <c r="G1010" s="19">
        <v>109178</v>
      </c>
      <c r="H1010" s="23">
        <v>114634.8</v>
      </c>
      <c r="I1010" s="23">
        <v>114634.8</v>
      </c>
    </row>
    <row r="1011" spans="1:10" ht="50.25" customHeight="1" x14ac:dyDescent="0.25">
      <c r="A1011" s="211" t="s">
        <v>1312</v>
      </c>
      <c r="B1011" s="211"/>
      <c r="C1011" s="211"/>
      <c r="D1011" s="211"/>
      <c r="E1011" s="215" t="s">
        <v>18</v>
      </c>
      <c r="F1011" s="215" t="s">
        <v>7</v>
      </c>
      <c r="G1011" s="2">
        <f>G1006+G1008+G1010</f>
        <v>119253.8</v>
      </c>
      <c r="H1011" s="2">
        <f>H1006+H1008+H1010</f>
        <v>126394.1</v>
      </c>
      <c r="I1011" s="2">
        <f>I1006+I1008+I1010</f>
        <v>126394.1</v>
      </c>
    </row>
    <row r="1012" spans="1:10" ht="48" customHeight="1" x14ac:dyDescent="0.25">
      <c r="A1012" s="211" t="s">
        <v>1313</v>
      </c>
      <c r="B1012" s="211"/>
      <c r="C1012" s="211"/>
      <c r="D1012" s="211"/>
      <c r="E1012" s="217"/>
      <c r="F1012" s="217"/>
      <c r="G1012" s="2">
        <f>G999+G1011</f>
        <v>183143.11</v>
      </c>
      <c r="H1012" s="2">
        <f>H999+H1011</f>
        <v>197142.40000000002</v>
      </c>
      <c r="I1012" s="2">
        <f>I999+I1011</f>
        <v>197142.41</v>
      </c>
    </row>
    <row r="1013" spans="1:10" x14ac:dyDescent="0.25">
      <c r="A1013" s="205" t="s">
        <v>1419</v>
      </c>
      <c r="B1013" s="205"/>
      <c r="C1013" s="205"/>
      <c r="D1013" s="205"/>
      <c r="E1013" s="205"/>
      <c r="F1013" s="205"/>
      <c r="G1013" s="205"/>
      <c r="H1013" s="205"/>
      <c r="I1013" s="205"/>
    </row>
    <row r="1014" spans="1:10" ht="63" x14ac:dyDescent="0.25">
      <c r="A1014" s="188" t="s">
        <v>1420</v>
      </c>
      <c r="B1014" s="195" t="s">
        <v>1326</v>
      </c>
      <c r="C1014" s="188" t="s">
        <v>1327</v>
      </c>
      <c r="D1014" s="159" t="s">
        <v>1328</v>
      </c>
      <c r="E1014" s="159" t="s">
        <v>1329</v>
      </c>
      <c r="F1014" s="159" t="s">
        <v>21</v>
      </c>
      <c r="G1014" s="18">
        <v>47</v>
      </c>
      <c r="H1014" s="18">
        <v>35</v>
      </c>
      <c r="I1014" s="18">
        <v>35</v>
      </c>
    </row>
    <row r="1015" spans="1:10" ht="63" x14ac:dyDescent="0.25">
      <c r="A1015" s="189"/>
      <c r="B1015" s="196"/>
      <c r="C1015" s="189"/>
      <c r="D1015" s="32" t="s">
        <v>1330</v>
      </c>
      <c r="E1015" s="159" t="s">
        <v>18</v>
      </c>
      <c r="F1015" s="159" t="s">
        <v>6</v>
      </c>
      <c r="G1015" s="19">
        <v>2500</v>
      </c>
      <c r="H1015" s="19">
        <v>2000</v>
      </c>
      <c r="I1015" s="19">
        <v>2200</v>
      </c>
      <c r="J1015" s="9"/>
    </row>
    <row r="1016" spans="1:10" ht="63" x14ac:dyDescent="0.25">
      <c r="A1016" s="188" t="s">
        <v>1421</v>
      </c>
      <c r="B1016" s="228"/>
      <c r="C1016" s="188" t="s">
        <v>1331</v>
      </c>
      <c r="D1016" s="159" t="s">
        <v>1332</v>
      </c>
      <c r="E1016" s="159" t="s">
        <v>1333</v>
      </c>
      <c r="F1016" s="159" t="s">
        <v>76</v>
      </c>
      <c r="G1016" s="18">
        <v>135</v>
      </c>
      <c r="H1016" s="18">
        <v>134</v>
      </c>
      <c r="I1016" s="18">
        <v>134</v>
      </c>
    </row>
    <row r="1017" spans="1:10" ht="63" x14ac:dyDescent="0.25">
      <c r="A1017" s="189"/>
      <c r="B1017" s="228"/>
      <c r="C1017" s="189"/>
      <c r="D1017" s="32" t="s">
        <v>1330</v>
      </c>
      <c r="E1017" s="159" t="s">
        <v>18</v>
      </c>
      <c r="F1017" s="159" t="s">
        <v>6</v>
      </c>
      <c r="G1017" s="19">
        <v>1230</v>
      </c>
      <c r="H1017" s="19">
        <v>1230</v>
      </c>
      <c r="I1017" s="19">
        <v>1363.6</v>
      </c>
    </row>
    <row r="1018" spans="1:10" ht="63" x14ac:dyDescent="0.25">
      <c r="A1018" s="188" t="s">
        <v>1422</v>
      </c>
      <c r="B1018" s="228"/>
      <c r="C1018" s="188" t="s">
        <v>1331</v>
      </c>
      <c r="D1018" s="159" t="s">
        <v>1334</v>
      </c>
      <c r="E1018" s="159" t="s">
        <v>1333</v>
      </c>
      <c r="F1018" s="159" t="s">
        <v>76</v>
      </c>
      <c r="G1018" s="18">
        <v>49</v>
      </c>
      <c r="H1018" s="18">
        <v>48</v>
      </c>
      <c r="I1018" s="18">
        <v>48</v>
      </c>
    </row>
    <row r="1019" spans="1:10" ht="63" x14ac:dyDescent="0.25">
      <c r="A1019" s="189"/>
      <c r="B1019" s="228"/>
      <c r="C1019" s="189"/>
      <c r="D1019" s="32" t="s">
        <v>1330</v>
      </c>
      <c r="E1019" s="159" t="s">
        <v>18</v>
      </c>
      <c r="F1019" s="159" t="s">
        <v>6</v>
      </c>
      <c r="G1019" s="19">
        <v>4144.6000000000004</v>
      </c>
      <c r="H1019" s="19">
        <v>4144.6000000000004</v>
      </c>
      <c r="I1019" s="19">
        <v>4534.6000000000004</v>
      </c>
    </row>
    <row r="1020" spans="1:10" ht="63" x14ac:dyDescent="0.25">
      <c r="A1020" s="188" t="s">
        <v>1423</v>
      </c>
      <c r="B1020" s="228"/>
      <c r="C1020" s="188" t="s">
        <v>1331</v>
      </c>
      <c r="D1020" s="159" t="s">
        <v>1335</v>
      </c>
      <c r="E1020" s="159" t="s">
        <v>1333</v>
      </c>
      <c r="F1020" s="159" t="s">
        <v>76</v>
      </c>
      <c r="G1020" s="18">
        <v>228</v>
      </c>
      <c r="H1020" s="18">
        <v>148</v>
      </c>
      <c r="I1020" s="18">
        <v>148</v>
      </c>
    </row>
    <row r="1021" spans="1:10" ht="63" x14ac:dyDescent="0.25">
      <c r="A1021" s="189"/>
      <c r="B1021" s="228"/>
      <c r="C1021" s="189"/>
      <c r="D1021" s="32" t="s">
        <v>1330</v>
      </c>
      <c r="E1021" s="159" t="s">
        <v>18</v>
      </c>
      <c r="F1021" s="159" t="s">
        <v>6</v>
      </c>
      <c r="G1021" s="19">
        <v>2261.4</v>
      </c>
      <c r="H1021" s="19">
        <v>1639.5</v>
      </c>
      <c r="I1021" s="19">
        <v>1639.5</v>
      </c>
    </row>
    <row r="1022" spans="1:10" ht="63" x14ac:dyDescent="0.25">
      <c r="A1022" s="188" t="s">
        <v>1424</v>
      </c>
      <c r="B1022" s="228"/>
      <c r="C1022" s="188" t="s">
        <v>1331</v>
      </c>
      <c r="D1022" s="159" t="s">
        <v>1336</v>
      </c>
      <c r="E1022" s="159" t="s">
        <v>1333</v>
      </c>
      <c r="F1022" s="159" t="s">
        <v>76</v>
      </c>
      <c r="G1022" s="18">
        <v>79</v>
      </c>
      <c r="H1022" s="18">
        <v>85</v>
      </c>
      <c r="I1022" s="18">
        <v>85</v>
      </c>
    </row>
    <row r="1023" spans="1:10" ht="63" x14ac:dyDescent="0.25">
      <c r="A1023" s="189"/>
      <c r="B1023" s="228"/>
      <c r="C1023" s="189"/>
      <c r="D1023" s="32" t="s">
        <v>1330</v>
      </c>
      <c r="E1023" s="159" t="s">
        <v>18</v>
      </c>
      <c r="F1023" s="159" t="s">
        <v>6</v>
      </c>
      <c r="G1023" s="19">
        <v>6946.2</v>
      </c>
      <c r="H1023" s="19">
        <v>8347.2999999999993</v>
      </c>
      <c r="I1023" s="19">
        <v>8347.2999999999993</v>
      </c>
    </row>
    <row r="1024" spans="1:10" ht="63" x14ac:dyDescent="0.25">
      <c r="A1024" s="188" t="s">
        <v>1425</v>
      </c>
      <c r="B1024" s="228"/>
      <c r="C1024" s="188" t="s">
        <v>1331</v>
      </c>
      <c r="D1024" s="159" t="s">
        <v>1337</v>
      </c>
      <c r="E1024" s="159" t="s">
        <v>1333</v>
      </c>
      <c r="F1024" s="159" t="s">
        <v>76</v>
      </c>
      <c r="G1024" s="18">
        <v>7</v>
      </c>
      <c r="H1024" s="18">
        <v>12</v>
      </c>
      <c r="I1024" s="18">
        <v>12</v>
      </c>
    </row>
    <row r="1025" spans="1:9" ht="63" x14ac:dyDescent="0.25">
      <c r="A1025" s="189"/>
      <c r="B1025" s="228"/>
      <c r="C1025" s="189"/>
      <c r="D1025" s="32" t="s">
        <v>1330</v>
      </c>
      <c r="E1025" s="159" t="s">
        <v>18</v>
      </c>
      <c r="F1025" s="159" t="s">
        <v>6</v>
      </c>
      <c r="G1025" s="19">
        <v>1365.3</v>
      </c>
      <c r="H1025" s="19">
        <v>2614</v>
      </c>
      <c r="I1025" s="19">
        <v>2614</v>
      </c>
    </row>
    <row r="1026" spans="1:9" ht="63" x14ac:dyDescent="0.25">
      <c r="A1026" s="188" t="s">
        <v>1426</v>
      </c>
      <c r="B1026" s="228"/>
      <c r="C1026" s="188" t="s">
        <v>1331</v>
      </c>
      <c r="D1026" s="159" t="s">
        <v>1338</v>
      </c>
      <c r="E1026" s="159" t="s">
        <v>1333</v>
      </c>
      <c r="F1026" s="159" t="s">
        <v>76</v>
      </c>
      <c r="G1026" s="18">
        <v>46</v>
      </c>
      <c r="H1026" s="18">
        <v>20</v>
      </c>
      <c r="I1026" s="18">
        <v>20</v>
      </c>
    </row>
    <row r="1027" spans="1:9" ht="63" x14ac:dyDescent="0.25">
      <c r="A1027" s="189"/>
      <c r="B1027" s="228"/>
      <c r="C1027" s="189"/>
      <c r="D1027" s="32" t="s">
        <v>1330</v>
      </c>
      <c r="E1027" s="159" t="s">
        <v>18</v>
      </c>
      <c r="F1027" s="159" t="s">
        <v>6</v>
      </c>
      <c r="G1027" s="19">
        <v>640.4</v>
      </c>
      <c r="H1027" s="19">
        <v>248.8</v>
      </c>
      <c r="I1027" s="19">
        <v>248.8</v>
      </c>
    </row>
    <row r="1028" spans="1:9" ht="63" x14ac:dyDescent="0.25">
      <c r="A1028" s="188" t="s">
        <v>1427</v>
      </c>
      <c r="B1028" s="228"/>
      <c r="C1028" s="188" t="s">
        <v>1331</v>
      </c>
      <c r="D1028" s="159" t="s">
        <v>1339</v>
      </c>
      <c r="E1028" s="159" t="s">
        <v>1333</v>
      </c>
      <c r="F1028" s="159" t="s">
        <v>76</v>
      </c>
      <c r="G1028" s="18">
        <v>77</v>
      </c>
      <c r="H1028" s="18">
        <v>74</v>
      </c>
      <c r="I1028" s="18">
        <v>74</v>
      </c>
    </row>
    <row r="1029" spans="1:9" ht="63" x14ac:dyDescent="0.25">
      <c r="A1029" s="189"/>
      <c r="B1029" s="228"/>
      <c r="C1029" s="189"/>
      <c r="D1029" s="32" t="s">
        <v>1330</v>
      </c>
      <c r="E1029" s="159" t="s">
        <v>18</v>
      </c>
      <c r="F1029" s="159" t="s">
        <v>6</v>
      </c>
      <c r="G1029" s="19">
        <v>1011.6</v>
      </c>
      <c r="H1029" s="19">
        <v>1011.6</v>
      </c>
      <c r="I1029" s="19">
        <v>1085.8</v>
      </c>
    </row>
    <row r="1030" spans="1:9" ht="63" x14ac:dyDescent="0.25">
      <c r="A1030" s="188" t="s">
        <v>1428</v>
      </c>
      <c r="B1030" s="228"/>
      <c r="C1030" s="188" t="s">
        <v>1331</v>
      </c>
      <c r="D1030" s="159" t="s">
        <v>1340</v>
      </c>
      <c r="E1030" s="159" t="s">
        <v>1333</v>
      </c>
      <c r="F1030" s="159" t="s">
        <v>76</v>
      </c>
      <c r="G1030" s="18">
        <v>54</v>
      </c>
      <c r="H1030" s="18">
        <v>42</v>
      </c>
      <c r="I1030" s="18">
        <v>42</v>
      </c>
    </row>
    <row r="1031" spans="1:9" ht="63" x14ac:dyDescent="0.25">
      <c r="A1031" s="189"/>
      <c r="B1031" s="228"/>
      <c r="C1031" s="189"/>
      <c r="D1031" s="32" t="s">
        <v>1330</v>
      </c>
      <c r="E1031" s="159" t="s">
        <v>18</v>
      </c>
      <c r="F1031" s="159" t="s">
        <v>6</v>
      </c>
      <c r="G1031" s="19">
        <v>5299.1</v>
      </c>
      <c r="H1031" s="19">
        <v>4603.2</v>
      </c>
      <c r="I1031" s="19">
        <v>4603.2</v>
      </c>
    </row>
    <row r="1032" spans="1:9" ht="63" x14ac:dyDescent="0.25">
      <c r="A1032" s="188" t="s">
        <v>1429</v>
      </c>
      <c r="B1032" s="228"/>
      <c r="C1032" s="188" t="s">
        <v>1331</v>
      </c>
      <c r="D1032" s="159" t="s">
        <v>1341</v>
      </c>
      <c r="E1032" s="159" t="s">
        <v>1333</v>
      </c>
      <c r="F1032" s="159" t="s">
        <v>76</v>
      </c>
      <c r="G1032" s="18">
        <v>13</v>
      </c>
      <c r="H1032" s="18">
        <v>19</v>
      </c>
      <c r="I1032" s="18">
        <v>19</v>
      </c>
    </row>
    <row r="1033" spans="1:9" ht="63" x14ac:dyDescent="0.25">
      <c r="A1033" s="189"/>
      <c r="B1033" s="228"/>
      <c r="C1033" s="189"/>
      <c r="D1033" s="32" t="s">
        <v>1330</v>
      </c>
      <c r="E1033" s="159" t="s">
        <v>18</v>
      </c>
      <c r="F1033" s="159" t="s">
        <v>6</v>
      </c>
      <c r="G1033" s="19">
        <v>2773.4</v>
      </c>
      <c r="H1033" s="19">
        <v>4527.2</v>
      </c>
      <c r="I1033" s="19">
        <v>4527.2</v>
      </c>
    </row>
    <row r="1034" spans="1:9" ht="63" x14ac:dyDescent="0.25">
      <c r="A1034" s="188" t="s">
        <v>1430</v>
      </c>
      <c r="B1034" s="228"/>
      <c r="C1034" s="188" t="s">
        <v>1331</v>
      </c>
      <c r="D1034" s="32" t="s">
        <v>1342</v>
      </c>
      <c r="E1034" s="159" t="s">
        <v>1333</v>
      </c>
      <c r="F1034" s="159" t="s">
        <v>76</v>
      </c>
      <c r="G1034" s="18">
        <v>53</v>
      </c>
      <c r="H1034" s="18">
        <v>142</v>
      </c>
      <c r="I1034" s="18">
        <v>142</v>
      </c>
    </row>
    <row r="1035" spans="1:9" ht="63" x14ac:dyDescent="0.25">
      <c r="A1035" s="189"/>
      <c r="B1035" s="228"/>
      <c r="C1035" s="189"/>
      <c r="D1035" s="32" t="s">
        <v>1330</v>
      </c>
      <c r="E1035" s="159" t="s">
        <v>18</v>
      </c>
      <c r="F1035" s="159" t="s">
        <v>6</v>
      </c>
      <c r="G1035" s="19">
        <v>498.7</v>
      </c>
      <c r="H1035" s="19">
        <v>1492.4</v>
      </c>
      <c r="I1035" s="19">
        <v>1492.4</v>
      </c>
    </row>
    <row r="1036" spans="1:9" ht="63" x14ac:dyDescent="0.25">
      <c r="A1036" s="188" t="s">
        <v>1431</v>
      </c>
      <c r="B1036" s="228"/>
      <c r="C1036" s="188" t="s">
        <v>1331</v>
      </c>
      <c r="D1036" s="32" t="s">
        <v>1343</v>
      </c>
      <c r="E1036" s="159" t="s">
        <v>1333</v>
      </c>
      <c r="F1036" s="159" t="s">
        <v>76</v>
      </c>
      <c r="G1036" s="18">
        <v>49</v>
      </c>
      <c r="H1036" s="18">
        <v>48</v>
      </c>
      <c r="I1036" s="18">
        <v>48</v>
      </c>
    </row>
    <row r="1037" spans="1:9" ht="63" x14ac:dyDescent="0.25">
      <c r="A1037" s="189"/>
      <c r="B1037" s="228"/>
      <c r="C1037" s="189"/>
      <c r="D1037" s="32" t="s">
        <v>1330</v>
      </c>
      <c r="E1037" s="159" t="s">
        <v>18</v>
      </c>
      <c r="F1037" s="159" t="s">
        <v>6</v>
      </c>
      <c r="G1037" s="19">
        <v>4282</v>
      </c>
      <c r="H1037" s="19">
        <v>4684.8999999999996</v>
      </c>
      <c r="I1037" s="19">
        <v>4684.8999999999996</v>
      </c>
    </row>
    <row r="1038" spans="1:9" ht="63" x14ac:dyDescent="0.25">
      <c r="A1038" s="188" t="s">
        <v>1432</v>
      </c>
      <c r="B1038" s="228"/>
      <c r="C1038" s="188" t="s">
        <v>1331</v>
      </c>
      <c r="D1038" s="32" t="s">
        <v>1344</v>
      </c>
      <c r="E1038" s="159" t="s">
        <v>1333</v>
      </c>
      <c r="F1038" s="159" t="s">
        <v>76</v>
      </c>
      <c r="G1038" s="18">
        <v>270</v>
      </c>
      <c r="H1038" s="18">
        <v>233</v>
      </c>
      <c r="I1038" s="18">
        <v>233</v>
      </c>
    </row>
    <row r="1039" spans="1:9" ht="63" x14ac:dyDescent="0.25">
      <c r="A1039" s="189"/>
      <c r="B1039" s="228"/>
      <c r="C1039" s="189"/>
      <c r="D1039" s="32" t="s">
        <v>1330</v>
      </c>
      <c r="E1039" s="159" t="s">
        <v>18</v>
      </c>
      <c r="F1039" s="159" t="s">
        <v>6</v>
      </c>
      <c r="G1039" s="19">
        <v>2558.4</v>
      </c>
      <c r="H1039" s="19">
        <v>2465.9</v>
      </c>
      <c r="I1039" s="19">
        <v>2465.9</v>
      </c>
    </row>
    <row r="1040" spans="1:9" ht="63" x14ac:dyDescent="0.25">
      <c r="A1040" s="188" t="s">
        <v>1433</v>
      </c>
      <c r="B1040" s="228"/>
      <c r="C1040" s="188" t="s">
        <v>1331</v>
      </c>
      <c r="D1040" s="32" t="s">
        <v>1345</v>
      </c>
      <c r="E1040" s="159" t="s">
        <v>1333</v>
      </c>
      <c r="F1040" s="159" t="s">
        <v>76</v>
      </c>
      <c r="G1040" s="18">
        <v>80</v>
      </c>
      <c r="H1040" s="18">
        <v>117</v>
      </c>
      <c r="I1040" s="18">
        <v>117</v>
      </c>
    </row>
    <row r="1041" spans="1:9" ht="63" x14ac:dyDescent="0.25">
      <c r="A1041" s="189"/>
      <c r="B1041" s="228"/>
      <c r="C1041" s="189"/>
      <c r="D1041" s="32" t="s">
        <v>1330</v>
      </c>
      <c r="E1041" s="159" t="s">
        <v>18</v>
      </c>
      <c r="F1041" s="159" t="s">
        <v>6</v>
      </c>
      <c r="G1041" s="19">
        <v>7188.3</v>
      </c>
      <c r="H1041" s="19">
        <v>11741.7</v>
      </c>
      <c r="I1041" s="19">
        <v>11741.7</v>
      </c>
    </row>
    <row r="1042" spans="1:9" ht="63" x14ac:dyDescent="0.25">
      <c r="A1042" s="188" t="s">
        <v>1434</v>
      </c>
      <c r="B1042" s="228"/>
      <c r="C1042" s="188" t="s">
        <v>1331</v>
      </c>
      <c r="D1042" s="32" t="s">
        <v>1346</v>
      </c>
      <c r="E1042" s="159" t="s">
        <v>1333</v>
      </c>
      <c r="F1042" s="159" t="s">
        <v>76</v>
      </c>
      <c r="G1042" s="18">
        <v>29</v>
      </c>
      <c r="H1042" s="18">
        <v>35</v>
      </c>
      <c r="I1042" s="18">
        <v>35</v>
      </c>
    </row>
    <row r="1043" spans="1:9" ht="63" x14ac:dyDescent="0.25">
      <c r="A1043" s="189"/>
      <c r="B1043" s="228"/>
      <c r="C1043" s="189"/>
      <c r="D1043" s="32" t="s">
        <v>1330</v>
      </c>
      <c r="E1043" s="159" t="s">
        <v>18</v>
      </c>
      <c r="F1043" s="159" t="s">
        <v>6</v>
      </c>
      <c r="G1043" s="19">
        <v>5112.7</v>
      </c>
      <c r="H1043" s="19">
        <v>5112.7</v>
      </c>
      <c r="I1043" s="19">
        <v>6891.8</v>
      </c>
    </row>
    <row r="1044" spans="1:9" ht="63" x14ac:dyDescent="0.25">
      <c r="A1044" s="188" t="s">
        <v>1435</v>
      </c>
      <c r="B1044" s="228"/>
      <c r="C1044" s="188" t="s">
        <v>1331</v>
      </c>
      <c r="D1044" s="32" t="s">
        <v>1347</v>
      </c>
      <c r="E1044" s="159" t="s">
        <v>1333</v>
      </c>
      <c r="F1044" s="159" t="s">
        <v>76</v>
      </c>
      <c r="G1044" s="18">
        <v>37</v>
      </c>
      <c r="H1044" s="18">
        <v>37</v>
      </c>
      <c r="I1044" s="18">
        <v>37</v>
      </c>
    </row>
    <row r="1045" spans="1:9" ht="63" x14ac:dyDescent="0.25">
      <c r="A1045" s="189"/>
      <c r="B1045" s="228"/>
      <c r="C1045" s="189"/>
      <c r="D1045" s="32" t="s">
        <v>1330</v>
      </c>
      <c r="E1045" s="159" t="s">
        <v>18</v>
      </c>
      <c r="F1045" s="159" t="s">
        <v>6</v>
      </c>
      <c r="G1045" s="19">
        <v>6944.3</v>
      </c>
      <c r="H1045" s="19">
        <v>6944.3</v>
      </c>
      <c r="I1045" s="19">
        <v>7756</v>
      </c>
    </row>
    <row r="1046" spans="1:9" ht="63" x14ac:dyDescent="0.25">
      <c r="A1046" s="188" t="s">
        <v>1436</v>
      </c>
      <c r="B1046" s="228"/>
      <c r="C1046" s="188" t="s">
        <v>1331</v>
      </c>
      <c r="D1046" s="32" t="s">
        <v>1348</v>
      </c>
      <c r="E1046" s="159" t="s">
        <v>1333</v>
      </c>
      <c r="F1046" s="159" t="s">
        <v>76</v>
      </c>
      <c r="G1046" s="18">
        <v>49</v>
      </c>
      <c r="H1046" s="18">
        <v>50</v>
      </c>
      <c r="I1046" s="18">
        <v>50</v>
      </c>
    </row>
    <row r="1047" spans="1:9" ht="63" x14ac:dyDescent="0.25">
      <c r="A1047" s="189"/>
      <c r="B1047" s="228"/>
      <c r="C1047" s="189"/>
      <c r="D1047" s="32" t="s">
        <v>1330</v>
      </c>
      <c r="E1047" s="159" t="s">
        <v>18</v>
      </c>
      <c r="F1047" s="159" t="s">
        <v>6</v>
      </c>
      <c r="G1047" s="19">
        <v>531.4</v>
      </c>
      <c r="H1047" s="19">
        <v>605.70000000000005</v>
      </c>
      <c r="I1047" s="19">
        <v>605.70000000000005</v>
      </c>
    </row>
    <row r="1048" spans="1:9" ht="63" x14ac:dyDescent="0.25">
      <c r="A1048" s="188" t="s">
        <v>1437</v>
      </c>
      <c r="B1048" s="228"/>
      <c r="C1048" s="188" t="s">
        <v>1331</v>
      </c>
      <c r="D1048" s="32" t="s">
        <v>1349</v>
      </c>
      <c r="E1048" s="159" t="s">
        <v>1333</v>
      </c>
      <c r="F1048" s="159" t="s">
        <v>76</v>
      </c>
      <c r="G1048" s="18">
        <v>84</v>
      </c>
      <c r="H1048" s="18">
        <v>82</v>
      </c>
      <c r="I1048" s="18">
        <v>82</v>
      </c>
    </row>
    <row r="1049" spans="1:9" ht="63" x14ac:dyDescent="0.25">
      <c r="A1049" s="189"/>
      <c r="B1049" s="228"/>
      <c r="C1049" s="189"/>
      <c r="D1049" s="32" t="s">
        <v>1330</v>
      </c>
      <c r="E1049" s="159" t="s">
        <v>18</v>
      </c>
      <c r="F1049" s="159" t="s">
        <v>6</v>
      </c>
      <c r="G1049" s="19">
        <v>7638.1</v>
      </c>
      <c r="H1049" s="19">
        <v>7930.3</v>
      </c>
      <c r="I1049" s="19">
        <v>8327.7999999999993</v>
      </c>
    </row>
    <row r="1050" spans="1:9" ht="63" x14ac:dyDescent="0.25">
      <c r="A1050" s="188" t="s">
        <v>1438</v>
      </c>
      <c r="B1050" s="228"/>
      <c r="C1050" s="188" t="s">
        <v>1331</v>
      </c>
      <c r="D1050" s="32" t="s">
        <v>1350</v>
      </c>
      <c r="E1050" s="159" t="s">
        <v>1333</v>
      </c>
      <c r="F1050" s="159" t="s">
        <v>76</v>
      </c>
      <c r="G1050" s="18">
        <v>72</v>
      </c>
      <c r="H1050" s="18">
        <v>70</v>
      </c>
      <c r="I1050" s="18">
        <v>70</v>
      </c>
    </row>
    <row r="1051" spans="1:9" ht="63" x14ac:dyDescent="0.25">
      <c r="A1051" s="189"/>
      <c r="B1051" s="228"/>
      <c r="C1051" s="189"/>
      <c r="D1051" s="32" t="s">
        <v>1330</v>
      </c>
      <c r="E1051" s="159" t="s">
        <v>18</v>
      </c>
      <c r="F1051" s="159" t="s">
        <v>6</v>
      </c>
      <c r="G1051" s="19">
        <v>6379</v>
      </c>
      <c r="H1051" s="19">
        <v>6379</v>
      </c>
      <c r="I1051" s="19">
        <v>6926.7</v>
      </c>
    </row>
    <row r="1052" spans="1:9" ht="63" x14ac:dyDescent="0.25">
      <c r="A1052" s="188" t="s">
        <v>1439</v>
      </c>
      <c r="B1052" s="228"/>
      <c r="C1052" s="188" t="s">
        <v>1331</v>
      </c>
      <c r="D1052" s="32" t="s">
        <v>1351</v>
      </c>
      <c r="E1052" s="159" t="s">
        <v>1333</v>
      </c>
      <c r="F1052" s="159" t="s">
        <v>76</v>
      </c>
      <c r="G1052" s="18">
        <v>17</v>
      </c>
      <c r="H1052" s="18">
        <v>20</v>
      </c>
      <c r="I1052" s="18">
        <v>20</v>
      </c>
    </row>
    <row r="1053" spans="1:9" ht="63" x14ac:dyDescent="0.25">
      <c r="A1053" s="189"/>
      <c r="B1053" s="228"/>
      <c r="C1053" s="189"/>
      <c r="D1053" s="32" t="s">
        <v>1330</v>
      </c>
      <c r="E1053" s="159" t="s">
        <v>18</v>
      </c>
      <c r="F1053" s="159" t="s">
        <v>6</v>
      </c>
      <c r="G1053" s="19">
        <v>4282.8999999999996</v>
      </c>
      <c r="H1053" s="19">
        <v>5627.7</v>
      </c>
      <c r="I1053" s="19">
        <v>5627.7</v>
      </c>
    </row>
    <row r="1054" spans="1:9" ht="63" x14ac:dyDescent="0.25">
      <c r="A1054" s="188" t="s">
        <v>1440</v>
      </c>
      <c r="B1054" s="228"/>
      <c r="C1054" s="188" t="s">
        <v>1331</v>
      </c>
      <c r="D1054" s="32" t="s">
        <v>1352</v>
      </c>
      <c r="E1054" s="159" t="s">
        <v>1333</v>
      </c>
      <c r="F1054" s="159" t="s">
        <v>76</v>
      </c>
      <c r="G1054" s="18">
        <v>4</v>
      </c>
      <c r="H1054" s="18">
        <v>2</v>
      </c>
      <c r="I1054" s="18">
        <v>2</v>
      </c>
    </row>
    <row r="1055" spans="1:9" ht="63" x14ac:dyDescent="0.25">
      <c r="A1055" s="189"/>
      <c r="B1055" s="228"/>
      <c r="C1055" s="189"/>
      <c r="D1055" s="32" t="s">
        <v>1330</v>
      </c>
      <c r="E1055" s="159" t="s">
        <v>18</v>
      </c>
      <c r="F1055" s="159" t="s">
        <v>6</v>
      </c>
      <c r="G1055" s="19">
        <v>1141.8</v>
      </c>
      <c r="H1055" s="19">
        <v>637.6</v>
      </c>
      <c r="I1055" s="19">
        <v>637.6</v>
      </c>
    </row>
    <row r="1056" spans="1:9" ht="63" x14ac:dyDescent="0.25">
      <c r="A1056" s="188" t="s">
        <v>1441</v>
      </c>
      <c r="B1056" s="228"/>
      <c r="C1056" s="188" t="s">
        <v>1331</v>
      </c>
      <c r="D1056" s="32" t="s">
        <v>1353</v>
      </c>
      <c r="E1056" s="159" t="s">
        <v>1333</v>
      </c>
      <c r="F1056" s="159" t="s">
        <v>76</v>
      </c>
      <c r="G1056" s="18">
        <v>223</v>
      </c>
      <c r="H1056" s="18">
        <v>219</v>
      </c>
      <c r="I1056" s="18">
        <v>219</v>
      </c>
    </row>
    <row r="1057" spans="1:11" ht="63" x14ac:dyDescent="0.25">
      <c r="A1057" s="189"/>
      <c r="B1057" s="228"/>
      <c r="C1057" s="189"/>
      <c r="D1057" s="32" t="s">
        <v>1330</v>
      </c>
      <c r="E1057" s="159" t="s">
        <v>18</v>
      </c>
      <c r="F1057" s="159" t="s">
        <v>6</v>
      </c>
      <c r="G1057" s="19">
        <v>3075.7</v>
      </c>
      <c r="H1057" s="19">
        <v>3373.6</v>
      </c>
      <c r="I1057" s="19">
        <v>3373.6</v>
      </c>
    </row>
    <row r="1058" spans="1:11" ht="63" x14ac:dyDescent="0.25">
      <c r="A1058" s="188" t="s">
        <v>1442</v>
      </c>
      <c r="B1058" s="228"/>
      <c r="C1058" s="188" t="s">
        <v>1354</v>
      </c>
      <c r="D1058" s="32" t="s">
        <v>1355</v>
      </c>
      <c r="E1058" s="159" t="s">
        <v>1333</v>
      </c>
      <c r="F1058" s="159" t="s">
        <v>76</v>
      </c>
      <c r="G1058" s="18">
        <v>20</v>
      </c>
      <c r="H1058" s="18">
        <v>90</v>
      </c>
      <c r="I1058" s="18">
        <v>90</v>
      </c>
    </row>
    <row r="1059" spans="1:11" ht="63" x14ac:dyDescent="0.25">
      <c r="A1059" s="189"/>
      <c r="B1059" s="228"/>
      <c r="C1059" s="189"/>
      <c r="D1059" s="32" t="s">
        <v>1330</v>
      </c>
      <c r="E1059" s="159" t="s">
        <v>18</v>
      </c>
      <c r="F1059" s="159" t="s">
        <v>6</v>
      </c>
      <c r="G1059" s="19">
        <v>200.3</v>
      </c>
      <c r="H1059" s="19">
        <v>1006.9</v>
      </c>
      <c r="I1059" s="19">
        <v>1006.9</v>
      </c>
    </row>
    <row r="1060" spans="1:11" ht="63" x14ac:dyDescent="0.25">
      <c r="A1060" s="188" t="s">
        <v>1443</v>
      </c>
      <c r="B1060" s="228"/>
      <c r="C1060" s="188" t="s">
        <v>1331</v>
      </c>
      <c r="D1060" s="32" t="s">
        <v>1990</v>
      </c>
      <c r="E1060" s="159" t="s">
        <v>1333</v>
      </c>
      <c r="F1060" s="159" t="s">
        <v>76</v>
      </c>
      <c r="G1060" s="18">
        <v>12</v>
      </c>
      <c r="H1060" s="18">
        <v>13</v>
      </c>
      <c r="I1060" s="18">
        <v>13</v>
      </c>
    </row>
    <row r="1061" spans="1:11" ht="63" x14ac:dyDescent="0.25">
      <c r="A1061" s="189"/>
      <c r="B1061" s="228"/>
      <c r="C1061" s="189"/>
      <c r="D1061" s="32" t="s">
        <v>1330</v>
      </c>
      <c r="E1061" s="159" t="s">
        <v>18</v>
      </c>
      <c r="F1061" s="159" t="s">
        <v>6</v>
      </c>
      <c r="G1061" s="19">
        <v>1065.7</v>
      </c>
      <c r="H1061" s="19">
        <v>1438.5</v>
      </c>
      <c r="I1061" s="19">
        <v>1438.5</v>
      </c>
    </row>
    <row r="1062" spans="1:11" ht="63" x14ac:dyDescent="0.25">
      <c r="A1062" s="188" t="s">
        <v>1444</v>
      </c>
      <c r="B1062" s="228"/>
      <c r="C1062" s="188" t="s">
        <v>1356</v>
      </c>
      <c r="D1062" s="32" t="s">
        <v>1357</v>
      </c>
      <c r="E1062" s="159" t="s">
        <v>1333</v>
      </c>
      <c r="F1062" s="159" t="s">
        <v>76</v>
      </c>
      <c r="G1062" s="18">
        <v>3</v>
      </c>
      <c r="H1062" s="18">
        <v>3</v>
      </c>
      <c r="I1062" s="18">
        <v>3</v>
      </c>
    </row>
    <row r="1063" spans="1:11" ht="63" x14ac:dyDescent="0.25">
      <c r="A1063" s="189"/>
      <c r="B1063" s="228"/>
      <c r="C1063" s="189"/>
      <c r="D1063" s="32" t="s">
        <v>1330</v>
      </c>
      <c r="E1063" s="159" t="s">
        <v>18</v>
      </c>
      <c r="F1063" s="159" t="s">
        <v>6</v>
      </c>
      <c r="G1063" s="19">
        <v>647.5</v>
      </c>
      <c r="H1063" s="19">
        <v>723.2</v>
      </c>
      <c r="I1063" s="19">
        <v>723.2</v>
      </c>
    </row>
    <row r="1064" spans="1:11" ht="63" x14ac:dyDescent="0.25">
      <c r="A1064" s="188" t="s">
        <v>1445</v>
      </c>
      <c r="B1064" s="228"/>
      <c r="C1064" s="188" t="s">
        <v>1358</v>
      </c>
      <c r="D1064" s="32" t="s">
        <v>1359</v>
      </c>
      <c r="E1064" s="159" t="s">
        <v>1360</v>
      </c>
      <c r="F1064" s="159" t="s">
        <v>76</v>
      </c>
      <c r="G1064" s="18">
        <v>800</v>
      </c>
      <c r="H1064" s="18">
        <v>1138</v>
      </c>
      <c r="I1064" s="18">
        <v>1138</v>
      </c>
    </row>
    <row r="1065" spans="1:11" ht="63" x14ac:dyDescent="0.25">
      <c r="A1065" s="189"/>
      <c r="B1065" s="228"/>
      <c r="C1065" s="189"/>
      <c r="D1065" s="32" t="s">
        <v>1330</v>
      </c>
      <c r="E1065" s="159" t="s">
        <v>18</v>
      </c>
      <c r="F1065" s="159" t="s">
        <v>6</v>
      </c>
      <c r="G1065" s="19">
        <v>17523.5</v>
      </c>
      <c r="H1065" s="19">
        <v>17800.7</v>
      </c>
      <c r="I1065" s="19">
        <v>17800.7</v>
      </c>
    </row>
    <row r="1066" spans="1:11" ht="63" x14ac:dyDescent="0.25">
      <c r="A1066" s="188" t="s">
        <v>1446</v>
      </c>
      <c r="B1066" s="228"/>
      <c r="C1066" s="188" t="s">
        <v>1361</v>
      </c>
      <c r="D1066" s="32" t="s">
        <v>1362</v>
      </c>
      <c r="E1066" s="159" t="s">
        <v>1363</v>
      </c>
      <c r="F1066" s="159" t="s">
        <v>1364</v>
      </c>
      <c r="G1066" s="18">
        <v>150</v>
      </c>
      <c r="H1066" s="18">
        <v>154</v>
      </c>
      <c r="I1066" s="18">
        <v>154</v>
      </c>
    </row>
    <row r="1067" spans="1:11" ht="63" x14ac:dyDescent="0.25">
      <c r="A1067" s="189"/>
      <c r="B1067" s="228"/>
      <c r="C1067" s="189"/>
      <c r="D1067" s="32" t="s">
        <v>1330</v>
      </c>
      <c r="E1067" s="159" t="s">
        <v>18</v>
      </c>
      <c r="F1067" s="159" t="s">
        <v>6</v>
      </c>
      <c r="G1067" s="19">
        <v>920.3</v>
      </c>
      <c r="H1067" s="19">
        <v>945.7</v>
      </c>
      <c r="I1067" s="19">
        <v>945.7</v>
      </c>
      <c r="J1067" s="104"/>
      <c r="K1067" s="76"/>
    </row>
    <row r="1068" spans="1:11" ht="63" x14ac:dyDescent="0.25">
      <c r="A1068" s="188" t="s">
        <v>1447</v>
      </c>
      <c r="B1068" s="228"/>
      <c r="C1068" s="188" t="s">
        <v>1365</v>
      </c>
      <c r="D1068" s="32" t="s">
        <v>1366</v>
      </c>
      <c r="E1068" s="159" t="s">
        <v>1367</v>
      </c>
      <c r="F1068" s="159" t="s">
        <v>76</v>
      </c>
      <c r="G1068" s="18">
        <v>135</v>
      </c>
      <c r="H1068" s="18">
        <v>135</v>
      </c>
      <c r="I1068" s="18">
        <v>135</v>
      </c>
      <c r="J1068" s="102"/>
    </row>
    <row r="1069" spans="1:11" ht="63" x14ac:dyDescent="0.25">
      <c r="A1069" s="189"/>
      <c r="B1069" s="228"/>
      <c r="C1069" s="189"/>
      <c r="D1069" s="32" t="s">
        <v>1330</v>
      </c>
      <c r="E1069" s="159" t="s">
        <v>18</v>
      </c>
      <c r="F1069" s="159" t="s">
        <v>6</v>
      </c>
      <c r="G1069" s="19">
        <v>41533.4</v>
      </c>
      <c r="H1069" s="19">
        <v>46925.5</v>
      </c>
      <c r="I1069" s="19">
        <v>46925.5</v>
      </c>
    </row>
    <row r="1070" spans="1:11" ht="63" x14ac:dyDescent="0.25">
      <c r="A1070" s="188" t="s">
        <v>1448</v>
      </c>
      <c r="B1070" s="228"/>
      <c r="C1070" s="188" t="s">
        <v>1368</v>
      </c>
      <c r="D1070" s="32" t="s">
        <v>1369</v>
      </c>
      <c r="E1070" s="159" t="s">
        <v>1370</v>
      </c>
      <c r="F1070" s="159" t="s">
        <v>21</v>
      </c>
      <c r="G1070" s="18">
        <v>16</v>
      </c>
      <c r="H1070" s="18">
        <v>16</v>
      </c>
      <c r="I1070" s="18">
        <v>16</v>
      </c>
    </row>
    <row r="1071" spans="1:11" ht="63" x14ac:dyDescent="0.25">
      <c r="A1071" s="189"/>
      <c r="B1071" s="228"/>
      <c r="C1071" s="189"/>
      <c r="D1071" s="32" t="s">
        <v>1330</v>
      </c>
      <c r="E1071" s="159" t="s">
        <v>18</v>
      </c>
      <c r="F1071" s="159" t="s">
        <v>6</v>
      </c>
      <c r="G1071" s="19">
        <v>1687.1</v>
      </c>
      <c r="H1071" s="19">
        <v>2094.9</v>
      </c>
      <c r="I1071" s="19">
        <v>2094.9</v>
      </c>
    </row>
    <row r="1072" spans="1:11" ht="63" x14ac:dyDescent="0.25">
      <c r="A1072" s="188" t="s">
        <v>1449</v>
      </c>
      <c r="B1072" s="228"/>
      <c r="C1072" s="188" t="s">
        <v>1371</v>
      </c>
      <c r="D1072" s="32" t="s">
        <v>561</v>
      </c>
      <c r="E1072" s="159" t="s">
        <v>200</v>
      </c>
      <c r="F1072" s="159" t="s">
        <v>76</v>
      </c>
      <c r="G1072" s="18">
        <v>50</v>
      </c>
      <c r="H1072" s="18">
        <v>50</v>
      </c>
      <c r="I1072" s="18">
        <v>50</v>
      </c>
    </row>
    <row r="1073" spans="1:9" ht="63" x14ac:dyDescent="0.25">
      <c r="A1073" s="189"/>
      <c r="B1073" s="228"/>
      <c r="C1073" s="189"/>
      <c r="D1073" s="32" t="s">
        <v>1372</v>
      </c>
      <c r="E1073" s="159" t="s">
        <v>18</v>
      </c>
      <c r="F1073" s="159" t="s">
        <v>6</v>
      </c>
      <c r="G1073" s="19">
        <v>663.1</v>
      </c>
      <c r="H1073" s="19">
        <v>1242.5</v>
      </c>
      <c r="I1073" s="19">
        <v>876.4</v>
      </c>
    </row>
    <row r="1074" spans="1:9" ht="63" x14ac:dyDescent="0.25">
      <c r="A1074" s="188" t="s">
        <v>1450</v>
      </c>
      <c r="B1074" s="228"/>
      <c r="C1074" s="188" t="s">
        <v>575</v>
      </c>
      <c r="D1074" s="32" t="s">
        <v>647</v>
      </c>
      <c r="E1074" s="159" t="s">
        <v>1373</v>
      </c>
      <c r="F1074" s="159" t="s">
        <v>76</v>
      </c>
      <c r="G1074" s="18">
        <v>50</v>
      </c>
      <c r="H1074" s="18">
        <v>50</v>
      </c>
      <c r="I1074" s="18">
        <v>50</v>
      </c>
    </row>
    <row r="1075" spans="1:9" ht="63" x14ac:dyDescent="0.25">
      <c r="A1075" s="189"/>
      <c r="B1075" s="228"/>
      <c r="C1075" s="189"/>
      <c r="D1075" s="32" t="s">
        <v>1372</v>
      </c>
      <c r="E1075" s="159" t="s">
        <v>18</v>
      </c>
      <c r="F1075" s="159" t="s">
        <v>6</v>
      </c>
      <c r="G1075" s="19">
        <v>2743.5</v>
      </c>
      <c r="H1075" s="19">
        <v>2743.5</v>
      </c>
      <c r="I1075" s="19">
        <v>2743.5</v>
      </c>
    </row>
    <row r="1076" spans="1:9" ht="63" x14ac:dyDescent="0.25">
      <c r="A1076" s="188" t="s">
        <v>1451</v>
      </c>
      <c r="B1076" s="228"/>
      <c r="C1076" s="188" t="s">
        <v>923</v>
      </c>
      <c r="D1076" s="32" t="s">
        <v>1374</v>
      </c>
      <c r="E1076" s="159" t="s">
        <v>200</v>
      </c>
      <c r="F1076" s="159" t="s">
        <v>76</v>
      </c>
      <c r="G1076" s="18">
        <v>70</v>
      </c>
      <c r="H1076" s="18">
        <v>92</v>
      </c>
      <c r="I1076" s="18">
        <v>92</v>
      </c>
    </row>
    <row r="1077" spans="1:9" ht="63" x14ac:dyDescent="0.25">
      <c r="A1077" s="189"/>
      <c r="B1077" s="228"/>
      <c r="C1077" s="189"/>
      <c r="D1077" s="32" t="s">
        <v>1372</v>
      </c>
      <c r="E1077" s="159" t="s">
        <v>18</v>
      </c>
      <c r="F1077" s="159" t="s">
        <v>6</v>
      </c>
      <c r="G1077" s="19">
        <v>2659.9</v>
      </c>
      <c r="H1077" s="19">
        <v>4619.8999999999996</v>
      </c>
      <c r="I1077" s="19">
        <v>4619.8999999999996</v>
      </c>
    </row>
    <row r="1078" spans="1:9" ht="63" x14ac:dyDescent="0.25">
      <c r="A1078" s="188" t="s">
        <v>1452</v>
      </c>
      <c r="B1078" s="228"/>
      <c r="C1078" s="188" t="s">
        <v>1375</v>
      </c>
      <c r="D1078" s="32" t="s">
        <v>1376</v>
      </c>
      <c r="E1078" s="159" t="s">
        <v>1377</v>
      </c>
      <c r="F1078" s="159" t="s">
        <v>76</v>
      </c>
      <c r="G1078" s="18">
        <v>1</v>
      </c>
      <c r="H1078" s="18">
        <v>1</v>
      </c>
      <c r="I1078" s="18">
        <v>1</v>
      </c>
    </row>
    <row r="1079" spans="1:9" ht="63" x14ac:dyDescent="0.25">
      <c r="A1079" s="189"/>
      <c r="B1079" s="228"/>
      <c r="C1079" s="189"/>
      <c r="D1079" s="32" t="s">
        <v>1372</v>
      </c>
      <c r="E1079" s="159" t="s">
        <v>18</v>
      </c>
      <c r="F1079" s="159" t="s">
        <v>6</v>
      </c>
      <c r="G1079" s="19">
        <v>305.8</v>
      </c>
      <c r="H1079" s="19">
        <v>404.1</v>
      </c>
      <c r="I1079" s="19">
        <v>404.1</v>
      </c>
    </row>
    <row r="1080" spans="1:9" ht="63" x14ac:dyDescent="0.25">
      <c r="A1080" s="188" t="s">
        <v>1453</v>
      </c>
      <c r="B1080" s="228"/>
      <c r="C1080" s="188" t="s">
        <v>1375</v>
      </c>
      <c r="D1080" s="32" t="s">
        <v>1378</v>
      </c>
      <c r="E1080" s="159" t="s">
        <v>1377</v>
      </c>
      <c r="F1080" s="159" t="s">
        <v>76</v>
      </c>
      <c r="G1080" s="18">
        <v>1</v>
      </c>
      <c r="H1080" s="18">
        <v>1</v>
      </c>
      <c r="I1080" s="18">
        <v>1</v>
      </c>
    </row>
    <row r="1081" spans="1:9" ht="63" x14ac:dyDescent="0.25">
      <c r="A1081" s="189"/>
      <c r="B1081" s="228"/>
      <c r="C1081" s="189"/>
      <c r="D1081" s="32" t="s">
        <v>1372</v>
      </c>
      <c r="E1081" s="159" t="s">
        <v>18</v>
      </c>
      <c r="F1081" s="159" t="s">
        <v>6</v>
      </c>
      <c r="G1081" s="19">
        <v>209</v>
      </c>
      <c r="H1081" s="19">
        <v>276.10000000000002</v>
      </c>
      <c r="I1081" s="19">
        <v>276.10000000000002</v>
      </c>
    </row>
    <row r="1082" spans="1:9" ht="63" x14ac:dyDescent="0.25">
      <c r="A1082" s="188" t="s">
        <v>1454</v>
      </c>
      <c r="B1082" s="228"/>
      <c r="C1082" s="188" t="s">
        <v>1375</v>
      </c>
      <c r="D1082" s="32" t="s">
        <v>1379</v>
      </c>
      <c r="E1082" s="159" t="s">
        <v>1377</v>
      </c>
      <c r="F1082" s="159" t="s">
        <v>76</v>
      </c>
      <c r="G1082" s="18">
        <v>13</v>
      </c>
      <c r="H1082" s="18">
        <v>11</v>
      </c>
      <c r="I1082" s="18">
        <v>11</v>
      </c>
    </row>
    <row r="1083" spans="1:9" ht="63" x14ac:dyDescent="0.25">
      <c r="A1083" s="189"/>
      <c r="B1083" s="228"/>
      <c r="C1083" s="189"/>
      <c r="D1083" s="32" t="s">
        <v>1372</v>
      </c>
      <c r="E1083" s="159" t="s">
        <v>18</v>
      </c>
      <c r="F1083" s="159" t="s">
        <v>6</v>
      </c>
      <c r="G1083" s="19">
        <v>2334.6</v>
      </c>
      <c r="H1083" s="19">
        <v>2610.6999999999998</v>
      </c>
      <c r="I1083" s="19">
        <v>2610.6999999999998</v>
      </c>
    </row>
    <row r="1084" spans="1:9" ht="63" x14ac:dyDescent="0.25">
      <c r="A1084" s="188" t="s">
        <v>1455</v>
      </c>
      <c r="B1084" s="228"/>
      <c r="C1084" s="188" t="s">
        <v>1375</v>
      </c>
      <c r="D1084" s="32" t="s">
        <v>1380</v>
      </c>
      <c r="E1084" s="159" t="s">
        <v>1377</v>
      </c>
      <c r="F1084" s="159" t="s">
        <v>76</v>
      </c>
      <c r="G1084" s="18">
        <v>8</v>
      </c>
      <c r="H1084" s="18">
        <v>8</v>
      </c>
      <c r="I1084" s="18">
        <v>8</v>
      </c>
    </row>
    <row r="1085" spans="1:9" ht="63" x14ac:dyDescent="0.25">
      <c r="A1085" s="189"/>
      <c r="B1085" s="228"/>
      <c r="C1085" s="189"/>
      <c r="D1085" s="32" t="s">
        <v>1372</v>
      </c>
      <c r="E1085" s="159" t="s">
        <v>18</v>
      </c>
      <c r="F1085" s="159" t="s">
        <v>6</v>
      </c>
      <c r="G1085" s="19">
        <v>1608.6</v>
      </c>
      <c r="H1085" s="19">
        <v>2125.9</v>
      </c>
      <c r="I1085" s="19">
        <v>2125.9</v>
      </c>
    </row>
    <row r="1086" spans="1:9" ht="63" x14ac:dyDescent="0.25">
      <c r="A1086" s="188" t="s">
        <v>1456</v>
      </c>
      <c r="B1086" s="228"/>
      <c r="C1086" s="188" t="s">
        <v>1354</v>
      </c>
      <c r="D1086" s="32" t="s">
        <v>1381</v>
      </c>
      <c r="E1086" s="159" t="s">
        <v>1377</v>
      </c>
      <c r="F1086" s="159" t="s">
        <v>76</v>
      </c>
      <c r="G1086" s="18">
        <v>10</v>
      </c>
      <c r="H1086" s="18">
        <v>8</v>
      </c>
      <c r="I1086" s="18">
        <v>8</v>
      </c>
    </row>
    <row r="1087" spans="1:9" ht="63" x14ac:dyDescent="0.25">
      <c r="A1087" s="189"/>
      <c r="B1087" s="228"/>
      <c r="C1087" s="189"/>
      <c r="D1087" s="32" t="s">
        <v>1372</v>
      </c>
      <c r="E1087" s="159" t="s">
        <v>18</v>
      </c>
      <c r="F1087" s="159" t="s">
        <v>6</v>
      </c>
      <c r="G1087" s="19">
        <v>1611.8</v>
      </c>
      <c r="H1087" s="19">
        <v>1704.1</v>
      </c>
      <c r="I1087" s="19">
        <v>1704.1</v>
      </c>
    </row>
    <row r="1088" spans="1:9" ht="63" x14ac:dyDescent="0.25">
      <c r="A1088" s="188" t="s">
        <v>1457</v>
      </c>
      <c r="B1088" s="228"/>
      <c r="C1088" s="188" t="s">
        <v>1354</v>
      </c>
      <c r="D1088" s="32" t="s">
        <v>1382</v>
      </c>
      <c r="E1088" s="159" t="s">
        <v>1377</v>
      </c>
      <c r="F1088" s="159" t="s">
        <v>76</v>
      </c>
      <c r="G1088" s="18">
        <v>4</v>
      </c>
      <c r="H1088" s="18">
        <v>1</v>
      </c>
      <c r="I1088" s="18">
        <v>1</v>
      </c>
    </row>
    <row r="1089" spans="1:10" ht="63" x14ac:dyDescent="0.25">
      <c r="A1089" s="189"/>
      <c r="B1089" s="228"/>
      <c r="C1089" s="189"/>
      <c r="D1089" s="32" t="s">
        <v>1372</v>
      </c>
      <c r="E1089" s="159" t="s">
        <v>18</v>
      </c>
      <c r="F1089" s="159" t="s">
        <v>6</v>
      </c>
      <c r="G1089" s="19">
        <v>762.5</v>
      </c>
      <c r="H1089" s="19">
        <v>251.9</v>
      </c>
      <c r="I1089" s="19">
        <v>251.9</v>
      </c>
    </row>
    <row r="1090" spans="1:10" ht="63" x14ac:dyDescent="0.25">
      <c r="A1090" s="188" t="s">
        <v>1458</v>
      </c>
      <c r="B1090" s="228"/>
      <c r="C1090" s="188" t="s">
        <v>1354</v>
      </c>
      <c r="D1090" s="32" t="s">
        <v>1383</v>
      </c>
      <c r="E1090" s="159" t="s">
        <v>1377</v>
      </c>
      <c r="F1090" s="159" t="s">
        <v>76</v>
      </c>
      <c r="G1090" s="18">
        <v>6</v>
      </c>
      <c r="H1090" s="18">
        <v>6</v>
      </c>
      <c r="I1090" s="18">
        <v>6</v>
      </c>
    </row>
    <row r="1091" spans="1:10" ht="63" x14ac:dyDescent="0.25">
      <c r="A1091" s="189"/>
      <c r="B1091" s="228"/>
      <c r="C1091" s="189"/>
      <c r="D1091" s="32" t="s">
        <v>1372</v>
      </c>
      <c r="E1091" s="159" t="s">
        <v>18</v>
      </c>
      <c r="F1091" s="159" t="s">
        <v>6</v>
      </c>
      <c r="G1091" s="19">
        <v>9112</v>
      </c>
      <c r="H1091" s="19">
        <v>12042</v>
      </c>
      <c r="I1091" s="19">
        <v>12042</v>
      </c>
    </row>
    <row r="1092" spans="1:10" ht="60.75" customHeight="1" x14ac:dyDescent="0.25">
      <c r="A1092" s="188" t="s">
        <v>1459</v>
      </c>
      <c r="B1092" s="228"/>
      <c r="C1092" s="188" t="s">
        <v>1354</v>
      </c>
      <c r="D1092" s="32" t="s">
        <v>2002</v>
      </c>
      <c r="E1092" s="159" t="s">
        <v>1377</v>
      </c>
      <c r="F1092" s="159" t="s">
        <v>76</v>
      </c>
      <c r="G1092" s="159">
        <v>1</v>
      </c>
      <c r="H1092" s="159">
        <v>1</v>
      </c>
      <c r="I1092" s="159">
        <v>1</v>
      </c>
    </row>
    <row r="1093" spans="1:10" ht="66.75" customHeight="1" x14ac:dyDescent="0.25">
      <c r="A1093" s="189"/>
      <c r="B1093" s="228"/>
      <c r="C1093" s="189"/>
      <c r="D1093" s="32" t="s">
        <v>1372</v>
      </c>
      <c r="E1093" s="159" t="s">
        <v>18</v>
      </c>
      <c r="F1093" s="159" t="s">
        <v>6</v>
      </c>
      <c r="G1093" s="19">
        <v>255.1</v>
      </c>
      <c r="H1093" s="19">
        <v>337.1</v>
      </c>
      <c r="I1093" s="19">
        <v>337.1</v>
      </c>
    </row>
    <row r="1094" spans="1:10" ht="63" x14ac:dyDescent="0.25">
      <c r="A1094" s="188" t="s">
        <v>1460</v>
      </c>
      <c r="B1094" s="228"/>
      <c r="C1094" s="188" t="s">
        <v>1327</v>
      </c>
      <c r="D1094" s="159" t="s">
        <v>1384</v>
      </c>
      <c r="E1094" s="159" t="s">
        <v>1329</v>
      </c>
      <c r="F1094" s="159" t="s">
        <v>21</v>
      </c>
      <c r="G1094" s="18">
        <v>22</v>
      </c>
      <c r="H1094" s="18">
        <v>22</v>
      </c>
      <c r="I1094" s="18">
        <v>22</v>
      </c>
    </row>
    <row r="1095" spans="1:10" ht="63" x14ac:dyDescent="0.25">
      <c r="A1095" s="189"/>
      <c r="B1095" s="228"/>
      <c r="C1095" s="189"/>
      <c r="D1095" s="32" t="s">
        <v>1330</v>
      </c>
      <c r="E1095" s="159" t="s">
        <v>18</v>
      </c>
      <c r="F1095" s="159" t="s">
        <v>6</v>
      </c>
      <c r="G1095" s="19">
        <v>206.7</v>
      </c>
      <c r="H1095" s="19">
        <v>206.7</v>
      </c>
      <c r="I1095" s="19">
        <v>206.7</v>
      </c>
    </row>
    <row r="1096" spans="1:10" ht="63" x14ac:dyDescent="0.25">
      <c r="A1096" s="188" t="s">
        <v>1461</v>
      </c>
      <c r="B1096" s="228"/>
      <c r="C1096" s="188" t="s">
        <v>1331</v>
      </c>
      <c r="D1096" s="32" t="s">
        <v>1991</v>
      </c>
      <c r="E1096" s="159" t="s">
        <v>1377</v>
      </c>
      <c r="F1096" s="159" t="s">
        <v>76</v>
      </c>
      <c r="G1096" s="18">
        <v>25</v>
      </c>
      <c r="H1096" s="18">
        <v>68</v>
      </c>
      <c r="I1096" s="18">
        <v>68</v>
      </c>
    </row>
    <row r="1097" spans="1:10" ht="63" x14ac:dyDescent="0.25">
      <c r="A1097" s="189"/>
      <c r="B1097" s="228"/>
      <c r="C1097" s="189"/>
      <c r="D1097" s="32" t="s">
        <v>1330</v>
      </c>
      <c r="E1097" s="159" t="s">
        <v>18</v>
      </c>
      <c r="F1097" s="159" t="s">
        <v>6</v>
      </c>
      <c r="G1097" s="19">
        <v>136.30000000000001</v>
      </c>
      <c r="H1097" s="19">
        <v>522</v>
      </c>
      <c r="I1097" s="19">
        <v>522</v>
      </c>
    </row>
    <row r="1098" spans="1:10" ht="63" x14ac:dyDescent="0.25">
      <c r="A1098" s="188" t="s">
        <v>1462</v>
      </c>
      <c r="B1098" s="228"/>
      <c r="C1098" s="188" t="s">
        <v>1331</v>
      </c>
      <c r="D1098" s="32" t="s">
        <v>1992</v>
      </c>
      <c r="E1098" s="159" t="s">
        <v>1377</v>
      </c>
      <c r="F1098" s="159" t="s">
        <v>76</v>
      </c>
      <c r="G1098" s="18">
        <v>20</v>
      </c>
      <c r="H1098" s="18">
        <v>21</v>
      </c>
      <c r="I1098" s="18">
        <v>21</v>
      </c>
    </row>
    <row r="1099" spans="1:10" ht="63" x14ac:dyDescent="0.25">
      <c r="A1099" s="189"/>
      <c r="B1099" s="228"/>
      <c r="C1099" s="189"/>
      <c r="D1099" s="32" t="s">
        <v>1330</v>
      </c>
      <c r="E1099" s="159" t="s">
        <v>18</v>
      </c>
      <c r="F1099" s="159" t="s">
        <v>6</v>
      </c>
      <c r="G1099" s="19">
        <v>760.7</v>
      </c>
      <c r="H1099" s="19">
        <v>1124.5</v>
      </c>
      <c r="I1099" s="19">
        <v>1124.5</v>
      </c>
      <c r="J1099" s="9"/>
    </row>
    <row r="1100" spans="1:10" ht="63" x14ac:dyDescent="0.25">
      <c r="A1100" s="188" t="s">
        <v>1463</v>
      </c>
      <c r="B1100" s="228"/>
      <c r="C1100" s="188" t="s">
        <v>1331</v>
      </c>
      <c r="D1100" s="32" t="s">
        <v>1993</v>
      </c>
      <c r="E1100" s="159" t="s">
        <v>1377</v>
      </c>
      <c r="F1100" s="159" t="s">
        <v>76</v>
      </c>
      <c r="G1100" s="18">
        <v>20</v>
      </c>
      <c r="H1100" s="18">
        <v>52</v>
      </c>
      <c r="I1100" s="18">
        <v>52</v>
      </c>
    </row>
    <row r="1101" spans="1:10" ht="63" x14ac:dyDescent="0.25">
      <c r="A1101" s="189"/>
      <c r="B1101" s="228"/>
      <c r="C1101" s="189"/>
      <c r="D1101" s="32" t="s">
        <v>1330</v>
      </c>
      <c r="E1101" s="159" t="s">
        <v>18</v>
      </c>
      <c r="F1101" s="159" t="s">
        <v>6</v>
      </c>
      <c r="G1101" s="19">
        <v>292.5</v>
      </c>
      <c r="H1101" s="19">
        <v>1070.5999999999999</v>
      </c>
      <c r="I1101" s="19">
        <v>1070.5999999999999</v>
      </c>
    </row>
    <row r="1102" spans="1:10" ht="63" x14ac:dyDescent="0.25">
      <c r="A1102" s="188" t="s">
        <v>1464</v>
      </c>
      <c r="B1102" s="228"/>
      <c r="C1102" s="188" t="s">
        <v>1331</v>
      </c>
      <c r="D1102" s="32" t="s">
        <v>1994</v>
      </c>
      <c r="E1102" s="159" t="s">
        <v>1377</v>
      </c>
      <c r="F1102" s="159" t="s">
        <v>76</v>
      </c>
      <c r="G1102" s="18">
        <v>65</v>
      </c>
      <c r="H1102" s="18">
        <v>36</v>
      </c>
      <c r="I1102" s="18">
        <v>36</v>
      </c>
    </row>
    <row r="1103" spans="1:10" ht="63" x14ac:dyDescent="0.25">
      <c r="A1103" s="189"/>
      <c r="B1103" s="228"/>
      <c r="C1103" s="189"/>
      <c r="D1103" s="32" t="s">
        <v>1330</v>
      </c>
      <c r="E1103" s="159" t="s">
        <v>18</v>
      </c>
      <c r="F1103" s="159" t="s">
        <v>6</v>
      </c>
      <c r="G1103" s="19">
        <v>4636.2</v>
      </c>
      <c r="H1103" s="19">
        <v>3615</v>
      </c>
      <c r="I1103" s="19">
        <v>3615</v>
      </c>
    </row>
    <row r="1104" spans="1:10" ht="63" x14ac:dyDescent="0.25">
      <c r="A1104" s="188" t="s">
        <v>1465</v>
      </c>
      <c r="B1104" s="228"/>
      <c r="C1104" s="188" t="s">
        <v>1331</v>
      </c>
      <c r="D1104" s="32" t="s">
        <v>1995</v>
      </c>
      <c r="E1104" s="159" t="s">
        <v>1377</v>
      </c>
      <c r="F1104" s="159" t="s">
        <v>76</v>
      </c>
      <c r="G1104" s="18">
        <v>15</v>
      </c>
      <c r="H1104" s="18">
        <v>15</v>
      </c>
      <c r="I1104" s="18">
        <v>15</v>
      </c>
    </row>
    <row r="1105" spans="1:9" ht="63" x14ac:dyDescent="0.25">
      <c r="A1105" s="189"/>
      <c r="B1105" s="228"/>
      <c r="C1105" s="189"/>
      <c r="D1105" s="32" t="s">
        <v>1330</v>
      </c>
      <c r="E1105" s="159" t="s">
        <v>18</v>
      </c>
      <c r="F1105" s="159" t="s">
        <v>6</v>
      </c>
      <c r="G1105" s="19">
        <v>2505.6</v>
      </c>
      <c r="H1105" s="19">
        <v>3527.4</v>
      </c>
      <c r="I1105" s="19">
        <v>3527.4</v>
      </c>
    </row>
    <row r="1106" spans="1:9" ht="63" x14ac:dyDescent="0.25">
      <c r="A1106" s="188" t="s">
        <v>1466</v>
      </c>
      <c r="B1106" s="228"/>
      <c r="C1106" s="188" t="s">
        <v>1331</v>
      </c>
      <c r="D1106" s="32" t="s">
        <v>1386</v>
      </c>
      <c r="E1106" s="159" t="s">
        <v>1377</v>
      </c>
      <c r="F1106" s="159" t="s">
        <v>76</v>
      </c>
      <c r="G1106" s="18">
        <v>41</v>
      </c>
      <c r="H1106" s="18">
        <v>86</v>
      </c>
      <c r="I1106" s="18">
        <v>86</v>
      </c>
    </row>
    <row r="1107" spans="1:9" ht="63" x14ac:dyDescent="0.25">
      <c r="A1107" s="189"/>
      <c r="B1107" s="228"/>
      <c r="C1107" s="189"/>
      <c r="D1107" s="32" t="s">
        <v>1330</v>
      </c>
      <c r="E1107" s="159" t="s">
        <v>18</v>
      </c>
      <c r="F1107" s="159" t="s">
        <v>6</v>
      </c>
      <c r="G1107" s="19">
        <v>246.5</v>
      </c>
      <c r="H1107" s="19">
        <v>1494.4</v>
      </c>
      <c r="I1107" s="19">
        <v>1494.4</v>
      </c>
    </row>
    <row r="1108" spans="1:9" ht="63" x14ac:dyDescent="0.25">
      <c r="A1108" s="188" t="s">
        <v>1467</v>
      </c>
      <c r="B1108" s="228"/>
      <c r="C1108" s="188" t="s">
        <v>1331</v>
      </c>
      <c r="D1108" s="32" t="s">
        <v>1386</v>
      </c>
      <c r="E1108" s="159" t="s">
        <v>1377</v>
      </c>
      <c r="F1108" s="159" t="s">
        <v>76</v>
      </c>
      <c r="G1108" s="18">
        <v>20</v>
      </c>
      <c r="H1108" s="18">
        <v>0</v>
      </c>
      <c r="I1108" s="18">
        <v>0</v>
      </c>
    </row>
    <row r="1109" spans="1:9" ht="63" x14ac:dyDescent="0.25">
      <c r="A1109" s="189"/>
      <c r="B1109" s="228"/>
      <c r="C1109" s="189"/>
      <c r="D1109" s="32" t="s">
        <v>1330</v>
      </c>
      <c r="E1109" s="159" t="s">
        <v>18</v>
      </c>
      <c r="F1109" s="159" t="s">
        <v>6</v>
      </c>
      <c r="G1109" s="19">
        <v>846.2</v>
      </c>
      <c r="H1109" s="19">
        <v>0</v>
      </c>
      <c r="I1109" s="19">
        <v>0</v>
      </c>
    </row>
    <row r="1110" spans="1:9" ht="63" x14ac:dyDescent="0.25">
      <c r="A1110" s="188" t="s">
        <v>1468</v>
      </c>
      <c r="B1110" s="228"/>
      <c r="C1110" s="188" t="s">
        <v>1331</v>
      </c>
      <c r="D1110" s="32" t="s">
        <v>2001</v>
      </c>
      <c r="E1110" s="159" t="s">
        <v>1377</v>
      </c>
      <c r="F1110" s="159" t="s">
        <v>76</v>
      </c>
      <c r="G1110" s="18">
        <v>64</v>
      </c>
      <c r="H1110" s="18">
        <v>60</v>
      </c>
      <c r="I1110" s="18">
        <v>60</v>
      </c>
    </row>
    <row r="1111" spans="1:9" ht="63" x14ac:dyDescent="0.25">
      <c r="A1111" s="189"/>
      <c r="B1111" s="228"/>
      <c r="C1111" s="189"/>
      <c r="D1111" s="32" t="s">
        <v>1330</v>
      </c>
      <c r="E1111" s="159" t="s">
        <v>18</v>
      </c>
      <c r="F1111" s="159" t="s">
        <v>6</v>
      </c>
      <c r="G1111" s="19">
        <v>621.1</v>
      </c>
      <c r="H1111" s="19">
        <v>819.6</v>
      </c>
      <c r="I1111" s="19">
        <v>819.6</v>
      </c>
    </row>
    <row r="1112" spans="1:9" ht="63" x14ac:dyDescent="0.25">
      <c r="A1112" s="188" t="s">
        <v>1469</v>
      </c>
      <c r="B1112" s="228"/>
      <c r="C1112" s="188" t="s">
        <v>1331</v>
      </c>
      <c r="D1112" s="32" t="s">
        <v>2000</v>
      </c>
      <c r="E1112" s="159" t="s">
        <v>1377</v>
      </c>
      <c r="F1112" s="159" t="s">
        <v>76</v>
      </c>
      <c r="G1112" s="18">
        <v>26</v>
      </c>
      <c r="H1112" s="18">
        <v>24</v>
      </c>
      <c r="I1112" s="18">
        <v>24</v>
      </c>
    </row>
    <row r="1113" spans="1:9" ht="63" x14ac:dyDescent="0.25">
      <c r="A1113" s="189"/>
      <c r="B1113" s="228"/>
      <c r="C1113" s="189"/>
      <c r="D1113" s="32" t="s">
        <v>1330</v>
      </c>
      <c r="E1113" s="159" t="s">
        <v>18</v>
      </c>
      <c r="F1113" s="159" t="s">
        <v>6</v>
      </c>
      <c r="G1113" s="19">
        <v>1402.1</v>
      </c>
      <c r="H1113" s="19">
        <v>1822.2</v>
      </c>
      <c r="I1113" s="19">
        <v>1822.2</v>
      </c>
    </row>
    <row r="1114" spans="1:9" ht="63" x14ac:dyDescent="0.25">
      <c r="A1114" s="188" t="s">
        <v>1470</v>
      </c>
      <c r="B1114" s="228"/>
      <c r="C1114" s="188" t="s">
        <v>1331</v>
      </c>
      <c r="D1114" s="32" t="s">
        <v>1999</v>
      </c>
      <c r="E1114" s="159" t="s">
        <v>1377</v>
      </c>
      <c r="F1114" s="159" t="s">
        <v>76</v>
      </c>
      <c r="G1114" s="18">
        <v>9</v>
      </c>
      <c r="H1114" s="18">
        <v>23</v>
      </c>
      <c r="I1114" s="18">
        <v>23</v>
      </c>
    </row>
    <row r="1115" spans="1:9" ht="63" x14ac:dyDescent="0.25">
      <c r="A1115" s="189"/>
      <c r="B1115" s="228"/>
      <c r="C1115" s="189"/>
      <c r="D1115" s="32" t="s">
        <v>1330</v>
      </c>
      <c r="E1115" s="159" t="s">
        <v>18</v>
      </c>
      <c r="F1115" s="159" t="s">
        <v>6</v>
      </c>
      <c r="G1115" s="19">
        <v>3626.6</v>
      </c>
      <c r="H1115" s="19">
        <v>8113.8</v>
      </c>
      <c r="I1115" s="19">
        <v>8113.8</v>
      </c>
    </row>
    <row r="1116" spans="1:9" ht="63" x14ac:dyDescent="0.25">
      <c r="A1116" s="188" t="s">
        <v>1471</v>
      </c>
      <c r="B1116" s="228"/>
      <c r="C1116" s="188" t="s">
        <v>1331</v>
      </c>
      <c r="D1116" s="32" t="s">
        <v>1999</v>
      </c>
      <c r="E1116" s="159" t="s">
        <v>1377</v>
      </c>
      <c r="F1116" s="159" t="s">
        <v>76</v>
      </c>
      <c r="G1116" s="18">
        <v>14</v>
      </c>
      <c r="H1116" s="18">
        <v>0</v>
      </c>
      <c r="I1116" s="18">
        <v>0</v>
      </c>
    </row>
    <row r="1117" spans="1:9" ht="63" x14ac:dyDescent="0.25">
      <c r="A1117" s="189"/>
      <c r="B1117" s="228"/>
      <c r="C1117" s="189"/>
      <c r="D1117" s="32" t="s">
        <v>1330</v>
      </c>
      <c r="E1117" s="159" t="s">
        <v>18</v>
      </c>
      <c r="F1117" s="159" t="s">
        <v>6</v>
      </c>
      <c r="G1117" s="19">
        <v>2136.6999999999998</v>
      </c>
      <c r="H1117" s="19">
        <v>0</v>
      </c>
      <c r="I1117" s="19">
        <v>0</v>
      </c>
    </row>
    <row r="1118" spans="1:9" ht="63" x14ac:dyDescent="0.25">
      <c r="A1118" s="188" t="s">
        <v>1472</v>
      </c>
      <c r="B1118" s="228"/>
      <c r="C1118" s="188" t="s">
        <v>1331</v>
      </c>
      <c r="D1118" s="32" t="s">
        <v>1387</v>
      </c>
      <c r="E1118" s="159" t="s">
        <v>1377</v>
      </c>
      <c r="F1118" s="159" t="s">
        <v>76</v>
      </c>
      <c r="G1118" s="18">
        <v>26</v>
      </c>
      <c r="H1118" s="18">
        <v>24</v>
      </c>
      <c r="I1118" s="18">
        <v>24</v>
      </c>
    </row>
    <row r="1119" spans="1:9" ht="63" x14ac:dyDescent="0.25">
      <c r="A1119" s="189"/>
      <c r="B1119" s="228"/>
      <c r="C1119" s="189"/>
      <c r="D1119" s="32" t="s">
        <v>1330</v>
      </c>
      <c r="E1119" s="159" t="s">
        <v>18</v>
      </c>
      <c r="F1119" s="159" t="s">
        <v>6</v>
      </c>
      <c r="G1119" s="19">
        <v>2110.1</v>
      </c>
      <c r="H1119" s="19">
        <v>2742.2</v>
      </c>
      <c r="I1119" s="19">
        <v>2742.2</v>
      </c>
    </row>
    <row r="1120" spans="1:9" ht="63" x14ac:dyDescent="0.25">
      <c r="A1120" s="188" t="s">
        <v>1473</v>
      </c>
      <c r="B1120" s="228"/>
      <c r="C1120" s="188" t="s">
        <v>1331</v>
      </c>
      <c r="D1120" s="32" t="s">
        <v>1388</v>
      </c>
      <c r="E1120" s="159" t="s">
        <v>1377</v>
      </c>
      <c r="F1120" s="159" t="s">
        <v>76</v>
      </c>
      <c r="G1120" s="18">
        <v>24</v>
      </c>
      <c r="H1120" s="18">
        <v>26</v>
      </c>
      <c r="I1120" s="18">
        <v>26</v>
      </c>
    </row>
    <row r="1121" spans="1:9" ht="63" x14ac:dyDescent="0.25">
      <c r="A1121" s="189"/>
      <c r="B1121" s="228"/>
      <c r="C1121" s="189"/>
      <c r="D1121" s="32" t="s">
        <v>1330</v>
      </c>
      <c r="E1121" s="159" t="s">
        <v>18</v>
      </c>
      <c r="F1121" s="159" t="s">
        <v>6</v>
      </c>
      <c r="G1121" s="19">
        <v>5380.1</v>
      </c>
      <c r="H1121" s="19">
        <v>8205.5</v>
      </c>
      <c r="I1121" s="19">
        <v>8205.5</v>
      </c>
    </row>
    <row r="1122" spans="1:9" ht="63" x14ac:dyDescent="0.25">
      <c r="A1122" s="188" t="s">
        <v>1474</v>
      </c>
      <c r="B1122" s="228"/>
      <c r="C1122" s="188" t="s">
        <v>1331</v>
      </c>
      <c r="D1122" s="32" t="s">
        <v>1998</v>
      </c>
      <c r="E1122" s="159" t="s">
        <v>1377</v>
      </c>
      <c r="F1122" s="159" t="s">
        <v>76</v>
      </c>
      <c r="G1122" s="18">
        <v>128</v>
      </c>
      <c r="H1122" s="18">
        <v>71</v>
      </c>
      <c r="I1122" s="18">
        <v>71</v>
      </c>
    </row>
    <row r="1123" spans="1:9" ht="63" x14ac:dyDescent="0.25">
      <c r="A1123" s="189"/>
      <c r="B1123" s="228"/>
      <c r="C1123" s="189"/>
      <c r="D1123" s="32" t="s">
        <v>1330</v>
      </c>
      <c r="E1123" s="159" t="s">
        <v>18</v>
      </c>
      <c r="F1123" s="159" t="s">
        <v>6</v>
      </c>
      <c r="G1123" s="19">
        <v>1267.7</v>
      </c>
      <c r="H1123" s="19">
        <v>989.9</v>
      </c>
      <c r="I1123" s="19">
        <v>989.9</v>
      </c>
    </row>
    <row r="1124" spans="1:9" ht="63" x14ac:dyDescent="0.25">
      <c r="A1124" s="188" t="s">
        <v>1475</v>
      </c>
      <c r="B1124" s="228"/>
      <c r="C1124" s="188" t="s">
        <v>1331</v>
      </c>
      <c r="D1124" s="32" t="s">
        <v>1997</v>
      </c>
      <c r="E1124" s="159" t="s">
        <v>1377</v>
      </c>
      <c r="F1124" s="159" t="s">
        <v>76</v>
      </c>
      <c r="G1124" s="18">
        <v>8</v>
      </c>
      <c r="H1124" s="18">
        <v>0</v>
      </c>
      <c r="I1124" s="18">
        <v>0</v>
      </c>
    </row>
    <row r="1125" spans="1:9" ht="63" x14ac:dyDescent="0.25">
      <c r="A1125" s="189"/>
      <c r="B1125" s="228"/>
      <c r="C1125" s="189"/>
      <c r="D1125" s="32" t="s">
        <v>1330</v>
      </c>
      <c r="E1125" s="159" t="s">
        <v>18</v>
      </c>
      <c r="F1125" s="159" t="s">
        <v>6</v>
      </c>
      <c r="G1125" s="19">
        <v>1662.3</v>
      </c>
      <c r="H1125" s="19">
        <v>0</v>
      </c>
      <c r="I1125" s="19">
        <v>0</v>
      </c>
    </row>
    <row r="1126" spans="1:9" ht="63" x14ac:dyDescent="0.25">
      <c r="A1126" s="188" t="s">
        <v>1476</v>
      </c>
      <c r="B1126" s="228"/>
      <c r="C1126" s="188" t="s">
        <v>1331</v>
      </c>
      <c r="D1126" s="32" t="s">
        <v>1498</v>
      </c>
      <c r="E1126" s="159" t="s">
        <v>1377</v>
      </c>
      <c r="F1126" s="159" t="s">
        <v>76</v>
      </c>
      <c r="G1126" s="18">
        <v>117</v>
      </c>
      <c r="H1126" s="18">
        <v>158</v>
      </c>
      <c r="I1126" s="18">
        <v>158</v>
      </c>
    </row>
    <row r="1127" spans="1:9" ht="63" x14ac:dyDescent="0.25">
      <c r="A1127" s="189"/>
      <c r="B1127" s="228"/>
      <c r="C1127" s="189"/>
      <c r="D1127" s="32" t="s">
        <v>1330</v>
      </c>
      <c r="E1127" s="159" t="s">
        <v>18</v>
      </c>
      <c r="F1127" s="159" t="s">
        <v>6</v>
      </c>
      <c r="G1127" s="19">
        <v>10455.299999999999</v>
      </c>
      <c r="H1127" s="19">
        <v>19877.400000000001</v>
      </c>
      <c r="I1127" s="19">
        <v>19877.400000000001</v>
      </c>
    </row>
    <row r="1128" spans="1:9" ht="63" x14ac:dyDescent="0.25">
      <c r="A1128" s="188" t="s">
        <v>1477</v>
      </c>
      <c r="B1128" s="228"/>
      <c r="C1128" s="188" t="s">
        <v>1354</v>
      </c>
      <c r="D1128" s="32" t="s">
        <v>1389</v>
      </c>
      <c r="E1128" s="159" t="s">
        <v>1377</v>
      </c>
      <c r="F1128" s="159" t="s">
        <v>76</v>
      </c>
      <c r="G1128" s="18">
        <v>11</v>
      </c>
      <c r="H1128" s="18">
        <v>14</v>
      </c>
      <c r="I1128" s="18">
        <v>14</v>
      </c>
    </row>
    <row r="1129" spans="1:9" ht="63" x14ac:dyDescent="0.25">
      <c r="A1129" s="189"/>
      <c r="B1129" s="228"/>
      <c r="C1129" s="189"/>
      <c r="D1129" s="32" t="s">
        <v>1330</v>
      </c>
      <c r="E1129" s="159" t="s">
        <v>18</v>
      </c>
      <c r="F1129" s="159" t="s">
        <v>6</v>
      </c>
      <c r="G1129" s="19">
        <v>104.7</v>
      </c>
      <c r="H1129" s="19">
        <v>187.5</v>
      </c>
      <c r="I1129" s="19">
        <v>187.5</v>
      </c>
    </row>
    <row r="1130" spans="1:9" ht="63" x14ac:dyDescent="0.25">
      <c r="A1130" s="188" t="s">
        <v>1478</v>
      </c>
      <c r="B1130" s="228"/>
      <c r="C1130" s="188" t="s">
        <v>1354</v>
      </c>
      <c r="D1130" s="32" t="s">
        <v>1390</v>
      </c>
      <c r="E1130" s="159" t="s">
        <v>1377</v>
      </c>
      <c r="F1130" s="159" t="s">
        <v>76</v>
      </c>
      <c r="G1130" s="18">
        <v>8</v>
      </c>
      <c r="H1130" s="18">
        <v>8</v>
      </c>
      <c r="I1130" s="18">
        <v>8</v>
      </c>
    </row>
    <row r="1131" spans="1:9" ht="63" x14ac:dyDescent="0.25">
      <c r="A1131" s="189"/>
      <c r="B1131" s="228"/>
      <c r="C1131" s="189"/>
      <c r="D1131" s="32" t="s">
        <v>1330</v>
      </c>
      <c r="E1131" s="159" t="s">
        <v>18</v>
      </c>
      <c r="F1131" s="159" t="s">
        <v>6</v>
      </c>
      <c r="G1131" s="19">
        <v>524</v>
      </c>
      <c r="H1131" s="19">
        <v>737.7</v>
      </c>
      <c r="I1131" s="19">
        <v>737.7</v>
      </c>
    </row>
    <row r="1132" spans="1:9" ht="63" x14ac:dyDescent="0.25">
      <c r="A1132" s="188" t="s">
        <v>1479</v>
      </c>
      <c r="B1132" s="228"/>
      <c r="C1132" s="188" t="s">
        <v>1354</v>
      </c>
      <c r="D1132" s="32" t="s">
        <v>1391</v>
      </c>
      <c r="E1132" s="159" t="s">
        <v>1377</v>
      </c>
      <c r="F1132" s="159" t="s">
        <v>76</v>
      </c>
      <c r="G1132" s="18">
        <v>36</v>
      </c>
      <c r="H1132" s="18">
        <v>54</v>
      </c>
      <c r="I1132" s="18">
        <v>54</v>
      </c>
    </row>
    <row r="1133" spans="1:9" ht="63" x14ac:dyDescent="0.25">
      <c r="A1133" s="189"/>
      <c r="B1133" s="228"/>
      <c r="C1133" s="189"/>
      <c r="D1133" s="32" t="s">
        <v>1330</v>
      </c>
      <c r="E1133" s="159" t="s">
        <v>18</v>
      </c>
      <c r="F1133" s="159" t="s">
        <v>6</v>
      </c>
      <c r="G1133" s="19">
        <v>645.9</v>
      </c>
      <c r="H1133" s="19">
        <v>1364</v>
      </c>
      <c r="I1133" s="19">
        <v>1364</v>
      </c>
    </row>
    <row r="1134" spans="1:9" ht="63" x14ac:dyDescent="0.25">
      <c r="A1134" s="188" t="s">
        <v>1480</v>
      </c>
      <c r="B1134" s="228"/>
      <c r="C1134" s="188" t="s">
        <v>1354</v>
      </c>
      <c r="D1134" s="32" t="s">
        <v>1392</v>
      </c>
      <c r="E1134" s="159" t="s">
        <v>1377</v>
      </c>
      <c r="F1134" s="159" t="s">
        <v>76</v>
      </c>
      <c r="G1134" s="18">
        <v>34</v>
      </c>
      <c r="H1134" s="18">
        <v>19</v>
      </c>
      <c r="I1134" s="18">
        <v>19</v>
      </c>
    </row>
    <row r="1135" spans="1:9" ht="63" x14ac:dyDescent="0.25">
      <c r="A1135" s="189"/>
      <c r="B1135" s="228"/>
      <c r="C1135" s="189"/>
      <c r="D1135" s="32" t="s">
        <v>1330</v>
      </c>
      <c r="E1135" s="159" t="s">
        <v>18</v>
      </c>
      <c r="F1135" s="159" t="s">
        <v>6</v>
      </c>
      <c r="G1135" s="19">
        <v>3161.1</v>
      </c>
      <c r="H1135" s="19">
        <v>2486.9</v>
      </c>
      <c r="I1135" s="19">
        <v>2486.9</v>
      </c>
    </row>
    <row r="1136" spans="1:9" ht="63" x14ac:dyDescent="0.25">
      <c r="A1136" s="188" t="s">
        <v>1481</v>
      </c>
      <c r="B1136" s="228"/>
      <c r="C1136" s="188" t="s">
        <v>1331</v>
      </c>
      <c r="D1136" s="32" t="s">
        <v>1393</v>
      </c>
      <c r="E1136" s="159" t="s">
        <v>1377</v>
      </c>
      <c r="F1136" s="159" t="s">
        <v>76</v>
      </c>
      <c r="G1136" s="18">
        <v>305</v>
      </c>
      <c r="H1136" s="18">
        <v>281</v>
      </c>
      <c r="I1136" s="18">
        <v>281</v>
      </c>
    </row>
    <row r="1137" spans="1:9" ht="63" x14ac:dyDescent="0.25">
      <c r="A1137" s="189"/>
      <c r="B1137" s="228"/>
      <c r="C1137" s="189"/>
      <c r="D1137" s="32" t="s">
        <v>1330</v>
      </c>
      <c r="E1137" s="159" t="s">
        <v>18</v>
      </c>
      <c r="F1137" s="159" t="s">
        <v>6</v>
      </c>
      <c r="G1137" s="19">
        <v>1997.8</v>
      </c>
      <c r="H1137" s="19">
        <v>1929.6</v>
      </c>
      <c r="I1137" s="19">
        <v>1929.6</v>
      </c>
    </row>
    <row r="1138" spans="1:9" ht="63" x14ac:dyDescent="0.25">
      <c r="A1138" s="188" t="s">
        <v>1482</v>
      </c>
      <c r="B1138" s="228"/>
      <c r="C1138" s="188" t="s">
        <v>1331</v>
      </c>
      <c r="D1138" s="32" t="s">
        <v>1393</v>
      </c>
      <c r="E1138" s="159" t="s">
        <v>1377</v>
      </c>
      <c r="F1138" s="159" t="s">
        <v>76</v>
      </c>
      <c r="G1138" s="18">
        <v>195</v>
      </c>
      <c r="H1138" s="18">
        <v>204</v>
      </c>
      <c r="I1138" s="18">
        <v>204</v>
      </c>
    </row>
    <row r="1139" spans="1:9" ht="63" x14ac:dyDescent="0.25">
      <c r="A1139" s="189"/>
      <c r="B1139" s="228"/>
      <c r="C1139" s="189"/>
      <c r="D1139" s="32" t="s">
        <v>1330</v>
      </c>
      <c r="E1139" s="159" t="s">
        <v>18</v>
      </c>
      <c r="F1139" s="159" t="s">
        <v>6</v>
      </c>
      <c r="G1139" s="19">
        <v>19954.2</v>
      </c>
      <c r="H1139" s="19">
        <v>21020.5</v>
      </c>
      <c r="I1139" s="19">
        <v>21020.5</v>
      </c>
    </row>
    <row r="1140" spans="1:9" ht="63" x14ac:dyDescent="0.25">
      <c r="A1140" s="188" t="s">
        <v>1483</v>
      </c>
      <c r="B1140" s="228"/>
      <c r="C1140" s="188" t="s">
        <v>1354</v>
      </c>
      <c r="D1140" s="32" t="s">
        <v>1382</v>
      </c>
      <c r="E1140" s="159" t="s">
        <v>1377</v>
      </c>
      <c r="F1140" s="159" t="s">
        <v>1385</v>
      </c>
      <c r="G1140" s="18">
        <v>0</v>
      </c>
      <c r="H1140" s="18">
        <v>4</v>
      </c>
      <c r="I1140" s="18">
        <v>4</v>
      </c>
    </row>
    <row r="1141" spans="1:9" ht="63" x14ac:dyDescent="0.25">
      <c r="A1141" s="189"/>
      <c r="B1141" s="228"/>
      <c r="C1141" s="189"/>
      <c r="D1141" s="32" t="s">
        <v>1330</v>
      </c>
      <c r="E1141" s="159" t="s">
        <v>18</v>
      </c>
      <c r="F1141" s="159" t="s">
        <v>6</v>
      </c>
      <c r="G1141" s="19">
        <v>0</v>
      </c>
      <c r="H1141" s="19">
        <v>1441.5</v>
      </c>
      <c r="I1141" s="19">
        <v>1441.5</v>
      </c>
    </row>
    <row r="1142" spans="1:9" ht="63" x14ac:dyDescent="0.25">
      <c r="A1142" s="188" t="s">
        <v>1484</v>
      </c>
      <c r="B1142" s="228"/>
      <c r="C1142" s="188" t="s">
        <v>1331</v>
      </c>
      <c r="D1142" s="32" t="s">
        <v>1393</v>
      </c>
      <c r="E1142" s="159" t="s">
        <v>1377</v>
      </c>
      <c r="F1142" s="159" t="s">
        <v>76</v>
      </c>
      <c r="G1142" s="18">
        <v>55</v>
      </c>
      <c r="H1142" s="18">
        <v>53</v>
      </c>
      <c r="I1142" s="18">
        <v>53</v>
      </c>
    </row>
    <row r="1143" spans="1:9" ht="63" x14ac:dyDescent="0.25">
      <c r="A1143" s="189"/>
      <c r="B1143" s="228"/>
      <c r="C1143" s="189"/>
      <c r="D1143" s="32" t="s">
        <v>1330</v>
      </c>
      <c r="E1143" s="159" t="s">
        <v>18</v>
      </c>
      <c r="F1143" s="159" t="s">
        <v>6</v>
      </c>
      <c r="G1143" s="19">
        <v>385.9</v>
      </c>
      <c r="H1143" s="19">
        <v>288.89999999999998</v>
      </c>
      <c r="I1143" s="19">
        <v>288.89999999999998</v>
      </c>
    </row>
    <row r="1144" spans="1:9" ht="63" x14ac:dyDescent="0.25">
      <c r="A1144" s="188" t="s">
        <v>1485</v>
      </c>
      <c r="B1144" s="228"/>
      <c r="C1144" s="188" t="s">
        <v>1331</v>
      </c>
      <c r="D1144" s="32" t="s">
        <v>1996</v>
      </c>
      <c r="E1144" s="159" t="s">
        <v>1377</v>
      </c>
      <c r="F1144" s="159" t="s">
        <v>76</v>
      </c>
      <c r="G1144" s="18">
        <v>1</v>
      </c>
      <c r="H1144" s="18">
        <v>1</v>
      </c>
      <c r="I1144" s="18">
        <v>1</v>
      </c>
    </row>
    <row r="1145" spans="1:9" ht="63" x14ac:dyDescent="0.25">
      <c r="A1145" s="189"/>
      <c r="B1145" s="228"/>
      <c r="C1145" s="189"/>
      <c r="D1145" s="32" t="s">
        <v>1330</v>
      </c>
      <c r="E1145" s="159" t="s">
        <v>18</v>
      </c>
      <c r="F1145" s="159" t="s">
        <v>6</v>
      </c>
      <c r="G1145" s="19">
        <v>176</v>
      </c>
      <c r="H1145" s="19">
        <v>184.5</v>
      </c>
      <c r="I1145" s="19">
        <v>184.5</v>
      </c>
    </row>
    <row r="1146" spans="1:9" ht="63" x14ac:dyDescent="0.25">
      <c r="A1146" s="188" t="s">
        <v>1486</v>
      </c>
      <c r="B1146" s="228"/>
      <c r="C1146" s="188" t="s">
        <v>1331</v>
      </c>
      <c r="D1146" s="32" t="s">
        <v>1394</v>
      </c>
      <c r="E1146" s="159" t="s">
        <v>1377</v>
      </c>
      <c r="F1146" s="159" t="s">
        <v>76</v>
      </c>
      <c r="G1146" s="18">
        <v>14</v>
      </c>
      <c r="H1146" s="18">
        <v>13</v>
      </c>
      <c r="I1146" s="18">
        <v>13</v>
      </c>
    </row>
    <row r="1147" spans="1:9" ht="63" x14ac:dyDescent="0.25">
      <c r="A1147" s="189"/>
      <c r="B1147" s="228"/>
      <c r="C1147" s="189"/>
      <c r="D1147" s="32" t="s">
        <v>1330</v>
      </c>
      <c r="E1147" s="159" t="s">
        <v>18</v>
      </c>
      <c r="F1147" s="159" t="s">
        <v>6</v>
      </c>
      <c r="G1147" s="19">
        <v>574</v>
      </c>
      <c r="H1147" s="19">
        <v>558.79999999999995</v>
      </c>
      <c r="I1147" s="19">
        <v>558.79999999999995</v>
      </c>
    </row>
    <row r="1148" spans="1:9" ht="63" x14ac:dyDescent="0.25">
      <c r="A1148" s="188" t="s">
        <v>2254</v>
      </c>
      <c r="B1148" s="228"/>
      <c r="C1148" s="188" t="s">
        <v>1354</v>
      </c>
      <c r="D1148" s="32" t="s">
        <v>1395</v>
      </c>
      <c r="E1148" s="159" t="s">
        <v>1377</v>
      </c>
      <c r="F1148" s="159" t="s">
        <v>76</v>
      </c>
      <c r="G1148" s="18">
        <v>50</v>
      </c>
      <c r="H1148" s="18">
        <v>14</v>
      </c>
      <c r="I1148" s="18">
        <v>14</v>
      </c>
    </row>
    <row r="1149" spans="1:9" ht="63" x14ac:dyDescent="0.25">
      <c r="A1149" s="189"/>
      <c r="B1149" s="228"/>
      <c r="C1149" s="189"/>
      <c r="D1149" s="32" t="s">
        <v>1330</v>
      </c>
      <c r="E1149" s="159" t="s">
        <v>18</v>
      </c>
      <c r="F1149" s="159" t="s">
        <v>6</v>
      </c>
      <c r="G1149" s="19">
        <v>210.6</v>
      </c>
      <c r="H1149" s="19">
        <v>324.39999999999998</v>
      </c>
      <c r="I1149" s="19">
        <v>324.39999999999998</v>
      </c>
    </row>
    <row r="1150" spans="1:9" ht="63" x14ac:dyDescent="0.25">
      <c r="A1150" s="188" t="s">
        <v>2253</v>
      </c>
      <c r="B1150" s="228"/>
      <c r="C1150" s="188" t="s">
        <v>1354</v>
      </c>
      <c r="D1150" s="32" t="s">
        <v>1396</v>
      </c>
      <c r="E1150" s="159" t="s">
        <v>1377</v>
      </c>
      <c r="F1150" s="159" t="s">
        <v>76</v>
      </c>
      <c r="G1150" s="18">
        <v>17</v>
      </c>
      <c r="H1150" s="18">
        <v>19</v>
      </c>
      <c r="I1150" s="18">
        <v>19</v>
      </c>
    </row>
    <row r="1151" spans="1:9" ht="63" x14ac:dyDescent="0.25">
      <c r="A1151" s="189"/>
      <c r="B1151" s="228"/>
      <c r="C1151" s="189"/>
      <c r="D1151" s="32" t="s">
        <v>1330</v>
      </c>
      <c r="E1151" s="159" t="s">
        <v>18</v>
      </c>
      <c r="F1151" s="159" t="s">
        <v>6</v>
      </c>
      <c r="G1151" s="19">
        <v>1349.5</v>
      </c>
      <c r="H1151" s="19">
        <v>1581.2</v>
      </c>
      <c r="I1151" s="19">
        <v>1581.2</v>
      </c>
    </row>
    <row r="1152" spans="1:9" ht="63" x14ac:dyDescent="0.25">
      <c r="A1152" s="188" t="s">
        <v>1487</v>
      </c>
      <c r="B1152" s="228"/>
      <c r="C1152" s="188" t="s">
        <v>1397</v>
      </c>
      <c r="D1152" s="32" t="s">
        <v>1398</v>
      </c>
      <c r="E1152" s="159" t="s">
        <v>1399</v>
      </c>
      <c r="F1152" s="159" t="s">
        <v>21</v>
      </c>
      <c r="G1152" s="18">
        <v>22</v>
      </c>
      <c r="H1152" s="18">
        <v>22</v>
      </c>
      <c r="I1152" s="18">
        <v>22</v>
      </c>
    </row>
    <row r="1153" spans="1:9" ht="63" x14ac:dyDescent="0.25">
      <c r="A1153" s="189"/>
      <c r="B1153" s="228"/>
      <c r="C1153" s="189"/>
      <c r="D1153" s="32" t="s">
        <v>1330</v>
      </c>
      <c r="E1153" s="159" t="s">
        <v>18</v>
      </c>
      <c r="F1153" s="159" t="s">
        <v>6</v>
      </c>
      <c r="G1153" s="19">
        <v>1240.0999999999999</v>
      </c>
      <c r="H1153" s="19">
        <v>1449.4</v>
      </c>
      <c r="I1153" s="19">
        <v>1449.4</v>
      </c>
    </row>
    <row r="1154" spans="1:9" ht="31.5" x14ac:dyDescent="0.25">
      <c r="A1154" s="188" t="s">
        <v>1488</v>
      </c>
      <c r="B1154" s="228"/>
      <c r="C1154" s="188" t="s">
        <v>1400</v>
      </c>
      <c r="D1154" s="188" t="s">
        <v>1401</v>
      </c>
      <c r="E1154" s="159" t="s">
        <v>1402</v>
      </c>
      <c r="F1154" s="188" t="s">
        <v>21</v>
      </c>
      <c r="G1154" s="18">
        <v>2786</v>
      </c>
      <c r="H1154" s="18">
        <v>2786</v>
      </c>
      <c r="I1154" s="18">
        <v>2786</v>
      </c>
    </row>
    <row r="1155" spans="1:9" ht="31.5" x14ac:dyDescent="0.25">
      <c r="A1155" s="194"/>
      <c r="B1155" s="228"/>
      <c r="C1155" s="194"/>
      <c r="D1155" s="189"/>
      <c r="E1155" s="150" t="s">
        <v>1403</v>
      </c>
      <c r="F1155" s="189"/>
      <c r="G1155" s="18">
        <v>10</v>
      </c>
      <c r="H1155" s="18">
        <v>10</v>
      </c>
      <c r="I1155" s="18">
        <v>10</v>
      </c>
    </row>
    <row r="1156" spans="1:9" ht="63" x14ac:dyDescent="0.25">
      <c r="A1156" s="221"/>
      <c r="B1156" s="228"/>
      <c r="C1156" s="222"/>
      <c r="D1156" s="32" t="s">
        <v>1330</v>
      </c>
      <c r="E1156" s="159" t="s">
        <v>18</v>
      </c>
      <c r="F1156" s="159" t="s">
        <v>6</v>
      </c>
      <c r="G1156" s="19">
        <v>3601.3</v>
      </c>
      <c r="H1156" s="19">
        <v>4209</v>
      </c>
      <c r="I1156" s="19">
        <v>4209</v>
      </c>
    </row>
    <row r="1157" spans="1:9" ht="63" x14ac:dyDescent="0.25">
      <c r="A1157" s="188" t="s">
        <v>1489</v>
      </c>
      <c r="B1157" s="228"/>
      <c r="C1157" s="188" t="s">
        <v>1331</v>
      </c>
      <c r="D1157" s="32" t="s">
        <v>1404</v>
      </c>
      <c r="E1157" s="159" t="s">
        <v>1377</v>
      </c>
      <c r="F1157" s="159" t="s">
        <v>76</v>
      </c>
      <c r="G1157" s="18">
        <v>240</v>
      </c>
      <c r="H1157" s="18">
        <v>233</v>
      </c>
      <c r="I1157" s="18">
        <v>233</v>
      </c>
    </row>
    <row r="1158" spans="1:9" ht="63" x14ac:dyDescent="0.25">
      <c r="A1158" s="189"/>
      <c r="B1158" s="228"/>
      <c r="C1158" s="189"/>
      <c r="D1158" s="32" t="s">
        <v>1330</v>
      </c>
      <c r="E1158" s="159" t="s">
        <v>18</v>
      </c>
      <c r="F1158" s="159" t="s">
        <v>6</v>
      </c>
      <c r="G1158" s="19">
        <v>5200.2</v>
      </c>
      <c r="H1158" s="19">
        <v>5900.5</v>
      </c>
      <c r="I1158" s="19">
        <v>5900.5</v>
      </c>
    </row>
    <row r="1159" spans="1:9" ht="63" x14ac:dyDescent="0.25">
      <c r="A1159" s="188" t="s">
        <v>1490</v>
      </c>
      <c r="B1159" s="228"/>
      <c r="C1159" s="188" t="s">
        <v>1331</v>
      </c>
      <c r="D1159" s="32" t="s">
        <v>1405</v>
      </c>
      <c r="E1159" s="159" t="s">
        <v>1377</v>
      </c>
      <c r="F1159" s="159" t="s">
        <v>76</v>
      </c>
      <c r="G1159" s="18">
        <v>94</v>
      </c>
      <c r="H1159" s="18">
        <v>128</v>
      </c>
      <c r="I1159" s="18">
        <v>128</v>
      </c>
    </row>
    <row r="1160" spans="1:9" ht="63" x14ac:dyDescent="0.25">
      <c r="A1160" s="189"/>
      <c r="B1160" s="228"/>
      <c r="C1160" s="189"/>
      <c r="D1160" s="32" t="s">
        <v>1330</v>
      </c>
      <c r="E1160" s="159" t="s">
        <v>18</v>
      </c>
      <c r="F1160" s="159" t="s">
        <v>6</v>
      </c>
      <c r="G1160" s="19">
        <v>6869.9</v>
      </c>
      <c r="H1160" s="19">
        <v>10933.5</v>
      </c>
      <c r="I1160" s="19">
        <v>10933.5</v>
      </c>
    </row>
    <row r="1161" spans="1:9" ht="63" x14ac:dyDescent="0.25">
      <c r="A1161" s="188" t="s">
        <v>1491</v>
      </c>
      <c r="B1161" s="228"/>
      <c r="C1161" s="188" t="s">
        <v>1331</v>
      </c>
      <c r="D1161" s="32" t="s">
        <v>1406</v>
      </c>
      <c r="E1161" s="159" t="s">
        <v>1377</v>
      </c>
      <c r="F1161" s="159" t="s">
        <v>76</v>
      </c>
      <c r="G1161" s="18">
        <v>15</v>
      </c>
      <c r="H1161" s="18">
        <v>12</v>
      </c>
      <c r="I1161" s="18">
        <v>12</v>
      </c>
    </row>
    <row r="1162" spans="1:9" ht="63" x14ac:dyDescent="0.25">
      <c r="A1162" s="189"/>
      <c r="B1162" s="228"/>
      <c r="C1162" s="189"/>
      <c r="D1162" s="32" t="s">
        <v>1330</v>
      </c>
      <c r="E1162" s="159" t="s">
        <v>18</v>
      </c>
      <c r="F1162" s="159" t="s">
        <v>6</v>
      </c>
      <c r="G1162" s="19">
        <v>7296.7</v>
      </c>
      <c r="H1162" s="19">
        <v>6822.5</v>
      </c>
      <c r="I1162" s="19">
        <v>6822.5</v>
      </c>
    </row>
    <row r="1163" spans="1:9" ht="63" x14ac:dyDescent="0.25">
      <c r="A1163" s="188" t="s">
        <v>1492</v>
      </c>
      <c r="B1163" s="228"/>
      <c r="C1163" s="188" t="s">
        <v>1331</v>
      </c>
      <c r="D1163" s="32" t="s">
        <v>1407</v>
      </c>
      <c r="E1163" s="159" t="s">
        <v>1377</v>
      </c>
      <c r="F1163" s="159" t="s">
        <v>76</v>
      </c>
      <c r="G1163" s="18">
        <v>3</v>
      </c>
      <c r="H1163" s="18">
        <v>4</v>
      </c>
      <c r="I1163" s="18">
        <v>4</v>
      </c>
    </row>
    <row r="1164" spans="1:9" ht="63" x14ac:dyDescent="0.25">
      <c r="A1164" s="189"/>
      <c r="B1164" s="228"/>
      <c r="C1164" s="189"/>
      <c r="D1164" s="32" t="s">
        <v>1330</v>
      </c>
      <c r="E1164" s="159" t="s">
        <v>18</v>
      </c>
      <c r="F1164" s="159" t="s">
        <v>6</v>
      </c>
      <c r="G1164" s="19">
        <v>1519.8</v>
      </c>
      <c r="H1164" s="19">
        <v>2368.4</v>
      </c>
      <c r="I1164" s="19">
        <v>2368.4</v>
      </c>
    </row>
    <row r="1165" spans="1:9" ht="63" x14ac:dyDescent="0.25">
      <c r="A1165" s="188" t="s">
        <v>2252</v>
      </c>
      <c r="B1165" s="228"/>
      <c r="C1165" s="188" t="s">
        <v>1408</v>
      </c>
      <c r="D1165" s="32" t="s">
        <v>1409</v>
      </c>
      <c r="E1165" s="159" t="s">
        <v>1410</v>
      </c>
      <c r="F1165" s="159" t="s">
        <v>76</v>
      </c>
      <c r="G1165" s="18">
        <v>28</v>
      </c>
      <c r="H1165" s="18">
        <v>42</v>
      </c>
      <c r="I1165" s="18">
        <v>42</v>
      </c>
    </row>
    <row r="1166" spans="1:9" ht="63" x14ac:dyDescent="0.25">
      <c r="A1166" s="189"/>
      <c r="B1166" s="228"/>
      <c r="C1166" s="189"/>
      <c r="D1166" s="32" t="s">
        <v>1413</v>
      </c>
      <c r="E1166" s="159" t="s">
        <v>18</v>
      </c>
      <c r="F1166" s="159" t="s">
        <v>6</v>
      </c>
      <c r="G1166" s="19">
        <v>881.5</v>
      </c>
      <c r="H1166" s="19">
        <v>1109.8</v>
      </c>
      <c r="I1166" s="19">
        <v>1080.8</v>
      </c>
    </row>
    <row r="1167" spans="1:9" ht="63" x14ac:dyDescent="0.25">
      <c r="A1167" s="188" t="s">
        <v>1493</v>
      </c>
      <c r="B1167" s="228"/>
      <c r="C1167" s="188" t="s">
        <v>1411</v>
      </c>
      <c r="D1167" s="32" t="s">
        <v>1384</v>
      </c>
      <c r="E1167" s="159" t="s">
        <v>1412</v>
      </c>
      <c r="F1167" s="159" t="s">
        <v>21</v>
      </c>
      <c r="G1167" s="18">
        <v>42</v>
      </c>
      <c r="H1167" s="18">
        <v>42</v>
      </c>
      <c r="I1167" s="18">
        <v>42</v>
      </c>
    </row>
    <row r="1168" spans="1:9" ht="63" x14ac:dyDescent="0.25">
      <c r="A1168" s="189"/>
      <c r="B1168" s="228"/>
      <c r="C1168" s="189"/>
      <c r="D1168" s="32" t="s">
        <v>1413</v>
      </c>
      <c r="E1168" s="159" t="s">
        <v>18</v>
      </c>
      <c r="F1168" s="159" t="s">
        <v>6</v>
      </c>
      <c r="G1168" s="19">
        <v>1400.7</v>
      </c>
      <c r="H1168" s="19">
        <v>946.7</v>
      </c>
      <c r="I1168" s="19">
        <v>946.7</v>
      </c>
    </row>
    <row r="1169" spans="1:11" ht="63" x14ac:dyDescent="0.25">
      <c r="A1169" s="188" t="s">
        <v>1494</v>
      </c>
      <c r="B1169" s="228"/>
      <c r="C1169" s="188" t="s">
        <v>1331</v>
      </c>
      <c r="D1169" s="32" t="s">
        <v>1497</v>
      </c>
      <c r="E1169" s="159" t="s">
        <v>1377</v>
      </c>
      <c r="F1169" s="159" t="s">
        <v>76</v>
      </c>
      <c r="G1169" s="18">
        <v>112</v>
      </c>
      <c r="H1169" s="18">
        <v>84</v>
      </c>
      <c r="I1169" s="18">
        <v>84</v>
      </c>
    </row>
    <row r="1170" spans="1:11" ht="63" x14ac:dyDescent="0.25">
      <c r="A1170" s="189"/>
      <c r="B1170" s="228"/>
      <c r="C1170" s="189"/>
      <c r="D1170" s="32" t="s">
        <v>1413</v>
      </c>
      <c r="E1170" s="159" t="s">
        <v>18</v>
      </c>
      <c r="F1170" s="159" t="s">
        <v>6</v>
      </c>
      <c r="G1170" s="19">
        <v>1682.2</v>
      </c>
      <c r="H1170" s="19">
        <v>1535.9</v>
      </c>
      <c r="I1170" s="19">
        <v>1535.9</v>
      </c>
    </row>
    <row r="1171" spans="1:11" ht="63" x14ac:dyDescent="0.25">
      <c r="A1171" s="188" t="s">
        <v>1495</v>
      </c>
      <c r="B1171" s="228"/>
      <c r="C1171" s="188" t="s">
        <v>1331</v>
      </c>
      <c r="D1171" s="32" t="s">
        <v>1414</v>
      </c>
      <c r="E1171" s="159" t="s">
        <v>1377</v>
      </c>
      <c r="F1171" s="159" t="s">
        <v>76</v>
      </c>
      <c r="G1171" s="18">
        <v>120</v>
      </c>
      <c r="H1171" s="18">
        <v>134</v>
      </c>
      <c r="I1171" s="18">
        <v>134</v>
      </c>
    </row>
    <row r="1172" spans="1:11" ht="63" x14ac:dyDescent="0.25">
      <c r="A1172" s="189"/>
      <c r="B1172" s="228"/>
      <c r="C1172" s="189"/>
      <c r="D1172" s="32" t="s">
        <v>1413</v>
      </c>
      <c r="E1172" s="159" t="s">
        <v>18</v>
      </c>
      <c r="F1172" s="159" t="s">
        <v>6</v>
      </c>
      <c r="G1172" s="19">
        <v>16556.2</v>
      </c>
      <c r="H1172" s="19">
        <v>22452.9</v>
      </c>
      <c r="I1172" s="19">
        <v>22452.9</v>
      </c>
    </row>
    <row r="1173" spans="1:11" ht="63" x14ac:dyDescent="0.25">
      <c r="A1173" s="188" t="s">
        <v>1496</v>
      </c>
      <c r="B1173" s="228"/>
      <c r="C1173" s="188" t="s">
        <v>1331</v>
      </c>
      <c r="D1173" s="32" t="s">
        <v>1415</v>
      </c>
      <c r="E1173" s="159" t="s">
        <v>1377</v>
      </c>
      <c r="F1173" s="159" t="s">
        <v>76</v>
      </c>
      <c r="G1173" s="18">
        <v>18</v>
      </c>
      <c r="H1173" s="18">
        <v>18</v>
      </c>
      <c r="I1173" s="18">
        <v>18</v>
      </c>
    </row>
    <row r="1174" spans="1:11" ht="63" x14ac:dyDescent="0.25">
      <c r="A1174" s="189"/>
      <c r="B1174" s="228"/>
      <c r="C1174" s="189"/>
      <c r="D1174" s="32" t="s">
        <v>1413</v>
      </c>
      <c r="E1174" s="159" t="s">
        <v>18</v>
      </c>
      <c r="F1174" s="159" t="s">
        <v>6</v>
      </c>
      <c r="G1174" s="19">
        <v>6552</v>
      </c>
      <c r="H1174" s="19">
        <v>7953.8</v>
      </c>
      <c r="I1174" s="19">
        <v>7953.8</v>
      </c>
    </row>
    <row r="1175" spans="1:11" ht="63" x14ac:dyDescent="0.25">
      <c r="A1175" s="188" t="s">
        <v>2248</v>
      </c>
      <c r="B1175" s="228"/>
      <c r="C1175" s="188" t="s">
        <v>1331</v>
      </c>
      <c r="D1175" s="32" t="s">
        <v>1416</v>
      </c>
      <c r="E1175" s="159" t="s">
        <v>1377</v>
      </c>
      <c r="F1175" s="159" t="s">
        <v>76</v>
      </c>
      <c r="G1175" s="18">
        <v>9</v>
      </c>
      <c r="H1175" s="18">
        <v>9</v>
      </c>
      <c r="I1175" s="18">
        <v>9</v>
      </c>
    </row>
    <row r="1176" spans="1:11" ht="63" x14ac:dyDescent="0.25">
      <c r="A1176" s="189"/>
      <c r="B1176" s="229"/>
      <c r="C1176" s="189"/>
      <c r="D1176" s="32" t="s">
        <v>1413</v>
      </c>
      <c r="E1176" s="159" t="s">
        <v>18</v>
      </c>
      <c r="F1176" s="159" t="s">
        <v>6</v>
      </c>
      <c r="G1176" s="19">
        <v>3931.6</v>
      </c>
      <c r="H1176" s="19">
        <v>4768.8999999999996</v>
      </c>
      <c r="I1176" s="19">
        <v>4768.8999999999996</v>
      </c>
    </row>
    <row r="1177" spans="1:11" ht="59.25" customHeight="1" x14ac:dyDescent="0.25">
      <c r="A1177" s="206" t="s">
        <v>1417</v>
      </c>
      <c r="B1177" s="207"/>
      <c r="C1177" s="207"/>
      <c r="D1177" s="208"/>
      <c r="E1177" s="215" t="s">
        <v>18</v>
      </c>
      <c r="F1177" s="159" t="s">
        <v>7</v>
      </c>
      <c r="G1177" s="44">
        <f>SUM(G1176,G1174,G1172,G1170,G1168,G1166,G1164,G1162,G1160,G1158,G1156,G1153,G1151,G1149,G1147,G1145,G1143,G1139,G1137,G1141,G1135,G1133,G1131,G1129,G1127,G1125,G1123,G1121,G1119,G1117,G1115,G1113,G1111,G1109,G1107,G1105,G1103,G1101,G1099,G1097,G1095,G1093,G1091,G1089,G1087,G1085,G1083,G1081,G1079,G1077,G1075,G1073,G1071,G1069,G1067,G1065,G1063,G1061,G1059,G1057,G1055,G1053,G1051,G1049,G1047,G1045,G1043,G1041,G1039,G1037,G1035,G1033,G1031,G1029,G1027,G1025,G1023,G1021,G1019,G1017,G1015)</f>
        <v>287757.59999999998</v>
      </c>
      <c r="H1177" s="75">
        <f>SUM(H1015,H1017,H1019,H1021,H1023,H1025,H1027,H1029,H1031,H1033,H1035,H1037,H1039,H1041,H1043,H1045,H1047,H1049,H1051,H1053,H1055,H1057,H1059,H1061,H1063,H1065,H1067,H1069,H1071,H1073,H1075,H1077,H1079,H1081,H1083,H1085,H1087,H1089,H1091,H1093,H1095,H1097,H1099,H1101,H1103,H1105,H1107,H1109,H1111,H1113,H1115,H1117,H1119,H1121,H1123,H1125,H1127,H1129,H1131,H1133,H1135,H1137,H1139,H1141,H1143,H1145,H1147,H1149,H1151,H1153,H1156,H1158,H1160,H1162,H1164,H1166,H1168,H1170,H1172,H1174,H1176)</f>
        <v>343343.20000000019</v>
      </c>
      <c r="I1177" s="44">
        <f>SUM(I1176,I1174,I1172,I1170,I1168,I1166,I1164,I1162,I1160,I1158,I1156,I1153,I1151,I1149,I1147,I1145,I1143,I1141,I1139,I1137,I1135,I1133,I1131,I1129,I1127,I1125,I1123,I1121,I1119,I1117,I1115,I1113,I1111,I1109,I1107,I1105,I1103,I1101,I1099,I1097,I1095,I1093,I1091,I1089,I1087,I1085,I1083,I1081,I1079,I1077,I1075,I1073,I1071,I1069,I1067,I1065,I1063,I1061,I1059,I1057,I1055,I1053,I1051,I1049,I1047,I1045,I1043,I1041,I1039,I1037,I1035,I1033,I1031,I1029,I1027,I1025,I1023,I1021,I1019,I1017,I1015)</f>
        <v>347281.90000000008</v>
      </c>
    </row>
    <row r="1178" spans="1:11" ht="47.25" customHeight="1" x14ac:dyDescent="0.25">
      <c r="A1178" s="206" t="s">
        <v>1418</v>
      </c>
      <c r="B1178" s="207"/>
      <c r="C1178" s="207"/>
      <c r="D1178" s="208"/>
      <c r="E1178" s="217"/>
      <c r="F1178" s="159" t="s">
        <v>7</v>
      </c>
      <c r="G1178" s="44">
        <f>+G1177</f>
        <v>287757.59999999998</v>
      </c>
      <c r="H1178" s="75">
        <f>+H1177</f>
        <v>343343.20000000019</v>
      </c>
      <c r="I1178" s="44">
        <f>+I1177</f>
        <v>347281.90000000008</v>
      </c>
    </row>
    <row r="1179" spans="1:11" x14ac:dyDescent="0.25">
      <c r="A1179" s="230" t="s">
        <v>1615</v>
      </c>
      <c r="B1179" s="205"/>
      <c r="C1179" s="205"/>
      <c r="D1179" s="205"/>
      <c r="E1179" s="205"/>
      <c r="F1179" s="205"/>
      <c r="G1179" s="205"/>
      <c r="H1179" s="205"/>
      <c r="I1179" s="205"/>
      <c r="J1179" s="76"/>
    </row>
    <row r="1180" spans="1:11" ht="63" x14ac:dyDescent="0.25">
      <c r="A1180" s="190" t="s">
        <v>2249</v>
      </c>
      <c r="B1180" s="195" t="s">
        <v>1499</v>
      </c>
      <c r="C1180" s="299" t="s">
        <v>1500</v>
      </c>
      <c r="D1180" s="159" t="s">
        <v>1501</v>
      </c>
      <c r="E1180" s="160" t="s">
        <v>1030</v>
      </c>
      <c r="F1180" s="159" t="s">
        <v>21</v>
      </c>
      <c r="G1180" s="159" t="s">
        <v>1902</v>
      </c>
      <c r="H1180" s="159" t="s">
        <v>1902</v>
      </c>
      <c r="I1180" s="159" t="s">
        <v>1903</v>
      </c>
      <c r="J1180"/>
      <c r="K1180"/>
    </row>
    <row r="1181" spans="1:11" ht="63" x14ac:dyDescent="0.25">
      <c r="A1181" s="191"/>
      <c r="B1181" s="196"/>
      <c r="C1181" s="300"/>
      <c r="D1181" s="159" t="s">
        <v>2110</v>
      </c>
      <c r="E1181" s="159" t="s">
        <v>17</v>
      </c>
      <c r="F1181" s="159" t="s">
        <v>6</v>
      </c>
      <c r="G1181" s="19">
        <v>4142.8</v>
      </c>
      <c r="H1181" s="19">
        <v>4223.8</v>
      </c>
      <c r="I1181" s="19">
        <v>4223.8</v>
      </c>
      <c r="J1181"/>
      <c r="K1181"/>
    </row>
    <row r="1182" spans="1:11" ht="63" x14ac:dyDescent="0.25">
      <c r="A1182" s="190" t="s">
        <v>2250</v>
      </c>
      <c r="B1182" s="196"/>
      <c r="C1182" s="185" t="s">
        <v>201</v>
      </c>
      <c r="D1182" s="28" t="s">
        <v>1502</v>
      </c>
      <c r="E1182" s="159" t="s">
        <v>1503</v>
      </c>
      <c r="F1182" s="159" t="s">
        <v>1504</v>
      </c>
      <c r="G1182" s="19">
        <v>3642.71</v>
      </c>
      <c r="H1182" s="19">
        <f>7001.62-3358.91</f>
        <v>3642.71</v>
      </c>
      <c r="I1182" s="19">
        <f>7001.62-3358.91</f>
        <v>3642.71</v>
      </c>
      <c r="J1182"/>
      <c r="K1182"/>
    </row>
    <row r="1183" spans="1:11" ht="47.25" customHeight="1" x14ac:dyDescent="0.25">
      <c r="A1183" s="191"/>
      <c r="B1183" s="196"/>
      <c r="C1183" s="186"/>
      <c r="D1183" s="159" t="s">
        <v>2110</v>
      </c>
      <c r="E1183" s="148" t="s">
        <v>17</v>
      </c>
      <c r="F1183" s="148" t="s">
        <v>6</v>
      </c>
      <c r="G1183" s="19">
        <v>13567.8</v>
      </c>
      <c r="H1183" s="19">
        <v>16017.4</v>
      </c>
      <c r="I1183" s="19">
        <v>15660.7</v>
      </c>
      <c r="J1183"/>
      <c r="K1183"/>
    </row>
    <row r="1184" spans="1:11" ht="61.5" customHeight="1" x14ac:dyDescent="0.25">
      <c r="A1184" s="188" t="s">
        <v>1616</v>
      </c>
      <c r="B1184" s="196"/>
      <c r="C1184" s="236" t="s">
        <v>1397</v>
      </c>
      <c r="D1184" s="159" t="s">
        <v>1567</v>
      </c>
      <c r="E1184" s="148" t="s">
        <v>150</v>
      </c>
      <c r="F1184" s="148" t="s">
        <v>21</v>
      </c>
      <c r="G1184" s="19" t="s">
        <v>1680</v>
      </c>
      <c r="H1184" s="18">
        <v>27</v>
      </c>
      <c r="I1184" s="18">
        <v>27</v>
      </c>
      <c r="J1184"/>
      <c r="K1184"/>
    </row>
    <row r="1185" spans="1:11" ht="78" customHeight="1" x14ac:dyDescent="0.25">
      <c r="A1185" s="189"/>
      <c r="B1185" s="196"/>
      <c r="C1185" s="235"/>
      <c r="D1185" s="159" t="s">
        <v>1901</v>
      </c>
      <c r="E1185" s="148" t="s">
        <v>17</v>
      </c>
      <c r="F1185" s="148" t="s">
        <v>7</v>
      </c>
      <c r="G1185" s="19">
        <v>0</v>
      </c>
      <c r="H1185" s="19">
        <v>751.5</v>
      </c>
      <c r="I1185" s="19">
        <v>751.5</v>
      </c>
      <c r="J1185"/>
      <c r="K1185"/>
    </row>
    <row r="1186" spans="1:11" ht="63" x14ac:dyDescent="0.25">
      <c r="A1186" s="190" t="s">
        <v>1617</v>
      </c>
      <c r="B1186" s="196"/>
      <c r="C1186" s="227" t="s">
        <v>164</v>
      </c>
      <c r="D1186" s="160" t="s">
        <v>1505</v>
      </c>
      <c r="E1186" s="165" t="s">
        <v>1506</v>
      </c>
      <c r="F1186" s="165" t="s">
        <v>21</v>
      </c>
      <c r="G1186" s="159" t="s">
        <v>1537</v>
      </c>
      <c r="H1186" s="18">
        <v>3000</v>
      </c>
      <c r="I1186" s="18">
        <v>3000</v>
      </c>
      <c r="J1186"/>
      <c r="K1186"/>
    </row>
    <row r="1187" spans="1:11" ht="63" x14ac:dyDescent="0.25">
      <c r="A1187" s="191"/>
      <c r="B1187" s="196"/>
      <c r="C1187" s="227"/>
      <c r="D1187" s="159" t="s">
        <v>1507</v>
      </c>
      <c r="E1187" s="165" t="s">
        <v>17</v>
      </c>
      <c r="F1187" s="165" t="s">
        <v>6</v>
      </c>
      <c r="G1187" s="19">
        <v>7081.3</v>
      </c>
      <c r="H1187" s="19">
        <v>8147.8</v>
      </c>
      <c r="I1187" s="19">
        <v>8440.1</v>
      </c>
      <c r="J1187"/>
      <c r="K1187"/>
    </row>
    <row r="1188" spans="1:11" ht="63" x14ac:dyDescent="0.25">
      <c r="A1188" s="190" t="s">
        <v>2251</v>
      </c>
      <c r="B1188" s="196"/>
      <c r="C1188" s="227" t="s">
        <v>164</v>
      </c>
      <c r="D1188" s="29" t="s">
        <v>1505</v>
      </c>
      <c r="E1188" s="165" t="s">
        <v>1508</v>
      </c>
      <c r="F1188" s="165" t="s">
        <v>21</v>
      </c>
      <c r="G1188" s="18">
        <v>2100</v>
      </c>
      <c r="H1188" s="18">
        <v>2100</v>
      </c>
      <c r="I1188" s="18">
        <v>2100</v>
      </c>
      <c r="J1188"/>
      <c r="K1188"/>
    </row>
    <row r="1189" spans="1:11" ht="63" x14ac:dyDescent="0.25">
      <c r="A1189" s="191"/>
      <c r="B1189" s="197"/>
      <c r="C1189" s="227"/>
      <c r="D1189" s="159" t="s">
        <v>1904</v>
      </c>
      <c r="E1189" s="159" t="s">
        <v>17</v>
      </c>
      <c r="F1189" s="159" t="s">
        <v>6</v>
      </c>
      <c r="G1189" s="19">
        <v>7232.4</v>
      </c>
      <c r="H1189" s="19">
        <v>7627.2</v>
      </c>
      <c r="I1189" s="19">
        <v>8148.4</v>
      </c>
      <c r="J1189"/>
      <c r="K1189" s="4"/>
    </row>
    <row r="1190" spans="1:11" ht="63" x14ac:dyDescent="0.25">
      <c r="A1190" s="206" t="s">
        <v>1509</v>
      </c>
      <c r="B1190" s="207"/>
      <c r="C1190" s="207"/>
      <c r="D1190" s="208"/>
      <c r="E1190" s="154" t="s">
        <v>18</v>
      </c>
      <c r="F1190" s="154" t="s">
        <v>7</v>
      </c>
      <c r="G1190" s="30">
        <f>+G1181+G1183+G1187+G1189</f>
        <v>32024.299999999996</v>
      </c>
      <c r="H1190" s="2">
        <f>H1181+H1183+H1185+H1187+H1189</f>
        <v>36767.699999999997</v>
      </c>
      <c r="I1190" s="2">
        <f>I1181+I1183+I1185+I1187+I1189</f>
        <v>37224.5</v>
      </c>
      <c r="J1190" s="105"/>
      <c r="K1190"/>
    </row>
    <row r="1191" spans="1:11" ht="63" x14ac:dyDescent="0.25">
      <c r="A1191" s="227" t="s">
        <v>1618</v>
      </c>
      <c r="B1191" s="195" t="s">
        <v>1510</v>
      </c>
      <c r="C1191" s="188" t="s">
        <v>29</v>
      </c>
      <c r="D1191" s="31" t="s">
        <v>1511</v>
      </c>
      <c r="E1191" s="159" t="s">
        <v>50</v>
      </c>
      <c r="F1191" s="159" t="s">
        <v>1512</v>
      </c>
      <c r="G1191" s="159" t="s">
        <v>1513</v>
      </c>
      <c r="H1191" s="159" t="s">
        <v>1513</v>
      </c>
      <c r="I1191" s="159" t="s">
        <v>1905</v>
      </c>
      <c r="J1191" s="7"/>
      <c r="K1191" s="106"/>
    </row>
    <row r="1192" spans="1:11" ht="63" x14ac:dyDescent="0.25">
      <c r="A1192" s="227"/>
      <c r="B1192" s="196"/>
      <c r="C1192" s="189"/>
      <c r="D1192" s="32" t="s">
        <v>1514</v>
      </c>
      <c r="E1192" s="159" t="s">
        <v>17</v>
      </c>
      <c r="F1192" s="159" t="s">
        <v>6</v>
      </c>
      <c r="G1192" s="19">
        <v>7685.3</v>
      </c>
      <c r="H1192" s="19">
        <v>8994.2000000000007</v>
      </c>
      <c r="I1192" s="19">
        <v>8994.2000000000007</v>
      </c>
      <c r="J1192" s="107"/>
      <c r="K1192" s="106"/>
    </row>
    <row r="1193" spans="1:11" ht="63" x14ac:dyDescent="0.25">
      <c r="A1193" s="227" t="s">
        <v>1619</v>
      </c>
      <c r="B1193" s="196"/>
      <c r="C1193" s="188" t="s">
        <v>1515</v>
      </c>
      <c r="D1193" s="31" t="s">
        <v>1516</v>
      </c>
      <c r="E1193" s="159" t="s">
        <v>50</v>
      </c>
      <c r="F1193" s="159" t="s">
        <v>1512</v>
      </c>
      <c r="G1193" s="159" t="s">
        <v>1517</v>
      </c>
      <c r="H1193" s="159" t="s">
        <v>1517</v>
      </c>
      <c r="I1193" s="159" t="s">
        <v>1906</v>
      </c>
      <c r="J1193" s="109"/>
      <c r="K1193" s="106"/>
    </row>
    <row r="1194" spans="1:11" ht="63" x14ac:dyDescent="0.25">
      <c r="A1194" s="227"/>
      <c r="B1194" s="196"/>
      <c r="C1194" s="189"/>
      <c r="D1194" s="32" t="s">
        <v>1514</v>
      </c>
      <c r="E1194" s="159" t="s">
        <v>17</v>
      </c>
      <c r="F1194" s="159" t="s">
        <v>6</v>
      </c>
      <c r="G1194" s="19">
        <v>1357</v>
      </c>
      <c r="H1194" s="19">
        <v>1588.1</v>
      </c>
      <c r="I1194" s="19">
        <v>1588.1</v>
      </c>
      <c r="J1194" s="110"/>
      <c r="K1194"/>
    </row>
    <row r="1195" spans="1:11" ht="63" x14ac:dyDescent="0.25">
      <c r="A1195" s="227" t="s">
        <v>1620</v>
      </c>
      <c r="B1195" s="196"/>
      <c r="C1195" s="188" t="s">
        <v>1009</v>
      </c>
      <c r="D1195" s="33" t="s">
        <v>1518</v>
      </c>
      <c r="E1195" s="159" t="s">
        <v>157</v>
      </c>
      <c r="F1195" s="159" t="s">
        <v>21</v>
      </c>
      <c r="G1195" s="159" t="s">
        <v>61</v>
      </c>
      <c r="H1195" s="159" t="s">
        <v>61</v>
      </c>
      <c r="I1195" s="159" t="s">
        <v>61</v>
      </c>
      <c r="J1195" s="107"/>
      <c r="K1195" s="106"/>
    </row>
    <row r="1196" spans="1:11" ht="63" x14ac:dyDescent="0.25">
      <c r="A1196" s="227"/>
      <c r="B1196" s="196"/>
      <c r="C1196" s="189"/>
      <c r="D1196" s="34" t="s">
        <v>1514</v>
      </c>
      <c r="E1196" s="159" t="s">
        <v>17</v>
      </c>
      <c r="F1196" s="159" t="s">
        <v>6</v>
      </c>
      <c r="G1196" s="19">
        <v>481.8</v>
      </c>
      <c r="H1196" s="19">
        <v>563.9</v>
      </c>
      <c r="I1196" s="19">
        <v>563.9</v>
      </c>
      <c r="J1196" s="110"/>
      <c r="K1196"/>
    </row>
    <row r="1197" spans="1:11" ht="63" x14ac:dyDescent="0.25">
      <c r="A1197" s="227" t="s">
        <v>1621</v>
      </c>
      <c r="B1197" s="196"/>
      <c r="C1197" s="188" t="s">
        <v>950</v>
      </c>
      <c r="D1197" s="33" t="s">
        <v>1519</v>
      </c>
      <c r="E1197" s="159" t="s">
        <v>157</v>
      </c>
      <c r="F1197" s="159" t="s">
        <v>21</v>
      </c>
      <c r="G1197" s="159" t="s">
        <v>15</v>
      </c>
      <c r="H1197" s="159" t="s">
        <v>15</v>
      </c>
      <c r="I1197" s="159" t="s">
        <v>15</v>
      </c>
      <c r="J1197" s="3"/>
      <c r="K1197" s="106"/>
    </row>
    <row r="1198" spans="1:11" ht="63" x14ac:dyDescent="0.25">
      <c r="A1198" s="227"/>
      <c r="B1198" s="196"/>
      <c r="C1198" s="189"/>
      <c r="D1198" s="34" t="s">
        <v>1514</v>
      </c>
      <c r="E1198" s="159" t="s">
        <v>17</v>
      </c>
      <c r="F1198" s="159" t="s">
        <v>6</v>
      </c>
      <c r="G1198" s="19">
        <v>481.8</v>
      </c>
      <c r="H1198" s="19">
        <v>563.86</v>
      </c>
      <c r="I1198" s="19">
        <v>563.9</v>
      </c>
      <c r="J1198" s="107"/>
      <c r="K1198" s="106"/>
    </row>
    <row r="1199" spans="1:11" ht="63" x14ac:dyDescent="0.25">
      <c r="A1199" s="227" t="s">
        <v>1622</v>
      </c>
      <c r="B1199" s="196"/>
      <c r="C1199" s="188" t="s">
        <v>633</v>
      </c>
      <c r="D1199" s="33" t="s">
        <v>1520</v>
      </c>
      <c r="E1199" s="159" t="s">
        <v>157</v>
      </c>
      <c r="F1199" s="159" t="s">
        <v>21</v>
      </c>
      <c r="G1199" s="159" t="s">
        <v>1521</v>
      </c>
      <c r="H1199" s="159" t="s">
        <v>1521</v>
      </c>
      <c r="I1199" s="159" t="s">
        <v>1521</v>
      </c>
      <c r="J1199" s="107"/>
      <c r="K1199" s="106"/>
    </row>
    <row r="1200" spans="1:11" ht="63" x14ac:dyDescent="0.25">
      <c r="A1200" s="227"/>
      <c r="B1200" s="196"/>
      <c r="C1200" s="189"/>
      <c r="D1200" s="32" t="s">
        <v>1514</v>
      </c>
      <c r="E1200" s="159" t="s">
        <v>17</v>
      </c>
      <c r="F1200" s="159" t="s">
        <v>6</v>
      </c>
      <c r="G1200" s="35">
        <v>481.8</v>
      </c>
      <c r="H1200" s="35">
        <v>563.9</v>
      </c>
      <c r="I1200" s="35">
        <v>563.9</v>
      </c>
      <c r="J1200" s="107"/>
      <c r="K1200" s="106"/>
    </row>
    <row r="1201" spans="1:11" ht="63" x14ac:dyDescent="0.25">
      <c r="A1201" s="227" t="s">
        <v>1623</v>
      </c>
      <c r="B1201" s="196"/>
      <c r="C1201" s="188" t="s">
        <v>947</v>
      </c>
      <c r="D1201" s="31" t="s">
        <v>1522</v>
      </c>
      <c r="E1201" s="159" t="s">
        <v>50</v>
      </c>
      <c r="F1201" s="159" t="s">
        <v>1512</v>
      </c>
      <c r="G1201" s="159" t="s">
        <v>1523</v>
      </c>
      <c r="H1201" s="159" t="s">
        <v>1523</v>
      </c>
      <c r="I1201" s="159" t="s">
        <v>1523</v>
      </c>
      <c r="J1201" s="109"/>
      <c r="K1201" s="106"/>
    </row>
    <row r="1202" spans="1:11" ht="63" x14ac:dyDescent="0.25">
      <c r="A1202" s="227"/>
      <c r="B1202" s="196"/>
      <c r="C1202" s="189"/>
      <c r="D1202" s="32" t="s">
        <v>1514</v>
      </c>
      <c r="E1202" s="159" t="s">
        <v>17</v>
      </c>
      <c r="F1202" s="159" t="s">
        <v>6</v>
      </c>
      <c r="G1202" s="36">
        <v>594.5</v>
      </c>
      <c r="H1202" s="36">
        <v>695.7</v>
      </c>
      <c r="I1202" s="36">
        <v>695.7</v>
      </c>
      <c r="J1202" s="15"/>
      <c r="K1202" s="106"/>
    </row>
    <row r="1203" spans="1:11" ht="63" x14ac:dyDescent="0.25">
      <c r="A1203" s="227" t="s">
        <v>1624</v>
      </c>
      <c r="B1203" s="196"/>
      <c r="C1203" s="188" t="s">
        <v>1524</v>
      </c>
      <c r="D1203" s="33" t="s">
        <v>1525</v>
      </c>
      <c r="E1203" s="165" t="s">
        <v>1526</v>
      </c>
      <c r="F1203" s="159" t="s">
        <v>167</v>
      </c>
      <c r="G1203" s="159" t="s">
        <v>61</v>
      </c>
      <c r="H1203" s="159" t="s">
        <v>61</v>
      </c>
      <c r="I1203" s="159" t="s">
        <v>61</v>
      </c>
      <c r="J1203" s="111"/>
      <c r="K1203"/>
    </row>
    <row r="1204" spans="1:11" ht="63" x14ac:dyDescent="0.25">
      <c r="A1204" s="227"/>
      <c r="B1204" s="196"/>
      <c r="C1204" s="189"/>
      <c r="D1204" s="34" t="s">
        <v>1514</v>
      </c>
      <c r="E1204" s="165" t="s">
        <v>17</v>
      </c>
      <c r="F1204" s="159" t="s">
        <v>6</v>
      </c>
      <c r="G1204" s="36">
        <v>481.8</v>
      </c>
      <c r="H1204" s="36">
        <v>563.79999999999995</v>
      </c>
      <c r="I1204" s="36">
        <v>563.79999999999995</v>
      </c>
      <c r="J1204" s="110"/>
      <c r="K1204" s="106"/>
    </row>
    <row r="1205" spans="1:11" ht="63" x14ac:dyDescent="0.25">
      <c r="A1205" s="227" t="s">
        <v>1625</v>
      </c>
      <c r="B1205" s="196"/>
      <c r="C1205" s="188" t="s">
        <v>1527</v>
      </c>
      <c r="D1205" s="33" t="s">
        <v>1528</v>
      </c>
      <c r="E1205" s="165" t="s">
        <v>1526</v>
      </c>
      <c r="F1205" s="159" t="s">
        <v>167</v>
      </c>
      <c r="G1205" s="159" t="s">
        <v>1529</v>
      </c>
      <c r="H1205" s="159" t="s">
        <v>1529</v>
      </c>
      <c r="I1205" s="159" t="s">
        <v>1529</v>
      </c>
      <c r="J1205" s="3"/>
      <c r="K1205" s="106"/>
    </row>
    <row r="1206" spans="1:11" ht="63" x14ac:dyDescent="0.25">
      <c r="A1206" s="227"/>
      <c r="B1206" s="197"/>
      <c r="C1206" s="189"/>
      <c r="D1206" s="32" t="s">
        <v>1514</v>
      </c>
      <c r="E1206" s="159" t="s">
        <v>17</v>
      </c>
      <c r="F1206" s="159" t="s">
        <v>6</v>
      </c>
      <c r="G1206" s="19">
        <v>481.9</v>
      </c>
      <c r="H1206" s="19">
        <v>564</v>
      </c>
      <c r="I1206" s="19">
        <v>564</v>
      </c>
      <c r="J1206" s="107"/>
      <c r="K1206" s="106"/>
    </row>
    <row r="1207" spans="1:11" ht="63" x14ac:dyDescent="0.25">
      <c r="A1207" s="206" t="s">
        <v>1530</v>
      </c>
      <c r="B1207" s="207"/>
      <c r="C1207" s="207"/>
      <c r="D1207" s="208"/>
      <c r="E1207" s="154" t="s">
        <v>18</v>
      </c>
      <c r="F1207" s="154" t="s">
        <v>7</v>
      </c>
      <c r="G1207" s="30">
        <f>G1192+G1194+G1196+G1198+G1200+G1202+G1204+G1206</f>
        <v>12045.899999999996</v>
      </c>
      <c r="H1207" s="30">
        <f>H1192+H1194+H1196+H1198+H1200+H1202+H1204+H1206</f>
        <v>14097.460000000001</v>
      </c>
      <c r="I1207" s="30">
        <f>I1192+I1194+I1196+I1198+I1200+I1202+I1204+I1206</f>
        <v>14097.5</v>
      </c>
      <c r="J1207" s="112"/>
      <c r="K1207"/>
    </row>
    <row r="1208" spans="1:11" ht="63" x14ac:dyDescent="0.25">
      <c r="A1208" s="227" t="s">
        <v>1626</v>
      </c>
      <c r="B1208" s="195" t="s">
        <v>1531</v>
      </c>
      <c r="C1208" s="234" t="s">
        <v>145</v>
      </c>
      <c r="D1208" s="160" t="s">
        <v>1532</v>
      </c>
      <c r="E1208" s="160" t="s">
        <v>147</v>
      </c>
      <c r="F1208" s="159" t="s">
        <v>21</v>
      </c>
      <c r="G1208" s="159" t="s">
        <v>1533</v>
      </c>
      <c r="H1208" s="159" t="s">
        <v>1533</v>
      </c>
      <c r="I1208" s="159" t="s">
        <v>1533</v>
      </c>
      <c r="J1208"/>
      <c r="K1208"/>
    </row>
    <row r="1209" spans="1:11" ht="63" x14ac:dyDescent="0.25">
      <c r="A1209" s="227"/>
      <c r="B1209" s="196"/>
      <c r="C1209" s="234"/>
      <c r="D1209" s="159" t="s">
        <v>1534</v>
      </c>
      <c r="E1209" s="159" t="s">
        <v>17</v>
      </c>
      <c r="F1209" s="159" t="s">
        <v>6</v>
      </c>
      <c r="G1209" s="37">
        <v>10124.299999999999</v>
      </c>
      <c r="H1209" s="37">
        <v>10066.799999999999</v>
      </c>
      <c r="I1209" s="37">
        <v>10066.799999999999</v>
      </c>
      <c r="J1209"/>
      <c r="K1209"/>
    </row>
    <row r="1210" spans="1:11" ht="63" x14ac:dyDescent="0.25">
      <c r="A1210" s="188" t="s">
        <v>1627</v>
      </c>
      <c r="B1210" s="196"/>
      <c r="C1210" s="234" t="s">
        <v>182</v>
      </c>
      <c r="D1210" s="160" t="s">
        <v>1535</v>
      </c>
      <c r="E1210" s="159" t="s">
        <v>649</v>
      </c>
      <c r="F1210" s="159" t="s">
        <v>21</v>
      </c>
      <c r="G1210" s="159" t="s">
        <v>61</v>
      </c>
      <c r="H1210" s="159" t="s">
        <v>61</v>
      </c>
      <c r="I1210" s="159" t="s">
        <v>61</v>
      </c>
      <c r="J1210"/>
      <c r="K1210"/>
    </row>
    <row r="1211" spans="1:11" ht="63" x14ac:dyDescent="0.25">
      <c r="A1211" s="189"/>
      <c r="B1211" s="196"/>
      <c r="C1211" s="234"/>
      <c r="D1211" s="159" t="s">
        <v>1534</v>
      </c>
      <c r="E1211" s="159" t="s">
        <v>17</v>
      </c>
      <c r="F1211" s="159" t="s">
        <v>6</v>
      </c>
      <c r="G1211" s="160">
        <v>109.1</v>
      </c>
      <c r="H1211" s="160">
        <v>107.2</v>
      </c>
      <c r="I1211" s="160">
        <v>107.2</v>
      </c>
      <c r="J1211"/>
      <c r="K1211"/>
    </row>
    <row r="1212" spans="1:11" ht="63" x14ac:dyDescent="0.25">
      <c r="A1212" s="188" t="s">
        <v>1628</v>
      </c>
      <c r="B1212" s="196"/>
      <c r="C1212" s="234" t="s">
        <v>142</v>
      </c>
      <c r="D1212" s="160" t="s">
        <v>1536</v>
      </c>
      <c r="E1212" s="159" t="s">
        <v>144</v>
      </c>
      <c r="F1212" s="159" t="s">
        <v>21</v>
      </c>
      <c r="G1212" s="159" t="s">
        <v>1537</v>
      </c>
      <c r="H1212" s="159" t="s">
        <v>1537</v>
      </c>
      <c r="I1212" s="159" t="s">
        <v>1537</v>
      </c>
      <c r="J1212"/>
      <c r="K1212"/>
    </row>
    <row r="1213" spans="1:11" ht="63" x14ac:dyDescent="0.25">
      <c r="A1213" s="189"/>
      <c r="B1213" s="196"/>
      <c r="C1213" s="234"/>
      <c r="D1213" s="159" t="s">
        <v>1534</v>
      </c>
      <c r="E1213" s="159" t="s">
        <v>17</v>
      </c>
      <c r="F1213" s="159" t="s">
        <v>6</v>
      </c>
      <c r="G1213" s="19">
        <v>1542.9</v>
      </c>
      <c r="H1213" s="19">
        <v>1514.9</v>
      </c>
      <c r="I1213" s="19">
        <v>1514.9</v>
      </c>
      <c r="J1213"/>
      <c r="K1213"/>
    </row>
    <row r="1214" spans="1:11" ht="63" x14ac:dyDescent="0.25">
      <c r="A1214" s="227" t="s">
        <v>1629</v>
      </c>
      <c r="B1214" s="196"/>
      <c r="C1214" s="236" t="s">
        <v>1538</v>
      </c>
      <c r="D1214" s="159" t="s">
        <v>1539</v>
      </c>
      <c r="E1214" s="159" t="s">
        <v>154</v>
      </c>
      <c r="F1214" s="159" t="s">
        <v>21</v>
      </c>
      <c r="G1214" s="159" t="s">
        <v>9</v>
      </c>
      <c r="H1214" s="159" t="s">
        <v>9</v>
      </c>
      <c r="I1214" s="159" t="s">
        <v>9</v>
      </c>
      <c r="J1214"/>
      <c r="K1214"/>
    </row>
    <row r="1215" spans="1:11" ht="84.75" customHeight="1" x14ac:dyDescent="0.25">
      <c r="A1215" s="227"/>
      <c r="B1215" s="196"/>
      <c r="C1215" s="236"/>
      <c r="D1215" s="159" t="s">
        <v>1907</v>
      </c>
      <c r="E1215" s="159" t="s">
        <v>17</v>
      </c>
      <c r="F1215" s="159" t="s">
        <v>6</v>
      </c>
      <c r="G1215" s="36">
        <v>3160</v>
      </c>
      <c r="H1215" s="36">
        <v>469.1</v>
      </c>
      <c r="I1215" s="36">
        <v>469.1</v>
      </c>
      <c r="J1215"/>
      <c r="K1215"/>
    </row>
    <row r="1216" spans="1:11" ht="63" x14ac:dyDescent="0.25">
      <c r="A1216" s="227" t="s">
        <v>1630</v>
      </c>
      <c r="B1216" s="196"/>
      <c r="C1216" s="236" t="s">
        <v>1540</v>
      </c>
      <c r="D1216" s="159" t="s">
        <v>1541</v>
      </c>
      <c r="E1216" s="159" t="s">
        <v>139</v>
      </c>
      <c r="F1216" s="159" t="s">
        <v>21</v>
      </c>
      <c r="G1216" s="159" t="s">
        <v>11</v>
      </c>
      <c r="H1216" s="159" t="s">
        <v>11</v>
      </c>
      <c r="I1216" s="159" t="s">
        <v>11</v>
      </c>
      <c r="J1216"/>
      <c r="K1216"/>
    </row>
    <row r="1217" spans="1:11" ht="63" x14ac:dyDescent="0.25">
      <c r="A1217" s="227"/>
      <c r="B1217" s="196"/>
      <c r="C1217" s="236"/>
      <c r="D1217" s="159" t="s">
        <v>1907</v>
      </c>
      <c r="E1217" s="159" t="s">
        <v>17</v>
      </c>
      <c r="F1217" s="159" t="s">
        <v>6</v>
      </c>
      <c r="G1217" s="36">
        <v>469.1</v>
      </c>
      <c r="H1217" s="36">
        <v>399.4</v>
      </c>
      <c r="I1217" s="36">
        <v>399.4</v>
      </c>
      <c r="J1217"/>
      <c r="K1217"/>
    </row>
    <row r="1218" spans="1:11" ht="63" x14ac:dyDescent="0.25">
      <c r="A1218" s="227" t="s">
        <v>1631</v>
      </c>
      <c r="B1218" s="196"/>
      <c r="C1218" s="227" t="s">
        <v>1542</v>
      </c>
      <c r="D1218" s="159" t="s">
        <v>1543</v>
      </c>
      <c r="E1218" s="159" t="s">
        <v>157</v>
      </c>
      <c r="F1218" s="159" t="s">
        <v>21</v>
      </c>
      <c r="G1218" s="159" t="s">
        <v>1544</v>
      </c>
      <c r="H1218" s="159" t="s">
        <v>1544</v>
      </c>
      <c r="I1218" s="159" t="s">
        <v>1544</v>
      </c>
      <c r="J1218"/>
      <c r="K1218"/>
    </row>
    <row r="1219" spans="1:11" ht="63" x14ac:dyDescent="0.25">
      <c r="A1219" s="227"/>
      <c r="B1219" s="196"/>
      <c r="C1219" s="235"/>
      <c r="D1219" s="159" t="s">
        <v>1907</v>
      </c>
      <c r="E1219" s="159" t="s">
        <v>17</v>
      </c>
      <c r="F1219" s="159" t="s">
        <v>6</v>
      </c>
      <c r="G1219" s="19">
        <v>3990.5</v>
      </c>
      <c r="H1219" s="19">
        <v>3995.3</v>
      </c>
      <c r="I1219" s="19">
        <v>3995.3</v>
      </c>
      <c r="J1219"/>
      <c r="K1219"/>
    </row>
    <row r="1220" spans="1:11" ht="63" x14ac:dyDescent="0.25">
      <c r="A1220" s="227" t="s">
        <v>1632</v>
      </c>
      <c r="B1220" s="196"/>
      <c r="C1220" s="227" t="s">
        <v>182</v>
      </c>
      <c r="D1220" s="159" t="s">
        <v>1545</v>
      </c>
      <c r="E1220" s="159" t="s">
        <v>649</v>
      </c>
      <c r="F1220" s="159" t="s">
        <v>21</v>
      </c>
      <c r="G1220" s="159" t="s">
        <v>1546</v>
      </c>
      <c r="H1220" s="159" t="s">
        <v>1546</v>
      </c>
      <c r="I1220" s="159" t="s">
        <v>1546</v>
      </c>
      <c r="J1220"/>
      <c r="K1220"/>
    </row>
    <row r="1221" spans="1:11" ht="63" x14ac:dyDescent="0.25">
      <c r="A1221" s="227"/>
      <c r="B1221" s="196"/>
      <c r="C1221" s="235"/>
      <c r="D1221" s="159" t="s">
        <v>1908</v>
      </c>
      <c r="E1221" s="159" t="s">
        <v>17</v>
      </c>
      <c r="F1221" s="159" t="s">
        <v>6</v>
      </c>
      <c r="G1221" s="35">
        <v>399.4</v>
      </c>
      <c r="H1221" s="35">
        <v>3131.9</v>
      </c>
      <c r="I1221" s="35">
        <v>3131.9</v>
      </c>
      <c r="J1221"/>
      <c r="K1221"/>
    </row>
    <row r="1222" spans="1:11" ht="63" x14ac:dyDescent="0.25">
      <c r="A1222" s="227" t="s">
        <v>1633</v>
      </c>
      <c r="B1222" s="196"/>
      <c r="C1222" s="227" t="s">
        <v>187</v>
      </c>
      <c r="D1222" s="159" t="s">
        <v>1547</v>
      </c>
      <c r="E1222" s="165" t="s">
        <v>127</v>
      </c>
      <c r="F1222" s="165" t="s">
        <v>76</v>
      </c>
      <c r="G1222" s="159" t="s">
        <v>1548</v>
      </c>
      <c r="H1222" s="18">
        <v>7500</v>
      </c>
      <c r="I1222" s="159" t="s">
        <v>1548</v>
      </c>
      <c r="J1222"/>
      <c r="K1222"/>
    </row>
    <row r="1223" spans="1:11" ht="63" x14ac:dyDescent="0.25">
      <c r="A1223" s="227"/>
      <c r="B1223" s="196"/>
      <c r="C1223" s="227"/>
      <c r="D1223" s="159" t="s">
        <v>1549</v>
      </c>
      <c r="E1223" s="159" t="s">
        <v>17</v>
      </c>
      <c r="F1223" s="159" t="s">
        <v>6</v>
      </c>
      <c r="G1223" s="19">
        <v>8717.7000000000007</v>
      </c>
      <c r="H1223" s="19">
        <v>8685.6</v>
      </c>
      <c r="I1223" s="19">
        <v>8685.6</v>
      </c>
      <c r="J1223"/>
      <c r="K1223"/>
    </row>
    <row r="1224" spans="1:11" ht="63" x14ac:dyDescent="0.25">
      <c r="A1224" s="227" t="s">
        <v>1634</v>
      </c>
      <c r="B1224" s="196"/>
      <c r="C1224" s="227" t="s">
        <v>212</v>
      </c>
      <c r="D1224" s="159" t="s">
        <v>2114</v>
      </c>
      <c r="E1224" s="159" t="s">
        <v>2115</v>
      </c>
      <c r="F1224" s="159" t="s">
        <v>21</v>
      </c>
      <c r="G1224" s="18">
        <v>2193</v>
      </c>
      <c r="H1224" s="18">
        <v>2193</v>
      </c>
      <c r="I1224" s="159" t="s">
        <v>1550</v>
      </c>
      <c r="J1224" s="108"/>
      <c r="K1224" s="106"/>
    </row>
    <row r="1225" spans="1:11" ht="63" x14ac:dyDescent="0.25">
      <c r="A1225" s="227"/>
      <c r="B1225" s="196"/>
      <c r="C1225" s="227"/>
      <c r="D1225" s="159" t="s">
        <v>1549</v>
      </c>
      <c r="E1225" s="159" t="s">
        <v>17</v>
      </c>
      <c r="F1225" s="159" t="s">
        <v>6</v>
      </c>
      <c r="G1225" s="19">
        <v>2378.1</v>
      </c>
      <c r="H1225" s="19">
        <v>2354.1999999999998</v>
      </c>
      <c r="I1225" s="19">
        <v>2354.1999999999998</v>
      </c>
      <c r="J1225" s="112"/>
      <c r="K1225"/>
    </row>
    <row r="1226" spans="1:11" ht="63" x14ac:dyDescent="0.25">
      <c r="A1226" s="227" t="s">
        <v>1635</v>
      </c>
      <c r="B1226" s="196"/>
      <c r="C1226" s="227" t="s">
        <v>1551</v>
      </c>
      <c r="D1226" s="159" t="s">
        <v>1552</v>
      </c>
      <c r="E1226" s="159" t="s">
        <v>1553</v>
      </c>
      <c r="F1226" s="159" t="s">
        <v>21</v>
      </c>
      <c r="G1226" s="159" t="s">
        <v>1554</v>
      </c>
      <c r="H1226" s="160">
        <v>18</v>
      </c>
      <c r="I1226" s="159" t="s">
        <v>1554</v>
      </c>
      <c r="J1226"/>
      <c r="K1226"/>
    </row>
    <row r="1227" spans="1:11" ht="63" x14ac:dyDescent="0.25">
      <c r="A1227" s="227"/>
      <c r="B1227" s="196"/>
      <c r="C1227" s="227"/>
      <c r="D1227" s="159" t="s">
        <v>1549</v>
      </c>
      <c r="E1227" s="159" t="s">
        <v>17</v>
      </c>
      <c r="F1227" s="159" t="s">
        <v>6</v>
      </c>
      <c r="G1227" s="36">
        <v>144.30000000000001</v>
      </c>
      <c r="H1227" s="36">
        <v>144.19999999999999</v>
      </c>
      <c r="I1227" s="36">
        <v>144.19999999999999</v>
      </c>
      <c r="J1227"/>
      <c r="K1227"/>
    </row>
    <row r="1228" spans="1:11" ht="63" x14ac:dyDescent="0.25">
      <c r="A1228" s="227" t="s">
        <v>1636</v>
      </c>
      <c r="B1228" s="196"/>
      <c r="C1228" s="227" t="s">
        <v>1555</v>
      </c>
      <c r="D1228" s="159" t="s">
        <v>1556</v>
      </c>
      <c r="E1228" s="159" t="s">
        <v>181</v>
      </c>
      <c r="F1228" s="159" t="s">
        <v>76</v>
      </c>
      <c r="G1228" s="18">
        <v>1800</v>
      </c>
      <c r="H1228" s="18" t="s">
        <v>1909</v>
      </c>
      <c r="I1228" s="18" t="s">
        <v>1909</v>
      </c>
      <c r="J1228"/>
      <c r="K1228"/>
    </row>
    <row r="1229" spans="1:11" ht="63" x14ac:dyDescent="0.25">
      <c r="A1229" s="227"/>
      <c r="B1229" s="196"/>
      <c r="C1229" s="227"/>
      <c r="D1229" s="159" t="s">
        <v>1557</v>
      </c>
      <c r="E1229" s="159" t="s">
        <v>17</v>
      </c>
      <c r="F1229" s="159" t="s">
        <v>6</v>
      </c>
      <c r="G1229" s="160">
        <v>173.5</v>
      </c>
      <c r="H1229" s="36">
        <v>175.1</v>
      </c>
      <c r="I1229" s="36">
        <v>175.1</v>
      </c>
      <c r="J1229"/>
      <c r="K1229"/>
    </row>
    <row r="1230" spans="1:11" ht="63" x14ac:dyDescent="0.25">
      <c r="A1230" s="227" t="s">
        <v>1637</v>
      </c>
      <c r="B1230" s="196"/>
      <c r="C1230" s="227" t="s">
        <v>1558</v>
      </c>
      <c r="D1230" s="159" t="s">
        <v>1559</v>
      </c>
      <c r="E1230" s="159" t="s">
        <v>181</v>
      </c>
      <c r="F1230" s="159" t="s">
        <v>76</v>
      </c>
      <c r="G1230" s="160">
        <v>1000</v>
      </c>
      <c r="H1230" s="159" t="s">
        <v>1910</v>
      </c>
      <c r="I1230" s="159" t="s">
        <v>1910</v>
      </c>
      <c r="J1230"/>
      <c r="K1230"/>
    </row>
    <row r="1231" spans="1:11" ht="63" x14ac:dyDescent="0.25">
      <c r="A1231" s="227"/>
      <c r="B1231" s="196"/>
      <c r="C1231" s="227"/>
      <c r="D1231" s="159" t="s">
        <v>1557</v>
      </c>
      <c r="E1231" s="159" t="s">
        <v>17</v>
      </c>
      <c r="F1231" s="159" t="s">
        <v>6</v>
      </c>
      <c r="G1231" s="160">
        <v>490.2</v>
      </c>
      <c r="H1231" s="36">
        <v>491</v>
      </c>
      <c r="I1231" s="36">
        <v>491</v>
      </c>
      <c r="J1231"/>
      <c r="K1231"/>
    </row>
    <row r="1232" spans="1:11" ht="63" x14ac:dyDescent="0.25">
      <c r="A1232" s="227" t="s">
        <v>1638</v>
      </c>
      <c r="B1232" s="196"/>
      <c r="C1232" s="227" t="s">
        <v>1560</v>
      </c>
      <c r="D1232" s="159" t="s">
        <v>1561</v>
      </c>
      <c r="E1232" s="159" t="s">
        <v>181</v>
      </c>
      <c r="F1232" s="159" t="s">
        <v>76</v>
      </c>
      <c r="G1232" s="160">
        <v>550</v>
      </c>
      <c r="H1232" s="159" t="s">
        <v>1911</v>
      </c>
      <c r="I1232" s="159" t="s">
        <v>1911</v>
      </c>
      <c r="J1232"/>
      <c r="K1232"/>
    </row>
    <row r="1233" spans="1:11" ht="63" x14ac:dyDescent="0.25">
      <c r="A1233" s="227"/>
      <c r="B1233" s="196"/>
      <c r="C1233" s="227"/>
      <c r="D1233" s="159" t="s">
        <v>1557</v>
      </c>
      <c r="E1233" s="159" t="s">
        <v>17</v>
      </c>
      <c r="F1233" s="159" t="s">
        <v>6</v>
      </c>
      <c r="G1233" s="160">
        <v>124.9</v>
      </c>
      <c r="H1233" s="36">
        <v>125.6</v>
      </c>
      <c r="I1233" s="36">
        <v>125.6</v>
      </c>
      <c r="J1233"/>
      <c r="K1233"/>
    </row>
    <row r="1234" spans="1:11" ht="63" x14ac:dyDescent="0.25">
      <c r="A1234" s="227" t="s">
        <v>1639</v>
      </c>
      <c r="B1234" s="196"/>
      <c r="C1234" s="227" t="s">
        <v>1931</v>
      </c>
      <c r="D1234" s="159" t="s">
        <v>1562</v>
      </c>
      <c r="E1234" s="159" t="s">
        <v>1932</v>
      </c>
      <c r="F1234" s="159" t="s">
        <v>21</v>
      </c>
      <c r="G1234" s="160">
        <v>7</v>
      </c>
      <c r="H1234" s="159" t="s">
        <v>14</v>
      </c>
      <c r="I1234" s="159" t="s">
        <v>14</v>
      </c>
      <c r="J1234"/>
      <c r="K1234"/>
    </row>
    <row r="1235" spans="1:11" ht="63" x14ac:dyDescent="0.25">
      <c r="A1235" s="227"/>
      <c r="B1235" s="196"/>
      <c r="C1235" s="227"/>
      <c r="D1235" s="159" t="s">
        <v>1557</v>
      </c>
      <c r="E1235" s="159" t="s">
        <v>17</v>
      </c>
      <c r="F1235" s="159" t="s">
        <v>6</v>
      </c>
      <c r="G1235" s="160">
        <v>550</v>
      </c>
      <c r="H1235" s="36">
        <v>551.9</v>
      </c>
      <c r="I1235" s="36">
        <v>551.9</v>
      </c>
      <c r="J1235"/>
      <c r="K1235"/>
    </row>
    <row r="1236" spans="1:11" ht="63" x14ac:dyDescent="0.25">
      <c r="A1236" s="227" t="s">
        <v>1640</v>
      </c>
      <c r="B1236" s="196"/>
      <c r="C1236" s="227" t="s">
        <v>203</v>
      </c>
      <c r="D1236" s="159" t="s">
        <v>1563</v>
      </c>
      <c r="E1236" s="159" t="s">
        <v>208</v>
      </c>
      <c r="F1236" s="159" t="s">
        <v>21</v>
      </c>
      <c r="G1236" s="160">
        <v>2</v>
      </c>
      <c r="H1236" s="159" t="s">
        <v>9</v>
      </c>
      <c r="I1236" s="159" t="s">
        <v>9</v>
      </c>
      <c r="J1236"/>
      <c r="K1236"/>
    </row>
    <row r="1237" spans="1:11" ht="63" x14ac:dyDescent="0.25">
      <c r="A1237" s="227"/>
      <c r="B1237" s="196"/>
      <c r="C1237" s="227"/>
      <c r="D1237" s="159" t="s">
        <v>1557</v>
      </c>
      <c r="E1237" s="159" t="s">
        <v>17</v>
      </c>
      <c r="F1237" s="159" t="s">
        <v>6</v>
      </c>
      <c r="G1237" s="19">
        <v>26357.4</v>
      </c>
      <c r="H1237" s="19">
        <v>26492.400000000001</v>
      </c>
      <c r="I1237" s="19">
        <v>26492.400000000001</v>
      </c>
      <c r="J1237"/>
      <c r="K1237"/>
    </row>
    <row r="1238" spans="1:11" ht="63" x14ac:dyDescent="0.25">
      <c r="A1238" s="227" t="s">
        <v>1641</v>
      </c>
      <c r="B1238" s="196"/>
      <c r="C1238" s="227" t="s">
        <v>206</v>
      </c>
      <c r="D1238" s="159" t="s">
        <v>1564</v>
      </c>
      <c r="E1238" s="159" t="s">
        <v>208</v>
      </c>
      <c r="F1238" s="159" t="s">
        <v>21</v>
      </c>
      <c r="G1238" s="160">
        <v>1</v>
      </c>
      <c r="H1238" s="159" t="s">
        <v>8</v>
      </c>
      <c r="I1238" s="159" t="s">
        <v>8</v>
      </c>
      <c r="J1238"/>
      <c r="K1238"/>
    </row>
    <row r="1239" spans="1:11" ht="63" x14ac:dyDescent="0.25">
      <c r="A1239" s="227"/>
      <c r="B1239" s="196"/>
      <c r="C1239" s="227"/>
      <c r="D1239" s="159" t="s">
        <v>1557</v>
      </c>
      <c r="E1239" s="159" t="s">
        <v>17</v>
      </c>
      <c r="F1239" s="159" t="s">
        <v>6</v>
      </c>
      <c r="G1239" s="19">
        <v>10175.299999999999</v>
      </c>
      <c r="H1239" s="19">
        <v>10227.700000000001</v>
      </c>
      <c r="I1239" s="19">
        <v>10227.700000000001</v>
      </c>
      <c r="J1239"/>
      <c r="K1239"/>
    </row>
    <row r="1240" spans="1:11" ht="63" x14ac:dyDescent="0.25">
      <c r="A1240" s="188" t="s">
        <v>1565</v>
      </c>
      <c r="B1240" s="196"/>
      <c r="C1240" s="227" t="s">
        <v>201</v>
      </c>
      <c r="D1240" s="159" t="s">
        <v>1502</v>
      </c>
      <c r="E1240" s="159" t="s">
        <v>1933</v>
      </c>
      <c r="F1240" s="159" t="s">
        <v>1504</v>
      </c>
      <c r="G1240" s="38">
        <v>3358.9</v>
      </c>
      <c r="H1240" s="23">
        <v>3358.91</v>
      </c>
      <c r="I1240" s="23">
        <v>3358.91</v>
      </c>
      <c r="J1240"/>
      <c r="K1240"/>
    </row>
    <row r="1241" spans="1:11" ht="63" x14ac:dyDescent="0.25">
      <c r="A1241" s="194"/>
      <c r="B1241" s="196"/>
      <c r="C1241" s="227"/>
      <c r="D1241" s="159" t="s">
        <v>1566</v>
      </c>
      <c r="E1241" s="159" t="s">
        <v>17</v>
      </c>
      <c r="F1241" s="159" t="s">
        <v>6</v>
      </c>
      <c r="G1241" s="38">
        <v>5580.6</v>
      </c>
      <c r="H1241" s="19">
        <v>8740.6</v>
      </c>
      <c r="I1241" s="19">
        <v>8740.6</v>
      </c>
      <c r="J1241"/>
      <c r="K1241"/>
    </row>
    <row r="1242" spans="1:11" ht="63" x14ac:dyDescent="0.25">
      <c r="A1242" s="227" t="s">
        <v>1642</v>
      </c>
      <c r="B1242" s="196"/>
      <c r="C1242" s="227" t="s">
        <v>1397</v>
      </c>
      <c r="D1242" s="159" t="s">
        <v>1567</v>
      </c>
      <c r="E1242" s="159" t="s">
        <v>150</v>
      </c>
      <c r="F1242" s="159" t="s">
        <v>21</v>
      </c>
      <c r="G1242" s="159" t="s">
        <v>1568</v>
      </c>
      <c r="H1242" s="159" t="s">
        <v>1568</v>
      </c>
      <c r="I1242" s="159" t="s">
        <v>1568</v>
      </c>
      <c r="J1242"/>
      <c r="K1242"/>
    </row>
    <row r="1243" spans="1:11" ht="63" x14ac:dyDescent="0.25">
      <c r="A1243" s="227"/>
      <c r="B1243" s="196"/>
      <c r="C1243" s="227"/>
      <c r="D1243" s="159" t="s">
        <v>1566</v>
      </c>
      <c r="E1243" s="159" t="s">
        <v>17</v>
      </c>
      <c r="F1243" s="159" t="s">
        <v>6</v>
      </c>
      <c r="G1243" s="19">
        <v>1486</v>
      </c>
      <c r="H1243" s="19">
        <v>1706.1</v>
      </c>
      <c r="I1243" s="19">
        <v>1706.1</v>
      </c>
      <c r="J1243"/>
      <c r="K1243"/>
    </row>
    <row r="1244" spans="1:11" ht="66.75" customHeight="1" x14ac:dyDescent="0.25">
      <c r="A1244" s="188" t="s">
        <v>1912</v>
      </c>
      <c r="B1244" s="228"/>
      <c r="C1244" s="185" t="s">
        <v>1925</v>
      </c>
      <c r="D1244" s="159" t="s">
        <v>1934</v>
      </c>
      <c r="E1244" s="159" t="s">
        <v>1914</v>
      </c>
      <c r="F1244" s="159" t="s">
        <v>21</v>
      </c>
      <c r="G1244" s="39">
        <v>3</v>
      </c>
      <c r="H1244" s="18">
        <v>3</v>
      </c>
      <c r="I1244" s="18">
        <v>3</v>
      </c>
      <c r="J1244"/>
      <c r="K1244"/>
    </row>
    <row r="1245" spans="1:11" ht="153" customHeight="1" x14ac:dyDescent="0.25">
      <c r="A1245" s="233"/>
      <c r="B1245" s="229"/>
      <c r="C1245" s="232"/>
      <c r="D1245" s="40" t="s">
        <v>1913</v>
      </c>
      <c r="E1245" s="159" t="s">
        <v>18</v>
      </c>
      <c r="F1245" s="159" t="s">
        <v>6</v>
      </c>
      <c r="G1245" s="19">
        <v>1096.8</v>
      </c>
      <c r="H1245" s="19">
        <v>1203.8</v>
      </c>
      <c r="I1245" s="19">
        <v>1203.8</v>
      </c>
      <c r="J1245"/>
      <c r="K1245"/>
    </row>
    <row r="1246" spans="1:11" ht="83.25" customHeight="1" x14ac:dyDescent="0.25">
      <c r="A1246" s="206" t="s">
        <v>1569</v>
      </c>
      <c r="B1246" s="207"/>
      <c r="C1246" s="207"/>
      <c r="D1246" s="208"/>
      <c r="E1246" s="154" t="s">
        <v>18</v>
      </c>
      <c r="F1246" s="154" t="s">
        <v>7</v>
      </c>
      <c r="G1246" s="2">
        <f>SUM(G1209+G1211+G1213+G1215+G1217+G1219+G1221+G1223+G1225+G1227+G1229+G1231+G1233+G1235+G1237+G1239+G1241+G1243+G1245)</f>
        <v>77070.10000000002</v>
      </c>
      <c r="H1246" s="2">
        <f>H1209+H1211+H1215+H1217+H1219+H1221+H1223+H1225+H1227+H1229+H1231+H1233+H1235+H1237+H1239+H1213+H1241+H1243+H1245</f>
        <v>80582.800000000017</v>
      </c>
      <c r="I1246" s="2">
        <f>I1209+I1211+I1215+I1217+I1219+I1221+I1223+I1225+I1227+I1229+I1231+I1233+I1235+I1237+I1239+I1213+I1241+I1243+I1245</f>
        <v>80582.800000000017</v>
      </c>
      <c r="J1246" s="113"/>
      <c r="K1246" s="14"/>
    </row>
    <row r="1247" spans="1:11" ht="63" x14ac:dyDescent="0.25">
      <c r="A1247" s="227" t="s">
        <v>1643</v>
      </c>
      <c r="B1247" s="195" t="s">
        <v>1326</v>
      </c>
      <c r="C1247" s="188" t="s">
        <v>1935</v>
      </c>
      <c r="D1247" s="41" t="s">
        <v>1570</v>
      </c>
      <c r="E1247" s="159" t="s">
        <v>1377</v>
      </c>
      <c r="F1247" s="159" t="s">
        <v>76</v>
      </c>
      <c r="G1247" s="160" t="s">
        <v>1544</v>
      </c>
      <c r="H1247" s="160" t="s">
        <v>1544</v>
      </c>
      <c r="I1247" s="160" t="s">
        <v>1544</v>
      </c>
      <c r="J1247" s="114"/>
      <c r="K1247" s="106"/>
    </row>
    <row r="1248" spans="1:11" ht="63" x14ac:dyDescent="0.25">
      <c r="A1248" s="227"/>
      <c r="B1248" s="196"/>
      <c r="C1248" s="189"/>
      <c r="D1248" s="159" t="s">
        <v>1571</v>
      </c>
      <c r="E1248" s="159" t="s">
        <v>17</v>
      </c>
      <c r="F1248" s="159" t="s">
        <v>6</v>
      </c>
      <c r="G1248" s="36">
        <v>984</v>
      </c>
      <c r="H1248" s="19">
        <v>1173.7</v>
      </c>
      <c r="I1248" s="19">
        <v>1173.7</v>
      </c>
      <c r="J1248" s="15"/>
      <c r="K1248" s="106"/>
    </row>
    <row r="1249" spans="1:11" ht="63" x14ac:dyDescent="0.25">
      <c r="A1249" s="227" t="s">
        <v>1644</v>
      </c>
      <c r="B1249" s="196"/>
      <c r="C1249" s="188" t="s">
        <v>1936</v>
      </c>
      <c r="D1249" s="42" t="s">
        <v>1572</v>
      </c>
      <c r="E1249" s="159" t="s">
        <v>1377</v>
      </c>
      <c r="F1249" s="159" t="s">
        <v>76</v>
      </c>
      <c r="G1249" s="160" t="s">
        <v>1544</v>
      </c>
      <c r="H1249" s="160" t="s">
        <v>1544</v>
      </c>
      <c r="I1249" s="160" t="s">
        <v>1544</v>
      </c>
      <c r="J1249" s="107"/>
      <c r="K1249" s="106"/>
    </row>
    <row r="1250" spans="1:11" ht="63" x14ac:dyDescent="0.25">
      <c r="A1250" s="227"/>
      <c r="B1250" s="196"/>
      <c r="C1250" s="189"/>
      <c r="D1250" s="159" t="s">
        <v>1571</v>
      </c>
      <c r="E1250" s="159" t="s">
        <v>17</v>
      </c>
      <c r="F1250" s="159" t="s">
        <v>6</v>
      </c>
      <c r="G1250" s="19">
        <v>1857.9</v>
      </c>
      <c r="H1250" s="19">
        <v>2216.1999999999998</v>
      </c>
      <c r="I1250" s="19">
        <v>2216.1999999999998</v>
      </c>
      <c r="J1250" s="111"/>
      <c r="K1250" s="106"/>
    </row>
    <row r="1251" spans="1:11" ht="63" x14ac:dyDescent="0.25">
      <c r="A1251" s="188" t="s">
        <v>1645</v>
      </c>
      <c r="B1251" s="196"/>
      <c r="C1251" s="188" t="s">
        <v>1937</v>
      </c>
      <c r="D1251" s="42" t="s">
        <v>1573</v>
      </c>
      <c r="E1251" s="159" t="s">
        <v>1377</v>
      </c>
      <c r="F1251" s="159" t="s">
        <v>76</v>
      </c>
      <c r="G1251" s="160">
        <v>28</v>
      </c>
      <c r="H1251" s="160">
        <v>21</v>
      </c>
      <c r="I1251" s="160">
        <v>21</v>
      </c>
      <c r="J1251" s="110"/>
      <c r="K1251" s="106"/>
    </row>
    <row r="1252" spans="1:11" ht="63" x14ac:dyDescent="0.25">
      <c r="A1252" s="189"/>
      <c r="B1252" s="196"/>
      <c r="C1252" s="189"/>
      <c r="D1252" s="159" t="s">
        <v>1571</v>
      </c>
      <c r="E1252" s="159" t="s">
        <v>17</v>
      </c>
      <c r="F1252" s="159" t="s">
        <v>6</v>
      </c>
      <c r="G1252" s="19">
        <v>3844.9</v>
      </c>
      <c r="H1252" s="19">
        <v>3439.8</v>
      </c>
      <c r="I1252" s="19">
        <v>3439.8</v>
      </c>
      <c r="J1252" s="110"/>
      <c r="K1252" s="106"/>
    </row>
    <row r="1253" spans="1:11" ht="63" x14ac:dyDescent="0.25">
      <c r="A1253" s="227" t="s">
        <v>1646</v>
      </c>
      <c r="B1253" s="196"/>
      <c r="C1253" s="188" t="s">
        <v>1574</v>
      </c>
      <c r="D1253" s="42" t="s">
        <v>1575</v>
      </c>
      <c r="E1253" s="159" t="s">
        <v>1377</v>
      </c>
      <c r="F1253" s="159" t="s">
        <v>76</v>
      </c>
      <c r="G1253" s="160">
        <v>12</v>
      </c>
      <c r="H1253" s="160">
        <v>53</v>
      </c>
      <c r="I1253" s="160">
        <v>53</v>
      </c>
      <c r="J1253" s="110"/>
      <c r="K1253" s="106"/>
    </row>
    <row r="1254" spans="1:11" ht="63" x14ac:dyDescent="0.25">
      <c r="A1254" s="227"/>
      <c r="B1254" s="196"/>
      <c r="C1254" s="189"/>
      <c r="D1254" s="159" t="s">
        <v>1571</v>
      </c>
      <c r="E1254" s="159" t="s">
        <v>17</v>
      </c>
      <c r="F1254" s="159" t="s">
        <v>6</v>
      </c>
      <c r="G1254" s="36">
        <v>180.9</v>
      </c>
      <c r="H1254" s="160">
        <v>953.2</v>
      </c>
      <c r="I1254" s="160">
        <v>953.2</v>
      </c>
      <c r="J1254" s="3"/>
      <c r="K1254" s="106"/>
    </row>
    <row r="1255" spans="1:11" ht="63" x14ac:dyDescent="0.25">
      <c r="A1255" s="227" t="s">
        <v>1647</v>
      </c>
      <c r="B1255" s="196"/>
      <c r="C1255" s="188" t="s">
        <v>1938</v>
      </c>
      <c r="D1255" s="42" t="s">
        <v>1576</v>
      </c>
      <c r="E1255" s="159" t="s">
        <v>1377</v>
      </c>
      <c r="F1255" s="159" t="s">
        <v>76</v>
      </c>
      <c r="G1255" s="160">
        <v>25</v>
      </c>
      <c r="H1255" s="160">
        <v>24</v>
      </c>
      <c r="I1255" s="160">
        <v>24</v>
      </c>
      <c r="J1255" s="110"/>
      <c r="K1255" s="106"/>
    </row>
    <row r="1256" spans="1:11" ht="63" x14ac:dyDescent="0.25">
      <c r="A1256" s="227"/>
      <c r="B1256" s="196"/>
      <c r="C1256" s="189"/>
      <c r="D1256" s="159" t="s">
        <v>1571</v>
      </c>
      <c r="E1256" s="159" t="s">
        <v>17</v>
      </c>
      <c r="F1256" s="159" t="s">
        <v>6</v>
      </c>
      <c r="G1256" s="19">
        <v>3455.3</v>
      </c>
      <c r="H1256" s="19">
        <v>3956.7</v>
      </c>
      <c r="I1256" s="19">
        <v>3956.7</v>
      </c>
      <c r="J1256" s="110"/>
      <c r="K1256" s="106"/>
    </row>
    <row r="1257" spans="1:11" ht="63" x14ac:dyDescent="0.25">
      <c r="A1257" s="227" t="s">
        <v>1648</v>
      </c>
      <c r="B1257" s="196"/>
      <c r="C1257" s="188" t="s">
        <v>1939</v>
      </c>
      <c r="D1257" s="42" t="s">
        <v>1578</v>
      </c>
      <c r="E1257" s="159" t="s">
        <v>1377</v>
      </c>
      <c r="F1257" s="159" t="s">
        <v>76</v>
      </c>
      <c r="G1257" s="160" t="s">
        <v>11</v>
      </c>
      <c r="H1257" s="160" t="s">
        <v>11</v>
      </c>
      <c r="I1257" s="160" t="s">
        <v>11</v>
      </c>
      <c r="J1257" s="110"/>
      <c r="K1257" s="106"/>
    </row>
    <row r="1258" spans="1:11" ht="63" x14ac:dyDescent="0.25">
      <c r="A1258" s="227"/>
      <c r="B1258" s="196"/>
      <c r="C1258" s="189"/>
      <c r="D1258" s="159" t="s">
        <v>1571</v>
      </c>
      <c r="E1258" s="159" t="s">
        <v>17</v>
      </c>
      <c r="F1258" s="159" t="s">
        <v>6</v>
      </c>
      <c r="G1258" s="19">
        <v>1053.5999999999999</v>
      </c>
      <c r="H1258" s="19">
        <v>1256.8</v>
      </c>
      <c r="I1258" s="19">
        <v>1256.8</v>
      </c>
      <c r="J1258" s="3"/>
      <c r="K1258" s="106"/>
    </row>
    <row r="1259" spans="1:11" ht="63" x14ac:dyDescent="0.25">
      <c r="A1259" s="188" t="s">
        <v>1649</v>
      </c>
      <c r="B1259" s="196"/>
      <c r="C1259" s="188" t="s">
        <v>1579</v>
      </c>
      <c r="D1259" s="42" t="s">
        <v>1580</v>
      </c>
      <c r="E1259" s="159" t="s">
        <v>1377</v>
      </c>
      <c r="F1259" s="159" t="s">
        <v>76</v>
      </c>
      <c r="G1259" s="160" t="s">
        <v>9</v>
      </c>
      <c r="H1259" s="160" t="s">
        <v>9</v>
      </c>
      <c r="I1259" s="160" t="s">
        <v>9</v>
      </c>
      <c r="J1259" s="107"/>
      <c r="K1259" s="106"/>
    </row>
    <row r="1260" spans="1:11" ht="63" x14ac:dyDescent="0.25">
      <c r="A1260" s="189"/>
      <c r="B1260" s="196"/>
      <c r="C1260" s="189"/>
      <c r="D1260" s="159" t="s">
        <v>1571</v>
      </c>
      <c r="E1260" s="159" t="s">
        <v>17</v>
      </c>
      <c r="F1260" s="159" t="s">
        <v>6</v>
      </c>
      <c r="G1260" s="36">
        <v>285.3</v>
      </c>
      <c r="H1260" s="160">
        <v>340.3</v>
      </c>
      <c r="I1260" s="160">
        <v>340.3</v>
      </c>
      <c r="J1260" s="110"/>
      <c r="K1260" s="106"/>
    </row>
    <row r="1261" spans="1:11" ht="63" x14ac:dyDescent="0.25">
      <c r="A1261" s="227" t="s">
        <v>1650</v>
      </c>
      <c r="B1261" s="196"/>
      <c r="C1261" s="188" t="s">
        <v>1581</v>
      </c>
      <c r="D1261" s="42" t="s">
        <v>1582</v>
      </c>
      <c r="E1261" s="159" t="s">
        <v>1377</v>
      </c>
      <c r="F1261" s="159" t="s">
        <v>76</v>
      </c>
      <c r="G1261" s="160">
        <v>34</v>
      </c>
      <c r="H1261" s="160">
        <v>36</v>
      </c>
      <c r="I1261" s="160">
        <v>36</v>
      </c>
      <c r="J1261" s="3"/>
      <c r="K1261" s="106"/>
    </row>
    <row r="1262" spans="1:11" ht="63" x14ac:dyDescent="0.25">
      <c r="A1262" s="227"/>
      <c r="B1262" s="196"/>
      <c r="C1262" s="189"/>
      <c r="D1262" s="159" t="s">
        <v>1571</v>
      </c>
      <c r="E1262" s="159" t="s">
        <v>17</v>
      </c>
      <c r="F1262" s="159" t="s">
        <v>6</v>
      </c>
      <c r="G1262" s="36">
        <v>506.3</v>
      </c>
      <c r="H1262" s="160">
        <v>639.4</v>
      </c>
      <c r="I1262" s="160">
        <v>639.4</v>
      </c>
      <c r="J1262" s="107"/>
      <c r="K1262" s="106"/>
    </row>
    <row r="1263" spans="1:11" ht="63" x14ac:dyDescent="0.25">
      <c r="A1263" s="227" t="s">
        <v>1651</v>
      </c>
      <c r="B1263" s="196"/>
      <c r="C1263" s="188" t="s">
        <v>1583</v>
      </c>
      <c r="D1263" s="42" t="s">
        <v>1584</v>
      </c>
      <c r="E1263" s="159" t="s">
        <v>1377</v>
      </c>
      <c r="F1263" s="159" t="s">
        <v>76</v>
      </c>
      <c r="G1263" s="160">
        <v>28</v>
      </c>
      <c r="H1263" s="160">
        <v>25</v>
      </c>
      <c r="I1263" s="160">
        <v>25</v>
      </c>
      <c r="J1263" s="107"/>
      <c r="K1263" s="106"/>
    </row>
    <row r="1264" spans="1:11" ht="63" x14ac:dyDescent="0.25">
      <c r="A1264" s="227"/>
      <c r="B1264" s="196"/>
      <c r="C1264" s="189"/>
      <c r="D1264" s="159" t="s">
        <v>1571</v>
      </c>
      <c r="E1264" s="159" t="s">
        <v>17</v>
      </c>
      <c r="F1264" s="159" t="s">
        <v>6</v>
      </c>
      <c r="G1264" s="19">
        <v>3953.4</v>
      </c>
      <c r="H1264" s="19">
        <v>4210.6000000000004</v>
      </c>
      <c r="I1264" s="19">
        <v>4210.6000000000004</v>
      </c>
      <c r="J1264" s="110"/>
      <c r="K1264" s="106"/>
    </row>
    <row r="1265" spans="1:11" ht="63" x14ac:dyDescent="0.25">
      <c r="A1265" s="227" t="s">
        <v>1652</v>
      </c>
      <c r="B1265" s="196"/>
      <c r="C1265" s="188" t="s">
        <v>1585</v>
      </c>
      <c r="D1265" s="42" t="s">
        <v>1586</v>
      </c>
      <c r="E1265" s="159" t="s">
        <v>1377</v>
      </c>
      <c r="F1265" s="159" t="s">
        <v>76</v>
      </c>
      <c r="G1265" s="160" t="s">
        <v>126</v>
      </c>
      <c r="H1265" s="160">
        <v>8</v>
      </c>
      <c r="I1265" s="160">
        <v>8</v>
      </c>
      <c r="J1265" s="3"/>
      <c r="K1265" s="106"/>
    </row>
    <row r="1266" spans="1:11" ht="63" x14ac:dyDescent="0.25">
      <c r="A1266" s="227"/>
      <c r="B1266" s="196"/>
      <c r="C1266" s="189"/>
      <c r="D1266" s="159" t="s">
        <v>1571</v>
      </c>
      <c r="E1266" s="159" t="s">
        <v>17</v>
      </c>
      <c r="F1266" s="159" t="s">
        <v>6</v>
      </c>
      <c r="G1266" s="19">
        <v>2770.3</v>
      </c>
      <c r="H1266" s="19">
        <v>2643.7</v>
      </c>
      <c r="I1266" s="19">
        <v>2643.7</v>
      </c>
      <c r="J1266" s="107"/>
      <c r="K1266" s="106"/>
    </row>
    <row r="1267" spans="1:11" ht="63" x14ac:dyDescent="0.25">
      <c r="A1267" s="188" t="s">
        <v>1653</v>
      </c>
      <c r="B1267" s="196"/>
      <c r="C1267" s="188" t="s">
        <v>1587</v>
      </c>
      <c r="D1267" s="42" t="s">
        <v>1588</v>
      </c>
      <c r="E1267" s="159" t="s">
        <v>1377</v>
      </c>
      <c r="F1267" s="159" t="s">
        <v>76</v>
      </c>
      <c r="G1267" s="160">
        <v>1</v>
      </c>
      <c r="H1267" s="160" t="s">
        <v>8</v>
      </c>
      <c r="I1267" s="160" t="s">
        <v>8</v>
      </c>
      <c r="J1267" s="107"/>
      <c r="K1267" s="106"/>
    </row>
    <row r="1268" spans="1:11" ht="63" x14ac:dyDescent="0.25">
      <c r="A1268" s="189"/>
      <c r="B1268" s="196"/>
      <c r="C1268" s="189"/>
      <c r="D1268" s="159" t="s">
        <v>1571</v>
      </c>
      <c r="E1268" s="159" t="s">
        <v>17</v>
      </c>
      <c r="F1268" s="159" t="s">
        <v>6</v>
      </c>
      <c r="G1268" s="36">
        <v>294.89999999999998</v>
      </c>
      <c r="H1268" s="36">
        <v>351.8</v>
      </c>
      <c r="I1268" s="36">
        <v>351.8</v>
      </c>
      <c r="J1268" s="110"/>
      <c r="K1268" s="106"/>
    </row>
    <row r="1269" spans="1:11" ht="63" x14ac:dyDescent="0.25">
      <c r="A1269" s="227" t="s">
        <v>1654</v>
      </c>
      <c r="B1269" s="196"/>
      <c r="C1269" s="188" t="s">
        <v>1589</v>
      </c>
      <c r="D1269" s="42" t="s">
        <v>1590</v>
      </c>
      <c r="E1269" s="159" t="s">
        <v>1377</v>
      </c>
      <c r="F1269" s="159" t="s">
        <v>76</v>
      </c>
      <c r="G1269" s="160" t="s">
        <v>8</v>
      </c>
      <c r="H1269" s="160" t="s">
        <v>8</v>
      </c>
      <c r="I1269" s="160" t="s">
        <v>8</v>
      </c>
      <c r="J1269" s="3"/>
      <c r="K1269" s="106"/>
    </row>
    <row r="1270" spans="1:11" ht="63" x14ac:dyDescent="0.25">
      <c r="A1270" s="227"/>
      <c r="B1270" s="196"/>
      <c r="C1270" s="189"/>
      <c r="D1270" s="159" t="s">
        <v>1571</v>
      </c>
      <c r="E1270" s="159" t="s">
        <v>17</v>
      </c>
      <c r="F1270" s="159" t="s">
        <v>6</v>
      </c>
      <c r="G1270" s="36">
        <v>151.69999999999999</v>
      </c>
      <c r="H1270" s="160">
        <v>180.9</v>
      </c>
      <c r="I1270" s="160">
        <v>180.9</v>
      </c>
      <c r="J1270" s="107"/>
      <c r="K1270" s="106"/>
    </row>
    <row r="1271" spans="1:11" ht="64.5" customHeight="1" x14ac:dyDescent="0.25">
      <c r="A1271" s="227" t="s">
        <v>1655</v>
      </c>
      <c r="B1271" s="196"/>
      <c r="C1271" s="287" t="s">
        <v>1915</v>
      </c>
      <c r="D1271" s="159" t="s">
        <v>1916</v>
      </c>
      <c r="E1271" s="159" t="s">
        <v>1377</v>
      </c>
      <c r="F1271" s="159" t="s">
        <v>76</v>
      </c>
      <c r="G1271" s="39">
        <f>-G1272</f>
        <v>0</v>
      </c>
      <c r="H1271" s="160">
        <v>24</v>
      </c>
      <c r="I1271" s="160">
        <v>24</v>
      </c>
      <c r="J1271" s="110"/>
      <c r="K1271"/>
    </row>
    <row r="1272" spans="1:11" ht="66.75" customHeight="1" x14ac:dyDescent="0.25">
      <c r="A1272" s="227"/>
      <c r="B1272" s="196"/>
      <c r="C1272" s="234"/>
      <c r="D1272" s="159" t="s">
        <v>1917</v>
      </c>
      <c r="E1272" s="159" t="s">
        <v>17</v>
      </c>
      <c r="F1272" s="159" t="s">
        <v>6</v>
      </c>
      <c r="G1272" s="36">
        <v>0</v>
      </c>
      <c r="H1272" s="160">
        <v>450.6</v>
      </c>
      <c r="I1272" s="160">
        <v>450.6</v>
      </c>
      <c r="J1272" s="110"/>
      <c r="K1272"/>
    </row>
    <row r="1273" spans="1:11" ht="63" x14ac:dyDescent="0.25">
      <c r="A1273" s="227" t="s">
        <v>1656</v>
      </c>
      <c r="B1273" s="196"/>
      <c r="C1273" s="188" t="s">
        <v>553</v>
      </c>
      <c r="D1273" s="165" t="s">
        <v>1591</v>
      </c>
      <c r="E1273" s="159" t="s">
        <v>1592</v>
      </c>
      <c r="F1273" s="159" t="s">
        <v>76</v>
      </c>
      <c r="G1273" s="160">
        <v>25</v>
      </c>
      <c r="H1273" s="160" t="s">
        <v>1577</v>
      </c>
      <c r="I1273" s="160" t="s">
        <v>1577</v>
      </c>
      <c r="J1273" s="111"/>
      <c r="K1273"/>
    </row>
    <row r="1274" spans="1:11" ht="63" x14ac:dyDescent="0.25">
      <c r="A1274" s="227"/>
      <c r="B1274" s="196"/>
      <c r="C1274" s="222"/>
      <c r="D1274" s="165" t="s">
        <v>1571</v>
      </c>
      <c r="E1274" s="159" t="s">
        <v>17</v>
      </c>
      <c r="F1274" s="159" t="s">
        <v>6</v>
      </c>
      <c r="G1274" s="19">
        <v>3332.8</v>
      </c>
      <c r="H1274" s="19">
        <v>3975.5</v>
      </c>
      <c r="I1274" s="19">
        <v>3975.5</v>
      </c>
      <c r="J1274" s="107"/>
      <c r="K1274" s="106"/>
    </row>
    <row r="1275" spans="1:11" ht="63" x14ac:dyDescent="0.25">
      <c r="A1275" s="188" t="s">
        <v>1657</v>
      </c>
      <c r="B1275" s="196"/>
      <c r="C1275" s="188" t="s">
        <v>575</v>
      </c>
      <c r="D1275" s="165" t="s">
        <v>1593</v>
      </c>
      <c r="E1275" s="159" t="s">
        <v>1592</v>
      </c>
      <c r="F1275" s="159" t="s">
        <v>76</v>
      </c>
      <c r="G1275" s="160" t="s">
        <v>1577</v>
      </c>
      <c r="H1275" s="160" t="s">
        <v>1577</v>
      </c>
      <c r="I1275" s="160" t="s">
        <v>1577</v>
      </c>
      <c r="J1275" s="110"/>
      <c r="K1275" s="106"/>
    </row>
    <row r="1276" spans="1:11" ht="63" x14ac:dyDescent="0.25">
      <c r="A1276" s="189"/>
      <c r="B1276" s="196"/>
      <c r="C1276" s="222"/>
      <c r="D1276" s="165" t="s">
        <v>1571</v>
      </c>
      <c r="E1276" s="159" t="s">
        <v>17</v>
      </c>
      <c r="F1276" s="159" t="s">
        <v>6</v>
      </c>
      <c r="G1276" s="19">
        <v>2766.5</v>
      </c>
      <c r="H1276" s="19">
        <v>3300</v>
      </c>
      <c r="I1276" s="19">
        <v>3300</v>
      </c>
      <c r="J1276" s="111"/>
      <c r="K1276"/>
    </row>
    <row r="1277" spans="1:11" ht="63" x14ac:dyDescent="0.25">
      <c r="A1277" s="227" t="s">
        <v>1658</v>
      </c>
      <c r="B1277" s="196"/>
      <c r="C1277" s="188" t="s">
        <v>1327</v>
      </c>
      <c r="D1277" s="165" t="s">
        <v>1594</v>
      </c>
      <c r="E1277" s="159" t="s">
        <v>157</v>
      </c>
      <c r="F1277" s="159" t="s">
        <v>76</v>
      </c>
      <c r="G1277" s="160">
        <v>12</v>
      </c>
      <c r="H1277" s="160">
        <v>12</v>
      </c>
      <c r="I1277" s="160">
        <v>12</v>
      </c>
      <c r="J1277" s="107"/>
      <c r="K1277" s="106"/>
    </row>
    <row r="1278" spans="1:11" ht="63" x14ac:dyDescent="0.25">
      <c r="A1278" s="227"/>
      <c r="B1278" s="196"/>
      <c r="C1278" s="189"/>
      <c r="D1278" s="159" t="s">
        <v>1571</v>
      </c>
      <c r="E1278" s="159" t="s">
        <v>17</v>
      </c>
      <c r="F1278" s="159" t="s">
        <v>6</v>
      </c>
      <c r="G1278" s="19">
        <v>1112.4000000000001</v>
      </c>
      <c r="H1278" s="19">
        <v>1592.4</v>
      </c>
      <c r="I1278" s="19">
        <v>1592.4</v>
      </c>
      <c r="J1278" s="107"/>
      <c r="K1278" s="106"/>
    </row>
    <row r="1279" spans="1:11" ht="63" x14ac:dyDescent="0.25">
      <c r="A1279" s="227" t="s">
        <v>1659</v>
      </c>
      <c r="B1279" s="196"/>
      <c r="C1279" s="188" t="s">
        <v>1595</v>
      </c>
      <c r="D1279" s="43" t="s">
        <v>1949</v>
      </c>
      <c r="E1279" s="159" t="s">
        <v>1592</v>
      </c>
      <c r="F1279" s="159" t="s">
        <v>76</v>
      </c>
      <c r="G1279" s="159" t="s">
        <v>1596</v>
      </c>
      <c r="H1279" s="159" t="s">
        <v>1930</v>
      </c>
      <c r="I1279" s="159" t="s">
        <v>1930</v>
      </c>
      <c r="J1279" s="107"/>
      <c r="K1279" s="106"/>
    </row>
    <row r="1280" spans="1:11" ht="63" x14ac:dyDescent="0.25">
      <c r="A1280" s="227"/>
      <c r="B1280" s="196"/>
      <c r="C1280" s="189"/>
      <c r="D1280" s="159" t="s">
        <v>1571</v>
      </c>
      <c r="E1280" s="159" t="s">
        <v>17</v>
      </c>
      <c r="F1280" s="159" t="s">
        <v>6</v>
      </c>
      <c r="G1280" s="19">
        <v>2595</v>
      </c>
      <c r="H1280" s="19">
        <v>2738.4</v>
      </c>
      <c r="I1280" s="19">
        <v>2738.4</v>
      </c>
      <c r="J1280" s="111"/>
      <c r="K1280"/>
    </row>
    <row r="1281" spans="1:11" ht="63" x14ac:dyDescent="0.25">
      <c r="A1281" s="227" t="s">
        <v>1660</v>
      </c>
      <c r="B1281" s="196"/>
      <c r="C1281" s="188" t="s">
        <v>1597</v>
      </c>
      <c r="D1281" s="43" t="s">
        <v>1598</v>
      </c>
      <c r="E1281" s="159" t="s">
        <v>1592</v>
      </c>
      <c r="F1281" s="159" t="s">
        <v>76</v>
      </c>
      <c r="G1281" s="159" t="s">
        <v>11</v>
      </c>
      <c r="H1281" s="159" t="s">
        <v>11</v>
      </c>
      <c r="I1281" s="159" t="s">
        <v>11</v>
      </c>
      <c r="J1281" s="110"/>
      <c r="K1281" s="106"/>
    </row>
    <row r="1282" spans="1:11" ht="63" x14ac:dyDescent="0.25">
      <c r="A1282" s="227"/>
      <c r="B1282" s="196"/>
      <c r="C1282" s="189"/>
      <c r="D1282" s="159" t="s">
        <v>1571</v>
      </c>
      <c r="E1282" s="159" t="s">
        <v>17</v>
      </c>
      <c r="F1282" s="159" t="s">
        <v>6</v>
      </c>
      <c r="G1282" s="19">
        <v>1900.5</v>
      </c>
      <c r="H1282" s="19">
        <v>2043.9</v>
      </c>
      <c r="I1282" s="19">
        <v>2043.9</v>
      </c>
      <c r="J1282" s="110"/>
      <c r="K1282" s="106"/>
    </row>
    <row r="1283" spans="1:11" ht="63" x14ac:dyDescent="0.25">
      <c r="A1283" s="188" t="s">
        <v>1661</v>
      </c>
      <c r="B1283" s="196"/>
      <c r="C1283" s="188" t="s">
        <v>1599</v>
      </c>
      <c r="D1283" s="41" t="s">
        <v>1580</v>
      </c>
      <c r="E1283" s="159" t="s">
        <v>1592</v>
      </c>
      <c r="F1283" s="159" t="s">
        <v>76</v>
      </c>
      <c r="G1283" s="159" t="s">
        <v>9</v>
      </c>
      <c r="H1283" s="159" t="s">
        <v>70</v>
      </c>
      <c r="I1283" s="159" t="s">
        <v>70</v>
      </c>
      <c r="J1283" s="109"/>
      <c r="K1283" s="106"/>
    </row>
    <row r="1284" spans="1:11" ht="63" x14ac:dyDescent="0.25">
      <c r="A1284" s="189"/>
      <c r="B1284" s="196"/>
      <c r="C1284" s="189"/>
      <c r="D1284" s="159" t="s">
        <v>1571</v>
      </c>
      <c r="E1284" s="159" t="s">
        <v>17</v>
      </c>
      <c r="F1284" s="159" t="s">
        <v>6</v>
      </c>
      <c r="G1284" s="160">
        <v>436.2</v>
      </c>
      <c r="H1284" s="160">
        <v>0</v>
      </c>
      <c r="I1284" s="160">
        <v>0</v>
      </c>
      <c r="J1284" s="110"/>
      <c r="K1284" s="106"/>
    </row>
    <row r="1285" spans="1:11" ht="63" x14ac:dyDescent="0.25">
      <c r="A1285" s="227" t="s">
        <v>1662</v>
      </c>
      <c r="B1285" s="196"/>
      <c r="C1285" s="188" t="s">
        <v>1600</v>
      </c>
      <c r="D1285" s="41" t="s">
        <v>1584</v>
      </c>
      <c r="E1285" s="159" t="s">
        <v>1592</v>
      </c>
      <c r="F1285" s="159" t="s">
        <v>76</v>
      </c>
      <c r="G1285" s="159" t="s">
        <v>22</v>
      </c>
      <c r="H1285" s="159" t="s">
        <v>126</v>
      </c>
      <c r="I1285" s="159" t="s">
        <v>126</v>
      </c>
      <c r="J1285" s="109"/>
      <c r="K1285" s="106"/>
    </row>
    <row r="1286" spans="1:11" ht="63" x14ac:dyDescent="0.25">
      <c r="A1286" s="227"/>
      <c r="B1286" s="196"/>
      <c r="C1286" s="189"/>
      <c r="D1286" s="165" t="s">
        <v>1571</v>
      </c>
      <c r="E1286" s="159" t="s">
        <v>17</v>
      </c>
      <c r="F1286" s="159" t="s">
        <v>7</v>
      </c>
      <c r="G1286" s="19">
        <v>3623.8</v>
      </c>
      <c r="H1286" s="19">
        <v>3767.2</v>
      </c>
      <c r="I1286" s="19">
        <v>3767.2</v>
      </c>
      <c r="J1286" s="110"/>
      <c r="K1286" s="106"/>
    </row>
    <row r="1287" spans="1:11" ht="63" x14ac:dyDescent="0.25">
      <c r="A1287" s="227" t="s">
        <v>1664</v>
      </c>
      <c r="B1287" s="196"/>
      <c r="C1287" s="188" t="s">
        <v>1601</v>
      </c>
      <c r="D1287" s="41" t="s">
        <v>1586</v>
      </c>
      <c r="E1287" s="159" t="s">
        <v>1592</v>
      </c>
      <c r="F1287" s="159" t="s">
        <v>76</v>
      </c>
      <c r="G1287" s="159" t="s">
        <v>11</v>
      </c>
      <c r="H1287" s="159" t="s">
        <v>16</v>
      </c>
      <c r="I1287" s="159" t="s">
        <v>16</v>
      </c>
      <c r="J1287" s="13"/>
      <c r="K1287" s="106"/>
    </row>
    <row r="1288" spans="1:11" ht="63" x14ac:dyDescent="0.25">
      <c r="A1288" s="227"/>
      <c r="B1288" s="196"/>
      <c r="C1288" s="189"/>
      <c r="D1288" s="159" t="s">
        <v>1571</v>
      </c>
      <c r="E1288" s="159" t="s">
        <v>17</v>
      </c>
      <c r="F1288" s="159" t="s">
        <v>6</v>
      </c>
      <c r="G1288" s="19">
        <v>1773.5</v>
      </c>
      <c r="H1288" s="19">
        <v>1916.9</v>
      </c>
      <c r="I1288" s="19">
        <v>1916.9</v>
      </c>
      <c r="J1288" s="107"/>
      <c r="K1288" s="106"/>
    </row>
    <row r="1289" spans="1:11" ht="63" x14ac:dyDescent="0.25">
      <c r="A1289" s="227" t="s">
        <v>1663</v>
      </c>
      <c r="B1289" s="196"/>
      <c r="C1289" s="188" t="s">
        <v>1918</v>
      </c>
      <c r="D1289" s="41" t="s">
        <v>1588</v>
      </c>
      <c r="E1289" s="159" t="s">
        <v>1592</v>
      </c>
      <c r="F1289" s="159" t="s">
        <v>76</v>
      </c>
      <c r="G1289" s="19">
        <v>0</v>
      </c>
      <c r="H1289" s="19">
        <v>1</v>
      </c>
      <c r="I1289" s="19">
        <v>1</v>
      </c>
      <c r="J1289" s="110"/>
      <c r="K1289" s="106"/>
    </row>
    <row r="1290" spans="1:11" ht="91.5" customHeight="1" x14ac:dyDescent="0.25">
      <c r="A1290" s="227"/>
      <c r="B1290" s="196"/>
      <c r="C1290" s="189"/>
      <c r="D1290" s="159" t="s">
        <v>1917</v>
      </c>
      <c r="E1290" s="159" t="s">
        <v>17</v>
      </c>
      <c r="F1290" s="159" t="s">
        <v>6</v>
      </c>
      <c r="G1290" s="19">
        <v>0</v>
      </c>
      <c r="H1290" s="19">
        <v>579.5</v>
      </c>
      <c r="I1290" s="19">
        <v>579.5</v>
      </c>
      <c r="J1290" s="110"/>
      <c r="K1290" s="106"/>
    </row>
    <row r="1291" spans="1:11" ht="63" x14ac:dyDescent="0.25">
      <c r="A1291" s="188" t="s">
        <v>1665</v>
      </c>
      <c r="B1291" s="196"/>
      <c r="C1291" s="188" t="s">
        <v>1602</v>
      </c>
      <c r="D1291" s="159" t="s">
        <v>1603</v>
      </c>
      <c r="E1291" s="159" t="s">
        <v>1592</v>
      </c>
      <c r="F1291" s="159" t="s">
        <v>76</v>
      </c>
      <c r="G1291" s="159" t="s">
        <v>1604</v>
      </c>
      <c r="H1291" s="159" t="s">
        <v>1604</v>
      </c>
      <c r="I1291" s="159" t="s">
        <v>1604</v>
      </c>
      <c r="J1291" s="3"/>
      <c r="K1291" s="106"/>
    </row>
    <row r="1292" spans="1:11" ht="63" x14ac:dyDescent="0.25">
      <c r="A1292" s="189"/>
      <c r="B1292" s="196"/>
      <c r="C1292" s="189"/>
      <c r="D1292" s="159" t="s">
        <v>1571</v>
      </c>
      <c r="E1292" s="159" t="s">
        <v>17</v>
      </c>
      <c r="F1292" s="159" t="s">
        <v>332</v>
      </c>
      <c r="G1292" s="160">
        <v>375.5</v>
      </c>
      <c r="H1292" s="160">
        <v>518.79999999999995</v>
      </c>
      <c r="I1292" s="160">
        <v>518.79999999999995</v>
      </c>
      <c r="J1292" s="110"/>
      <c r="K1292" s="106"/>
    </row>
    <row r="1293" spans="1:11" ht="63" x14ac:dyDescent="0.25">
      <c r="A1293" s="227" t="s">
        <v>1666</v>
      </c>
      <c r="B1293" s="196"/>
      <c r="C1293" s="188" t="s">
        <v>1948</v>
      </c>
      <c r="D1293" s="159" t="s">
        <v>1605</v>
      </c>
      <c r="E1293" s="159" t="s">
        <v>1592</v>
      </c>
      <c r="F1293" s="159" t="s">
        <v>76</v>
      </c>
      <c r="G1293" s="159" t="s">
        <v>1544</v>
      </c>
      <c r="H1293" s="159" t="s">
        <v>1544</v>
      </c>
      <c r="I1293" s="159" t="s">
        <v>1544</v>
      </c>
      <c r="J1293" s="110"/>
      <c r="K1293"/>
    </row>
    <row r="1294" spans="1:11" ht="63" x14ac:dyDescent="0.25">
      <c r="A1294" s="227"/>
      <c r="B1294" s="196"/>
      <c r="C1294" s="189"/>
      <c r="D1294" s="159" t="s">
        <v>1571</v>
      </c>
      <c r="E1294" s="159" t="s">
        <v>17</v>
      </c>
      <c r="F1294" s="159" t="s">
        <v>6</v>
      </c>
      <c r="G1294" s="160">
        <v>609.5</v>
      </c>
      <c r="H1294" s="160">
        <v>752.8</v>
      </c>
      <c r="I1294" s="160">
        <v>752.8</v>
      </c>
      <c r="J1294" s="3"/>
      <c r="K1294" s="106"/>
    </row>
    <row r="1295" spans="1:11" ht="63" x14ac:dyDescent="0.25">
      <c r="A1295" s="227" t="s">
        <v>1667</v>
      </c>
      <c r="B1295" s="196"/>
      <c r="C1295" s="188" t="s">
        <v>1606</v>
      </c>
      <c r="D1295" s="159" t="s">
        <v>1607</v>
      </c>
      <c r="E1295" s="159" t="s">
        <v>1592</v>
      </c>
      <c r="F1295" s="159" t="s">
        <v>76</v>
      </c>
      <c r="G1295" s="159" t="s">
        <v>11</v>
      </c>
      <c r="H1295" s="159" t="s">
        <v>11</v>
      </c>
      <c r="I1295" s="159" t="s">
        <v>11</v>
      </c>
      <c r="J1295" s="107"/>
      <c r="K1295" s="106"/>
    </row>
    <row r="1296" spans="1:11" ht="63" x14ac:dyDescent="0.25">
      <c r="A1296" s="227"/>
      <c r="B1296" s="196"/>
      <c r="C1296" s="189"/>
      <c r="D1296" s="159" t="s">
        <v>1571</v>
      </c>
      <c r="E1296" s="159" t="s">
        <v>17</v>
      </c>
      <c r="F1296" s="159" t="s">
        <v>7</v>
      </c>
      <c r="G1296" s="160">
        <v>338.1</v>
      </c>
      <c r="H1296" s="160">
        <v>481.5</v>
      </c>
      <c r="I1296" s="160">
        <v>481.5</v>
      </c>
      <c r="J1296" s="107"/>
      <c r="K1296" s="106"/>
    </row>
    <row r="1297" spans="1:11" ht="63" x14ac:dyDescent="0.25">
      <c r="A1297" s="227" t="s">
        <v>1668</v>
      </c>
      <c r="B1297" s="196"/>
      <c r="C1297" s="194" t="s">
        <v>1947</v>
      </c>
      <c r="D1297" s="159" t="s">
        <v>1608</v>
      </c>
      <c r="E1297" s="159" t="s">
        <v>1592</v>
      </c>
      <c r="F1297" s="159" t="s">
        <v>76</v>
      </c>
      <c r="G1297" s="159" t="s">
        <v>1544</v>
      </c>
      <c r="H1297" s="159" t="s">
        <v>70</v>
      </c>
      <c r="I1297" s="159" t="s">
        <v>70</v>
      </c>
      <c r="J1297" s="107"/>
      <c r="K1297" s="106"/>
    </row>
    <row r="1298" spans="1:11" ht="63" x14ac:dyDescent="0.25">
      <c r="A1298" s="227"/>
      <c r="B1298" s="196"/>
      <c r="C1298" s="189"/>
      <c r="D1298" s="159" t="s">
        <v>1571</v>
      </c>
      <c r="E1298" s="159" t="s">
        <v>17</v>
      </c>
      <c r="F1298" s="159" t="s">
        <v>6</v>
      </c>
      <c r="G1298" s="160">
        <v>306.5</v>
      </c>
      <c r="H1298" s="160">
        <v>0</v>
      </c>
      <c r="I1298" s="160">
        <v>0</v>
      </c>
      <c r="J1298" s="107"/>
      <c r="K1298" s="106"/>
    </row>
    <row r="1299" spans="1:11" ht="63" x14ac:dyDescent="0.25">
      <c r="A1299" s="188" t="s">
        <v>1669</v>
      </c>
      <c r="B1299" s="196"/>
      <c r="C1299" s="194" t="s">
        <v>1946</v>
      </c>
      <c r="D1299" s="43" t="s">
        <v>1609</v>
      </c>
      <c r="E1299" s="159" t="s">
        <v>1592</v>
      </c>
      <c r="F1299" s="159" t="s">
        <v>76</v>
      </c>
      <c r="G1299" s="159" t="s">
        <v>1544</v>
      </c>
      <c r="H1299" s="159" t="s">
        <v>1554</v>
      </c>
      <c r="I1299" s="159" t="s">
        <v>1554</v>
      </c>
      <c r="J1299" s="107"/>
      <c r="K1299" s="106"/>
    </row>
    <row r="1300" spans="1:11" ht="63" x14ac:dyDescent="0.25">
      <c r="A1300" s="189"/>
      <c r="B1300" s="196"/>
      <c r="C1300" s="189"/>
      <c r="D1300" s="159" t="s">
        <v>1571</v>
      </c>
      <c r="E1300" s="159" t="s">
        <v>17</v>
      </c>
      <c r="F1300" s="159" t="s">
        <v>6</v>
      </c>
      <c r="G1300" s="160">
        <v>642.79999999999995</v>
      </c>
      <c r="H1300" s="160">
        <v>1162.5</v>
      </c>
      <c r="I1300" s="160">
        <v>1162.5</v>
      </c>
      <c r="J1300" s="107"/>
      <c r="K1300" s="106"/>
    </row>
    <row r="1301" spans="1:11" ht="63" x14ac:dyDescent="0.25">
      <c r="A1301" s="227" t="s">
        <v>1670</v>
      </c>
      <c r="B1301" s="196"/>
      <c r="C1301" s="188" t="s">
        <v>1945</v>
      </c>
      <c r="D1301" s="42" t="s">
        <v>1610</v>
      </c>
      <c r="E1301" s="159" t="s">
        <v>1592</v>
      </c>
      <c r="F1301" s="159" t="s">
        <v>76</v>
      </c>
      <c r="G1301" s="159" t="s">
        <v>8</v>
      </c>
      <c r="H1301" s="159" t="s">
        <v>8</v>
      </c>
      <c r="I1301" s="159" t="s">
        <v>8</v>
      </c>
      <c r="J1301" s="107"/>
      <c r="K1301" s="106"/>
    </row>
    <row r="1302" spans="1:11" ht="63" x14ac:dyDescent="0.25">
      <c r="A1302" s="227"/>
      <c r="B1302" s="196"/>
      <c r="C1302" s="189"/>
      <c r="D1302" s="159" t="s">
        <v>1571</v>
      </c>
      <c r="E1302" s="159" t="s">
        <v>17</v>
      </c>
      <c r="F1302" s="159" t="s">
        <v>6</v>
      </c>
      <c r="G1302" s="160">
        <v>256.3</v>
      </c>
      <c r="H1302" s="160">
        <v>399.7</v>
      </c>
      <c r="I1302" s="160">
        <v>399.7</v>
      </c>
      <c r="J1302" s="110"/>
      <c r="K1302" s="106"/>
    </row>
    <row r="1303" spans="1:11" ht="63" x14ac:dyDescent="0.25">
      <c r="A1303" s="227" t="s">
        <v>1671</v>
      </c>
      <c r="B1303" s="196"/>
      <c r="C1303" s="188" t="s">
        <v>1944</v>
      </c>
      <c r="D1303" s="42" t="s">
        <v>1590</v>
      </c>
      <c r="E1303" s="159" t="s">
        <v>1592</v>
      </c>
      <c r="F1303" s="159" t="s">
        <v>76</v>
      </c>
      <c r="G1303" s="159" t="s">
        <v>8</v>
      </c>
      <c r="H1303" s="159" t="s">
        <v>8</v>
      </c>
      <c r="I1303" s="159" t="s">
        <v>8</v>
      </c>
      <c r="J1303" s="110"/>
      <c r="K1303" s="106"/>
    </row>
    <row r="1304" spans="1:11" ht="47.25" customHeight="1" x14ac:dyDescent="0.25">
      <c r="A1304" s="227"/>
      <c r="B1304" s="196"/>
      <c r="C1304" s="189"/>
      <c r="D1304" s="159" t="s">
        <v>1571</v>
      </c>
      <c r="E1304" s="159" t="s">
        <v>17</v>
      </c>
      <c r="F1304" s="159" t="s">
        <v>6</v>
      </c>
      <c r="G1304" s="160">
        <v>238.4</v>
      </c>
      <c r="H1304" s="160">
        <v>381.8</v>
      </c>
      <c r="I1304" s="160">
        <v>381.8</v>
      </c>
      <c r="J1304" s="3"/>
      <c r="K1304" s="106"/>
    </row>
    <row r="1305" spans="1:11" ht="63" x14ac:dyDescent="0.25">
      <c r="A1305" s="227" t="s">
        <v>1672</v>
      </c>
      <c r="B1305" s="196"/>
      <c r="C1305" s="188" t="s">
        <v>1943</v>
      </c>
      <c r="D1305" s="159" t="s">
        <v>2113</v>
      </c>
      <c r="E1305" s="159" t="s">
        <v>1592</v>
      </c>
      <c r="F1305" s="159" t="s">
        <v>76</v>
      </c>
      <c r="G1305" s="159" t="s">
        <v>1577</v>
      </c>
      <c r="H1305" s="159" t="s">
        <v>1577</v>
      </c>
      <c r="I1305" s="159" t="s">
        <v>1577</v>
      </c>
      <c r="J1305" s="107"/>
      <c r="K1305" s="106"/>
    </row>
    <row r="1306" spans="1:11" ht="63" x14ac:dyDescent="0.25">
      <c r="A1306" s="227"/>
      <c r="B1306" s="196"/>
      <c r="C1306" s="189"/>
      <c r="D1306" s="159" t="s">
        <v>1571</v>
      </c>
      <c r="E1306" s="159" t="s">
        <v>17</v>
      </c>
      <c r="F1306" s="159" t="s">
        <v>7</v>
      </c>
      <c r="G1306" s="19">
        <v>1152.5999999999999</v>
      </c>
      <c r="H1306" s="19">
        <v>1296</v>
      </c>
      <c r="I1306" s="19">
        <v>1296</v>
      </c>
      <c r="J1306" s="110"/>
      <c r="K1306" s="106"/>
    </row>
    <row r="1307" spans="1:11" ht="63" x14ac:dyDescent="0.25">
      <c r="A1307" s="188" t="s">
        <v>1673</v>
      </c>
      <c r="B1307" s="196"/>
      <c r="C1307" s="188" t="s">
        <v>1327</v>
      </c>
      <c r="D1307" s="159" t="s">
        <v>1328</v>
      </c>
      <c r="E1307" s="159" t="s">
        <v>2112</v>
      </c>
      <c r="F1307" s="159" t="s">
        <v>21</v>
      </c>
      <c r="G1307" s="159" t="s">
        <v>1613</v>
      </c>
      <c r="H1307" s="159" t="s">
        <v>1613</v>
      </c>
      <c r="I1307" s="159" t="s">
        <v>1613</v>
      </c>
      <c r="J1307" s="3"/>
      <c r="K1307" s="106"/>
    </row>
    <row r="1308" spans="1:11" ht="63" x14ac:dyDescent="0.25">
      <c r="A1308" s="189"/>
      <c r="B1308" s="196"/>
      <c r="C1308" s="189"/>
      <c r="D1308" s="159" t="s">
        <v>1571</v>
      </c>
      <c r="E1308" s="159" t="s">
        <v>17</v>
      </c>
      <c r="F1308" s="159" t="s">
        <v>1611</v>
      </c>
      <c r="G1308" s="19">
        <v>1124.0999999999999</v>
      </c>
      <c r="H1308" s="19">
        <v>863.3</v>
      </c>
      <c r="I1308" s="19">
        <v>863.3</v>
      </c>
      <c r="J1308" s="107"/>
      <c r="K1308" s="106"/>
    </row>
    <row r="1309" spans="1:11" ht="63" x14ac:dyDescent="0.25">
      <c r="A1309" s="227" t="s">
        <v>1674</v>
      </c>
      <c r="B1309" s="196"/>
      <c r="C1309" s="188" t="s">
        <v>1942</v>
      </c>
      <c r="D1309" s="42" t="s">
        <v>1575</v>
      </c>
      <c r="E1309" s="159" t="s">
        <v>1592</v>
      </c>
      <c r="F1309" s="159" t="s">
        <v>76</v>
      </c>
      <c r="G1309" s="159" t="s">
        <v>1596</v>
      </c>
      <c r="H1309" s="159" t="s">
        <v>86</v>
      </c>
      <c r="I1309" s="159" t="s">
        <v>86</v>
      </c>
      <c r="J1309" s="110"/>
      <c r="K1309" s="106"/>
    </row>
    <row r="1310" spans="1:11" ht="63" x14ac:dyDescent="0.25">
      <c r="A1310" s="227"/>
      <c r="B1310" s="196"/>
      <c r="C1310" s="189"/>
      <c r="D1310" s="159" t="s">
        <v>1571</v>
      </c>
      <c r="E1310" s="159" t="s">
        <v>17</v>
      </c>
      <c r="F1310" s="159" t="s">
        <v>1611</v>
      </c>
      <c r="G1310" s="159" t="s">
        <v>1919</v>
      </c>
      <c r="H1310" s="160">
        <v>445.6</v>
      </c>
      <c r="I1310" s="160">
        <v>445.6</v>
      </c>
      <c r="J1310" s="110"/>
      <c r="K1310"/>
    </row>
    <row r="1311" spans="1:11" ht="63" x14ac:dyDescent="0.25">
      <c r="A1311" s="227" t="s">
        <v>1922</v>
      </c>
      <c r="B1311" s="196"/>
      <c r="C1311" s="188" t="s">
        <v>2111</v>
      </c>
      <c r="D1311" s="165" t="s">
        <v>1929</v>
      </c>
      <c r="E1311" s="159" t="s">
        <v>1592</v>
      </c>
      <c r="F1311" s="159" t="s">
        <v>76</v>
      </c>
      <c r="G1311" s="159" t="s">
        <v>8</v>
      </c>
      <c r="H1311" s="159" t="s">
        <v>8</v>
      </c>
      <c r="I1311" s="159" t="s">
        <v>8</v>
      </c>
      <c r="J1311" s="115"/>
      <c r="K1311" s="106"/>
    </row>
    <row r="1312" spans="1:11" ht="63" x14ac:dyDescent="0.25">
      <c r="A1312" s="227"/>
      <c r="B1312" s="196"/>
      <c r="C1312" s="189"/>
      <c r="D1312" s="159" t="s">
        <v>1571</v>
      </c>
      <c r="E1312" s="159" t="s">
        <v>17</v>
      </c>
      <c r="F1312" s="159" t="s">
        <v>1611</v>
      </c>
      <c r="G1312" s="159" t="s">
        <v>1920</v>
      </c>
      <c r="H1312" s="160">
        <v>324.2</v>
      </c>
      <c r="I1312" s="160">
        <v>324.2</v>
      </c>
      <c r="J1312" s="15"/>
      <c r="K1312" s="106"/>
    </row>
    <row r="1313" spans="1:12" ht="63" x14ac:dyDescent="0.25">
      <c r="A1313" s="227" t="s">
        <v>1926</v>
      </c>
      <c r="B1313" s="196"/>
      <c r="C1313" s="188" t="s">
        <v>1941</v>
      </c>
      <c r="D1313" s="33" t="s">
        <v>1612</v>
      </c>
      <c r="E1313" s="159" t="s">
        <v>1592</v>
      </c>
      <c r="F1313" s="159" t="s">
        <v>76</v>
      </c>
      <c r="G1313" s="159" t="s">
        <v>1613</v>
      </c>
      <c r="H1313" s="159" t="s">
        <v>1613</v>
      </c>
      <c r="I1313" s="159" t="s">
        <v>1613</v>
      </c>
      <c r="J1313" s="109"/>
      <c r="K1313" s="106"/>
    </row>
    <row r="1314" spans="1:12" ht="63" x14ac:dyDescent="0.25">
      <c r="A1314" s="227"/>
      <c r="B1314" s="196"/>
      <c r="C1314" s="189"/>
      <c r="D1314" s="159" t="s">
        <v>1571</v>
      </c>
      <c r="E1314" s="159" t="s">
        <v>17</v>
      </c>
      <c r="F1314" s="159" t="s">
        <v>1611</v>
      </c>
      <c r="G1314" s="159" t="s">
        <v>1921</v>
      </c>
      <c r="H1314" s="160">
        <v>685.9</v>
      </c>
      <c r="I1314" s="160">
        <v>685.9</v>
      </c>
      <c r="J1314" s="110"/>
      <c r="K1314" s="106"/>
    </row>
    <row r="1315" spans="1:12" ht="63" x14ac:dyDescent="0.25">
      <c r="A1315" s="188" t="s">
        <v>1927</v>
      </c>
      <c r="B1315" s="228"/>
      <c r="C1315" s="190" t="s">
        <v>1397</v>
      </c>
      <c r="D1315" s="159" t="s">
        <v>1923</v>
      </c>
      <c r="E1315" s="159" t="s">
        <v>150</v>
      </c>
      <c r="F1315" s="159" t="s">
        <v>21</v>
      </c>
      <c r="G1315" s="159" t="s">
        <v>70</v>
      </c>
      <c r="H1315" s="160">
        <v>27</v>
      </c>
      <c r="I1315" s="160">
        <v>27</v>
      </c>
      <c r="J1315" s="3"/>
      <c r="K1315" s="106"/>
    </row>
    <row r="1316" spans="1:12" ht="76.5" customHeight="1" x14ac:dyDescent="0.25">
      <c r="A1316" s="189"/>
      <c r="B1316" s="228"/>
      <c r="C1316" s="191"/>
      <c r="D1316" s="159" t="s">
        <v>1917</v>
      </c>
      <c r="E1316" s="159" t="s">
        <v>17</v>
      </c>
      <c r="F1316" s="159" t="s">
        <v>1611</v>
      </c>
      <c r="G1316" s="36">
        <v>0</v>
      </c>
      <c r="H1316" s="160">
        <v>772.5</v>
      </c>
      <c r="I1316" s="160">
        <v>772.5</v>
      </c>
      <c r="J1316" s="107"/>
      <c r="K1316" s="106"/>
    </row>
    <row r="1317" spans="1:12" ht="76.5" customHeight="1" x14ac:dyDescent="0.25">
      <c r="A1317" s="227" t="s">
        <v>1928</v>
      </c>
      <c r="B1317" s="228"/>
      <c r="C1317" s="188" t="s">
        <v>1925</v>
      </c>
      <c r="D1317" s="159" t="s">
        <v>1924</v>
      </c>
      <c r="E1317" s="159" t="s">
        <v>1914</v>
      </c>
      <c r="F1317" s="159" t="s">
        <v>21</v>
      </c>
      <c r="G1317" s="159" t="s">
        <v>70</v>
      </c>
      <c r="H1317" s="160">
        <v>2</v>
      </c>
      <c r="I1317" s="160">
        <v>2</v>
      </c>
      <c r="J1317" s="110"/>
      <c r="K1317" s="106"/>
    </row>
    <row r="1318" spans="1:12" ht="128.25" customHeight="1" x14ac:dyDescent="0.25">
      <c r="A1318" s="227"/>
      <c r="B1318" s="229"/>
      <c r="C1318" s="189"/>
      <c r="D1318" s="159" t="s">
        <v>1917</v>
      </c>
      <c r="E1318" s="159" t="s">
        <v>17</v>
      </c>
      <c r="F1318" s="159" t="s">
        <v>1611</v>
      </c>
      <c r="G1318" s="36">
        <v>0</v>
      </c>
      <c r="H1318" s="160">
        <v>947.7</v>
      </c>
      <c r="I1318" s="160">
        <v>947.7</v>
      </c>
      <c r="J1318" s="110"/>
      <c r="K1318" s="106"/>
    </row>
    <row r="1319" spans="1:12" ht="63" x14ac:dyDescent="0.25">
      <c r="A1319" s="206" t="s">
        <v>1417</v>
      </c>
      <c r="B1319" s="207"/>
      <c r="C1319" s="207"/>
      <c r="D1319" s="208"/>
      <c r="E1319" s="154" t="s">
        <v>18</v>
      </c>
      <c r="F1319" s="154" t="s">
        <v>7</v>
      </c>
      <c r="G1319" s="2">
        <f>G1248+G1250+G1252+G1254+G1256+G1258+G1260+G1262+G1264+G1266+G1268+G1270+G1274+G1276+G1278+G1280+G1282+G1284+G1286+G1288+G1292+G1294+G1296+G1298+G1300+G1302+G1304+G1306+G1310+G1312+G1314+G1308</f>
        <v>42948.500000000007</v>
      </c>
      <c r="H1319" s="2">
        <f>SUM(H1248,H1250,H1252,H1254,H1256,H1258,H1260,H1262,H1264,H1266,H1268,H1270,H1272,H1274,H1276,H1278,H1280,H1282,H1284,H1286,H1288,H1290,H1292,H1294,H1296,H1298,H1300,H1302,H1304,H1306,H1308,H1310,H1312,H1314,H1316,H1318)</f>
        <v>50759.8</v>
      </c>
      <c r="I1319" s="2">
        <f>SUM(I1248,I1250,I1252,I1254,I1256,I1258,I1260,I1262,I1264,I1266,I1268,I1270,I1272,I1274,I1276,I1278,I1280,I1282,I1284,I1286,I1288,I1290,I1292,I1294,I1296,I1298,I1300,I1302,I1304,I1306,I1308,I1310,I1312,I1314,I1316,I1318)</f>
        <v>50759.8</v>
      </c>
      <c r="J1319" s="6"/>
      <c r="K1319" s="106"/>
    </row>
    <row r="1320" spans="1:12" ht="63" x14ac:dyDescent="0.25">
      <c r="A1320" s="206" t="s">
        <v>1614</v>
      </c>
      <c r="B1320" s="207"/>
      <c r="C1320" s="207"/>
      <c r="D1320" s="208"/>
      <c r="E1320" s="154" t="s">
        <v>18</v>
      </c>
      <c r="F1320" s="154" t="s">
        <v>7</v>
      </c>
      <c r="G1320" s="30">
        <f>G1190+G1207+G1246+G1319</f>
        <v>164088.80000000002</v>
      </c>
      <c r="H1320" s="30">
        <f>H1190+H1207+H1246+H1319</f>
        <v>182207.76</v>
      </c>
      <c r="I1320" s="30">
        <f>I1190+I1207+I1246+I1319</f>
        <v>182664.60000000003</v>
      </c>
      <c r="J1320" s="6"/>
      <c r="K1320" s="5"/>
      <c r="L1320" s="5"/>
    </row>
    <row r="1321" spans="1:12" x14ac:dyDescent="0.25">
      <c r="A1321" s="230" t="s">
        <v>1675</v>
      </c>
      <c r="B1321" s="205"/>
      <c r="C1321" s="205"/>
      <c r="D1321" s="205"/>
      <c r="E1321" s="205"/>
      <c r="F1321" s="205"/>
      <c r="G1321" s="205"/>
      <c r="H1321" s="205"/>
      <c r="I1321" s="231"/>
    </row>
    <row r="1322" spans="1:12" ht="31.5" customHeight="1" x14ac:dyDescent="0.25">
      <c r="A1322" s="188" t="s">
        <v>1741</v>
      </c>
      <c r="B1322" s="195" t="s">
        <v>1676</v>
      </c>
      <c r="C1322" s="188" t="s">
        <v>1677</v>
      </c>
      <c r="D1322" s="188" t="s">
        <v>1744</v>
      </c>
      <c r="E1322" s="159" t="s">
        <v>1678</v>
      </c>
      <c r="F1322" s="188" t="s">
        <v>1737</v>
      </c>
      <c r="G1322" s="18">
        <v>80644</v>
      </c>
      <c r="H1322" s="18">
        <v>75830</v>
      </c>
      <c r="I1322" s="18">
        <v>75309</v>
      </c>
    </row>
    <row r="1323" spans="1:12" ht="31.5" customHeight="1" x14ac:dyDescent="0.25">
      <c r="A1323" s="194"/>
      <c r="B1323" s="196"/>
      <c r="C1323" s="194"/>
      <c r="D1323" s="222"/>
      <c r="E1323" s="159" t="s">
        <v>1679</v>
      </c>
      <c r="F1323" s="189"/>
      <c r="G1323" s="18">
        <v>18300</v>
      </c>
      <c r="H1323" s="18">
        <v>17731</v>
      </c>
      <c r="I1323" s="18">
        <v>16714</v>
      </c>
    </row>
    <row r="1324" spans="1:12" ht="47.25" x14ac:dyDescent="0.25">
      <c r="A1324" s="194"/>
      <c r="B1324" s="196"/>
      <c r="C1324" s="194"/>
      <c r="D1324" s="159" t="s">
        <v>1745</v>
      </c>
      <c r="E1324" s="194" t="s">
        <v>17</v>
      </c>
      <c r="F1324" s="188" t="s">
        <v>6</v>
      </c>
      <c r="G1324" s="19">
        <v>22615.8</v>
      </c>
      <c r="H1324" s="19">
        <v>23931.7</v>
      </c>
      <c r="I1324" s="19">
        <v>24632.1</v>
      </c>
    </row>
    <row r="1325" spans="1:12" x14ac:dyDescent="0.25">
      <c r="A1325" s="194"/>
      <c r="B1325" s="196"/>
      <c r="C1325" s="194"/>
      <c r="D1325" s="159" t="s">
        <v>1681</v>
      </c>
      <c r="E1325" s="194"/>
      <c r="F1325" s="221"/>
      <c r="G1325" s="19">
        <v>2415.6</v>
      </c>
      <c r="H1325" s="19">
        <v>2422.6</v>
      </c>
      <c r="I1325" s="19">
        <v>2422.6</v>
      </c>
    </row>
    <row r="1326" spans="1:12" x14ac:dyDescent="0.25">
      <c r="A1326" s="194"/>
      <c r="B1326" s="196"/>
      <c r="C1326" s="194"/>
      <c r="D1326" s="159" t="s">
        <v>1682</v>
      </c>
      <c r="E1326" s="194"/>
      <c r="F1326" s="221"/>
      <c r="G1326" s="19">
        <v>0</v>
      </c>
      <c r="H1326" s="19">
        <v>0</v>
      </c>
      <c r="I1326" s="19">
        <v>0</v>
      </c>
    </row>
    <row r="1327" spans="1:12" x14ac:dyDescent="0.25">
      <c r="A1327" s="194"/>
      <c r="B1327" s="196"/>
      <c r="C1327" s="194"/>
      <c r="D1327" s="159" t="s">
        <v>1683</v>
      </c>
      <c r="E1327" s="194"/>
      <c r="F1327" s="221"/>
      <c r="G1327" s="19">
        <v>188.9</v>
      </c>
      <c r="H1327" s="19">
        <v>200</v>
      </c>
      <c r="I1327" s="19">
        <v>200</v>
      </c>
    </row>
    <row r="1328" spans="1:12" x14ac:dyDescent="0.25">
      <c r="A1328" s="189"/>
      <c r="B1328" s="196"/>
      <c r="C1328" s="189"/>
      <c r="D1328" s="148" t="s">
        <v>1684</v>
      </c>
      <c r="E1328" s="189"/>
      <c r="F1328" s="222"/>
      <c r="G1328" s="19">
        <v>1355.9</v>
      </c>
      <c r="H1328" s="19">
        <v>1373</v>
      </c>
      <c r="I1328" s="19">
        <v>1373</v>
      </c>
    </row>
    <row r="1329" spans="1:9" ht="31.5" customHeight="1" x14ac:dyDescent="0.25">
      <c r="A1329" s="188" t="s">
        <v>1742</v>
      </c>
      <c r="B1329" s="196"/>
      <c r="C1329" s="188" t="s">
        <v>1685</v>
      </c>
      <c r="D1329" s="188" t="s">
        <v>1746</v>
      </c>
      <c r="E1329" s="159" t="s">
        <v>1678</v>
      </c>
      <c r="F1329" s="188" t="s">
        <v>1737</v>
      </c>
      <c r="G1329" s="18">
        <v>103374</v>
      </c>
      <c r="H1329" s="18">
        <v>99831</v>
      </c>
      <c r="I1329" s="18">
        <v>97877</v>
      </c>
    </row>
    <row r="1330" spans="1:9" ht="31.5" customHeight="1" x14ac:dyDescent="0.25">
      <c r="A1330" s="194"/>
      <c r="B1330" s="196"/>
      <c r="C1330" s="194"/>
      <c r="D1330" s="222"/>
      <c r="E1330" s="159" t="s">
        <v>1679</v>
      </c>
      <c r="F1330" s="189"/>
      <c r="G1330" s="18">
        <v>18941</v>
      </c>
      <c r="H1330" s="18">
        <v>19697</v>
      </c>
      <c r="I1330" s="18">
        <v>19843</v>
      </c>
    </row>
    <row r="1331" spans="1:9" ht="47.25" x14ac:dyDescent="0.25">
      <c r="A1331" s="194"/>
      <c r="B1331" s="196"/>
      <c r="C1331" s="194"/>
      <c r="D1331" s="159" t="s">
        <v>1747</v>
      </c>
      <c r="E1331" s="194" t="s">
        <v>17</v>
      </c>
      <c r="F1331" s="188" t="s">
        <v>6</v>
      </c>
      <c r="G1331" s="19">
        <v>26968.400000000001</v>
      </c>
      <c r="H1331" s="19">
        <v>28537.5</v>
      </c>
      <c r="I1331" s="19">
        <v>29372.7</v>
      </c>
    </row>
    <row r="1332" spans="1:9" x14ac:dyDescent="0.25">
      <c r="A1332" s="194"/>
      <c r="B1332" s="196"/>
      <c r="C1332" s="194"/>
      <c r="D1332" s="159" t="s">
        <v>1681</v>
      </c>
      <c r="E1332" s="194"/>
      <c r="F1332" s="221"/>
      <c r="G1332" s="19">
        <v>2951</v>
      </c>
      <c r="H1332" s="19">
        <v>2959.4</v>
      </c>
      <c r="I1332" s="19">
        <v>2959.4</v>
      </c>
    </row>
    <row r="1333" spans="1:9" x14ac:dyDescent="0.25">
      <c r="A1333" s="194"/>
      <c r="B1333" s="196"/>
      <c r="C1333" s="194"/>
      <c r="D1333" s="159" t="s">
        <v>1686</v>
      </c>
      <c r="E1333" s="194"/>
      <c r="F1333" s="221"/>
      <c r="G1333" s="19">
        <v>928.4</v>
      </c>
      <c r="H1333" s="19">
        <v>1352.6</v>
      </c>
      <c r="I1333" s="19">
        <v>1311.3</v>
      </c>
    </row>
    <row r="1334" spans="1:9" x14ac:dyDescent="0.25">
      <c r="A1334" s="194"/>
      <c r="B1334" s="196"/>
      <c r="C1334" s="194"/>
      <c r="D1334" s="159" t="s">
        <v>1687</v>
      </c>
      <c r="E1334" s="194"/>
      <c r="F1334" s="221"/>
      <c r="G1334" s="19">
        <v>144.5</v>
      </c>
      <c r="H1334" s="19">
        <v>153</v>
      </c>
      <c r="I1334" s="19">
        <v>153</v>
      </c>
    </row>
    <row r="1335" spans="1:9" x14ac:dyDescent="0.25">
      <c r="A1335" s="189"/>
      <c r="B1335" s="196"/>
      <c r="C1335" s="189"/>
      <c r="D1335" s="148" t="s">
        <v>1684</v>
      </c>
      <c r="E1335" s="189"/>
      <c r="F1335" s="222"/>
      <c r="G1335" s="19">
        <v>1627.1</v>
      </c>
      <c r="H1335" s="19">
        <v>1647.6</v>
      </c>
      <c r="I1335" s="19">
        <v>1647.6</v>
      </c>
    </row>
    <row r="1336" spans="1:9" ht="31.5" customHeight="1" x14ac:dyDescent="0.25">
      <c r="A1336" s="188" t="s">
        <v>1743</v>
      </c>
      <c r="B1336" s="196"/>
      <c r="C1336" s="188" t="s">
        <v>1688</v>
      </c>
      <c r="D1336" s="188" t="s">
        <v>1748</v>
      </c>
      <c r="E1336" s="159" t="s">
        <v>1678</v>
      </c>
      <c r="F1336" s="188" t="s">
        <v>1737</v>
      </c>
      <c r="G1336" s="18">
        <v>37255</v>
      </c>
      <c r="H1336" s="18">
        <v>32252</v>
      </c>
      <c r="I1336" s="18">
        <v>31168</v>
      </c>
    </row>
    <row r="1337" spans="1:9" ht="31.5" customHeight="1" x14ac:dyDescent="0.25">
      <c r="A1337" s="194"/>
      <c r="B1337" s="196"/>
      <c r="C1337" s="194"/>
      <c r="D1337" s="222"/>
      <c r="E1337" s="159" t="s">
        <v>1679</v>
      </c>
      <c r="F1337" s="189"/>
      <c r="G1337" s="18">
        <v>13007</v>
      </c>
      <c r="H1337" s="18">
        <v>10763</v>
      </c>
      <c r="I1337" s="18">
        <v>10383</v>
      </c>
    </row>
    <row r="1338" spans="1:9" ht="47.25" x14ac:dyDescent="0.25">
      <c r="A1338" s="194"/>
      <c r="B1338" s="196"/>
      <c r="C1338" s="194"/>
      <c r="D1338" s="159" t="s">
        <v>1749</v>
      </c>
      <c r="E1338" s="194" t="s">
        <v>17</v>
      </c>
      <c r="F1338" s="188" t="s">
        <v>6</v>
      </c>
      <c r="G1338" s="19">
        <v>5311.4</v>
      </c>
      <c r="H1338" s="19">
        <v>5620.4</v>
      </c>
      <c r="I1338" s="19">
        <v>5784.9</v>
      </c>
    </row>
    <row r="1339" spans="1:9" x14ac:dyDescent="0.25">
      <c r="A1339" s="194"/>
      <c r="B1339" s="196"/>
      <c r="C1339" s="194"/>
      <c r="D1339" s="159" t="s">
        <v>1681</v>
      </c>
      <c r="E1339" s="194"/>
      <c r="F1339" s="221"/>
      <c r="G1339" s="19">
        <v>576.79999999999995</v>
      </c>
      <c r="H1339" s="19">
        <v>578.5</v>
      </c>
      <c r="I1339" s="19">
        <v>578.5</v>
      </c>
    </row>
    <row r="1340" spans="1:9" x14ac:dyDescent="0.25">
      <c r="A1340" s="194"/>
      <c r="B1340" s="196"/>
      <c r="C1340" s="194"/>
      <c r="D1340" s="159" t="s">
        <v>1686</v>
      </c>
      <c r="E1340" s="194"/>
      <c r="F1340" s="221"/>
      <c r="G1340" s="19">
        <v>717.4</v>
      </c>
      <c r="H1340" s="19">
        <v>1045.2</v>
      </c>
      <c r="I1340" s="19">
        <v>1013.3</v>
      </c>
    </row>
    <row r="1341" spans="1:9" x14ac:dyDescent="0.25">
      <c r="A1341" s="194"/>
      <c r="B1341" s="196"/>
      <c r="C1341" s="194"/>
      <c r="D1341" s="159" t="s">
        <v>1687</v>
      </c>
      <c r="E1341" s="194"/>
      <c r="F1341" s="221"/>
      <c r="G1341" s="19">
        <v>8472.1</v>
      </c>
      <c r="H1341" s="19">
        <v>8969.2999999999993</v>
      </c>
      <c r="I1341" s="19">
        <v>8969.2999999999993</v>
      </c>
    </row>
    <row r="1342" spans="1:9" x14ac:dyDescent="0.25">
      <c r="A1342" s="189"/>
      <c r="B1342" s="196"/>
      <c r="C1342" s="222"/>
      <c r="D1342" s="148" t="s">
        <v>1684</v>
      </c>
      <c r="E1342" s="189"/>
      <c r="F1342" s="222"/>
      <c r="G1342" s="19">
        <v>0</v>
      </c>
      <c r="H1342" s="19">
        <v>0</v>
      </c>
      <c r="I1342" s="19">
        <v>0</v>
      </c>
    </row>
    <row r="1343" spans="1:9" ht="31.5" customHeight="1" x14ac:dyDescent="0.25">
      <c r="A1343" s="188" t="s">
        <v>1785</v>
      </c>
      <c r="B1343" s="196"/>
      <c r="C1343" s="188" t="s">
        <v>1689</v>
      </c>
      <c r="D1343" s="188" t="s">
        <v>1751</v>
      </c>
      <c r="E1343" s="148" t="s">
        <v>1678</v>
      </c>
      <c r="F1343" s="188" t="s">
        <v>1737</v>
      </c>
      <c r="G1343" s="163">
        <v>66208</v>
      </c>
      <c r="H1343" s="163">
        <v>47426</v>
      </c>
      <c r="I1343" s="163">
        <v>45182</v>
      </c>
    </row>
    <row r="1344" spans="1:9" ht="31.5" customHeight="1" x14ac:dyDescent="0.25">
      <c r="A1344" s="194"/>
      <c r="B1344" s="196"/>
      <c r="C1344" s="194"/>
      <c r="D1344" s="222"/>
      <c r="E1344" s="159" t="s">
        <v>1679</v>
      </c>
      <c r="F1344" s="189"/>
      <c r="G1344" s="18">
        <v>14872</v>
      </c>
      <c r="H1344" s="18">
        <v>10917</v>
      </c>
      <c r="I1344" s="18">
        <v>10121</v>
      </c>
    </row>
    <row r="1345" spans="1:9" ht="47.25" x14ac:dyDescent="0.25">
      <c r="A1345" s="194"/>
      <c r="B1345" s="196"/>
      <c r="C1345" s="194"/>
      <c r="D1345" s="159" t="s">
        <v>1750</v>
      </c>
      <c r="E1345" s="194" t="s">
        <v>17</v>
      </c>
      <c r="F1345" s="188" t="s">
        <v>6</v>
      </c>
      <c r="G1345" s="19">
        <v>14810.8</v>
      </c>
      <c r="H1345" s="19">
        <v>15672.6</v>
      </c>
      <c r="I1345" s="19">
        <v>16131.3</v>
      </c>
    </row>
    <row r="1346" spans="1:9" x14ac:dyDescent="0.25">
      <c r="A1346" s="194"/>
      <c r="B1346" s="196"/>
      <c r="C1346" s="194"/>
      <c r="D1346" s="159" t="s">
        <v>1687</v>
      </c>
      <c r="E1346" s="194"/>
      <c r="F1346" s="221"/>
      <c r="G1346" s="19">
        <v>778</v>
      </c>
      <c r="H1346" s="19">
        <v>823.6</v>
      </c>
      <c r="I1346" s="19">
        <v>823.7</v>
      </c>
    </row>
    <row r="1347" spans="1:9" x14ac:dyDescent="0.25">
      <c r="A1347" s="194"/>
      <c r="B1347" s="196"/>
      <c r="C1347" s="194"/>
      <c r="D1347" s="159" t="s">
        <v>1686</v>
      </c>
      <c r="E1347" s="194"/>
      <c r="F1347" s="221"/>
      <c r="G1347" s="19">
        <v>1814.8</v>
      </c>
      <c r="H1347" s="19">
        <v>2643.6</v>
      </c>
      <c r="I1347" s="19">
        <v>2563</v>
      </c>
    </row>
    <row r="1348" spans="1:9" x14ac:dyDescent="0.25">
      <c r="A1348" s="194"/>
      <c r="B1348" s="196"/>
      <c r="C1348" s="194"/>
      <c r="D1348" s="159" t="s">
        <v>1690</v>
      </c>
      <c r="E1348" s="194"/>
      <c r="F1348" s="221"/>
      <c r="G1348" s="19">
        <v>2929.8</v>
      </c>
      <c r="H1348" s="19">
        <v>3031.3</v>
      </c>
      <c r="I1348" s="19">
        <v>2959</v>
      </c>
    </row>
    <row r="1349" spans="1:9" x14ac:dyDescent="0.25">
      <c r="A1349" s="194"/>
      <c r="B1349" s="196"/>
      <c r="C1349" s="194"/>
      <c r="D1349" s="159" t="s">
        <v>1681</v>
      </c>
      <c r="E1349" s="194"/>
      <c r="F1349" s="221"/>
      <c r="G1349" s="19">
        <v>1379.7</v>
      </c>
      <c r="H1349" s="19">
        <v>1383.7</v>
      </c>
      <c r="I1349" s="19">
        <v>1383.7</v>
      </c>
    </row>
    <row r="1350" spans="1:9" x14ac:dyDescent="0.25">
      <c r="A1350" s="189"/>
      <c r="B1350" s="196"/>
      <c r="C1350" s="189"/>
      <c r="D1350" s="159" t="s">
        <v>1684</v>
      </c>
      <c r="E1350" s="189"/>
      <c r="F1350" s="222"/>
      <c r="G1350" s="19">
        <v>1589</v>
      </c>
      <c r="H1350" s="19">
        <v>1609</v>
      </c>
      <c r="I1350" s="19">
        <v>1609</v>
      </c>
    </row>
    <row r="1351" spans="1:9" ht="31.5" customHeight="1" x14ac:dyDescent="0.25">
      <c r="A1351" s="188" t="s">
        <v>1786</v>
      </c>
      <c r="B1351" s="196"/>
      <c r="C1351" s="223" t="s">
        <v>1691</v>
      </c>
      <c r="D1351" s="188" t="s">
        <v>1752</v>
      </c>
      <c r="E1351" s="159" t="s">
        <v>1678</v>
      </c>
      <c r="F1351" s="188" t="s">
        <v>1737</v>
      </c>
      <c r="G1351" s="18">
        <v>45500</v>
      </c>
      <c r="H1351" s="18">
        <v>45500</v>
      </c>
      <c r="I1351" s="18">
        <v>49581</v>
      </c>
    </row>
    <row r="1352" spans="1:9" ht="31.5" customHeight="1" x14ac:dyDescent="0.25">
      <c r="A1352" s="194"/>
      <c r="B1352" s="196"/>
      <c r="C1352" s="224"/>
      <c r="D1352" s="189"/>
      <c r="E1352" s="159" t="s">
        <v>1679</v>
      </c>
      <c r="F1352" s="189"/>
      <c r="G1352" s="18">
        <v>13500</v>
      </c>
      <c r="H1352" s="18">
        <v>13500</v>
      </c>
      <c r="I1352" s="18">
        <v>12612</v>
      </c>
    </row>
    <row r="1353" spans="1:9" ht="121.5" customHeight="1" x14ac:dyDescent="0.25">
      <c r="A1353" s="194"/>
      <c r="B1353" s="196"/>
      <c r="C1353" s="224"/>
      <c r="D1353" s="159" t="s">
        <v>1753</v>
      </c>
      <c r="E1353" s="194" t="s">
        <v>17</v>
      </c>
      <c r="F1353" s="221" t="s">
        <v>6</v>
      </c>
      <c r="G1353" s="19">
        <v>23761.1</v>
      </c>
      <c r="H1353" s="19">
        <v>23271.599999999999</v>
      </c>
      <c r="I1353" s="19">
        <v>23271.7</v>
      </c>
    </row>
    <row r="1354" spans="1:9" ht="91.5" customHeight="1" x14ac:dyDescent="0.25">
      <c r="A1354" s="189"/>
      <c r="B1354" s="196"/>
      <c r="C1354" s="225"/>
      <c r="D1354" s="159" t="s">
        <v>1690</v>
      </c>
      <c r="E1354" s="189"/>
      <c r="F1354" s="222"/>
      <c r="G1354" s="19">
        <v>30395.1</v>
      </c>
      <c r="H1354" s="19">
        <v>31448</v>
      </c>
      <c r="I1354" s="19">
        <v>30697.3</v>
      </c>
    </row>
    <row r="1355" spans="1:9" ht="31.5" customHeight="1" x14ac:dyDescent="0.25">
      <c r="A1355" s="188" t="s">
        <v>2103</v>
      </c>
      <c r="B1355" s="196"/>
      <c r="C1355" s="223" t="s">
        <v>1692</v>
      </c>
      <c r="D1355" s="188" t="s">
        <v>1754</v>
      </c>
      <c r="E1355" s="188" t="s">
        <v>1679</v>
      </c>
      <c r="F1355" s="188" t="s">
        <v>1737</v>
      </c>
      <c r="G1355" s="243">
        <v>5294</v>
      </c>
      <c r="H1355" s="243">
        <v>5294</v>
      </c>
      <c r="I1355" s="243">
        <v>5566</v>
      </c>
    </row>
    <row r="1356" spans="1:9" ht="31.5" customHeight="1" x14ac:dyDescent="0.25">
      <c r="A1356" s="194"/>
      <c r="B1356" s="196"/>
      <c r="C1356" s="224"/>
      <c r="D1356" s="189"/>
      <c r="E1356" s="189"/>
      <c r="F1356" s="189"/>
      <c r="G1356" s="244"/>
      <c r="H1356" s="244"/>
      <c r="I1356" s="244"/>
    </row>
    <row r="1357" spans="1:9" ht="225.75" customHeight="1" x14ac:dyDescent="0.25">
      <c r="A1357" s="189"/>
      <c r="B1357" s="196"/>
      <c r="C1357" s="225"/>
      <c r="D1357" s="159" t="s">
        <v>1755</v>
      </c>
      <c r="E1357" s="149" t="s">
        <v>17</v>
      </c>
      <c r="F1357" s="159" t="s">
        <v>6</v>
      </c>
      <c r="G1357" s="19">
        <v>40578.6</v>
      </c>
      <c r="H1357" s="19">
        <v>45441.1</v>
      </c>
      <c r="I1357" s="19">
        <v>45307.5</v>
      </c>
    </row>
    <row r="1358" spans="1:9" ht="63" x14ac:dyDescent="0.25">
      <c r="A1358" s="188" t="s">
        <v>1787</v>
      </c>
      <c r="B1358" s="196"/>
      <c r="C1358" s="188" t="s">
        <v>1693</v>
      </c>
      <c r="D1358" s="159" t="s">
        <v>1757</v>
      </c>
      <c r="E1358" s="159" t="s">
        <v>1694</v>
      </c>
      <c r="F1358" s="159" t="s">
        <v>1737</v>
      </c>
      <c r="G1358" s="18">
        <v>260</v>
      </c>
      <c r="H1358" s="18">
        <v>260</v>
      </c>
      <c r="I1358" s="18">
        <v>238</v>
      </c>
    </row>
    <row r="1359" spans="1:9" ht="108.75" customHeight="1" x14ac:dyDescent="0.25">
      <c r="A1359" s="189"/>
      <c r="B1359" s="196"/>
      <c r="C1359" s="189"/>
      <c r="D1359" s="159" t="s">
        <v>1756</v>
      </c>
      <c r="E1359" s="149" t="s">
        <v>17</v>
      </c>
      <c r="F1359" s="159" t="s">
        <v>6</v>
      </c>
      <c r="G1359" s="19">
        <v>7638.4</v>
      </c>
      <c r="H1359" s="19">
        <v>8086.7</v>
      </c>
      <c r="I1359" s="19">
        <v>8086.7</v>
      </c>
    </row>
    <row r="1360" spans="1:9" ht="63" x14ac:dyDescent="0.25">
      <c r="A1360" s="188" t="s">
        <v>1788</v>
      </c>
      <c r="B1360" s="196"/>
      <c r="C1360" s="188" t="s">
        <v>1695</v>
      </c>
      <c r="D1360" s="148" t="s">
        <v>1758</v>
      </c>
      <c r="E1360" s="159" t="s">
        <v>1694</v>
      </c>
      <c r="F1360" s="148" t="s">
        <v>1737</v>
      </c>
      <c r="G1360" s="163">
        <v>3226</v>
      </c>
      <c r="H1360" s="163">
        <v>3306</v>
      </c>
      <c r="I1360" s="163">
        <v>3470</v>
      </c>
    </row>
    <row r="1361" spans="1:9" ht="47.25" customHeight="1" x14ac:dyDescent="0.25">
      <c r="A1361" s="194"/>
      <c r="B1361" s="196"/>
      <c r="C1361" s="194"/>
      <c r="D1361" s="188" t="s">
        <v>1762</v>
      </c>
      <c r="E1361" s="188" t="s">
        <v>17</v>
      </c>
      <c r="F1361" s="188" t="s">
        <v>6</v>
      </c>
      <c r="G1361" s="218">
        <v>8252.5</v>
      </c>
      <c r="H1361" s="218">
        <v>8732.6</v>
      </c>
      <c r="I1361" s="218">
        <v>8988.2000000000007</v>
      </c>
    </row>
    <row r="1362" spans="1:9" ht="2.25" customHeight="1" x14ac:dyDescent="0.25">
      <c r="A1362" s="194"/>
      <c r="B1362" s="196"/>
      <c r="C1362" s="194"/>
      <c r="D1362" s="194"/>
      <c r="E1362" s="194"/>
      <c r="F1362" s="194"/>
      <c r="G1362" s="219"/>
      <c r="H1362" s="219"/>
      <c r="I1362" s="219"/>
    </row>
    <row r="1363" spans="1:9" ht="17.25" customHeight="1" x14ac:dyDescent="0.25">
      <c r="A1363" s="194"/>
      <c r="B1363" s="196"/>
      <c r="C1363" s="194"/>
      <c r="D1363" s="189"/>
      <c r="E1363" s="194"/>
      <c r="F1363" s="194"/>
      <c r="G1363" s="220"/>
      <c r="H1363" s="220"/>
      <c r="I1363" s="220"/>
    </row>
    <row r="1364" spans="1:9" ht="15.75" customHeight="1" x14ac:dyDescent="0.25">
      <c r="A1364" s="194"/>
      <c r="B1364" s="196"/>
      <c r="C1364" s="194"/>
      <c r="D1364" s="188" t="s">
        <v>1684</v>
      </c>
      <c r="E1364" s="194"/>
      <c r="F1364" s="194"/>
      <c r="G1364" s="218">
        <v>10517</v>
      </c>
      <c r="H1364" s="218">
        <v>10649.5</v>
      </c>
      <c r="I1364" s="218">
        <v>10649.5</v>
      </c>
    </row>
    <row r="1365" spans="1:9" ht="15.75" customHeight="1" x14ac:dyDescent="0.25">
      <c r="A1365" s="194"/>
      <c r="B1365" s="196"/>
      <c r="C1365" s="194"/>
      <c r="D1365" s="189"/>
      <c r="E1365" s="194"/>
      <c r="F1365" s="194"/>
      <c r="G1365" s="220"/>
      <c r="H1365" s="220"/>
      <c r="I1365" s="220"/>
    </row>
    <row r="1366" spans="1:9" ht="63" x14ac:dyDescent="0.25">
      <c r="A1366" s="188" t="s">
        <v>1789</v>
      </c>
      <c r="B1366" s="196"/>
      <c r="C1366" s="188" t="s">
        <v>1696</v>
      </c>
      <c r="D1366" s="148" t="s">
        <v>1759</v>
      </c>
      <c r="E1366" s="159" t="s">
        <v>1694</v>
      </c>
      <c r="F1366" s="148" t="s">
        <v>1737</v>
      </c>
      <c r="G1366" s="163">
        <v>842</v>
      </c>
      <c r="H1366" s="163">
        <v>714</v>
      </c>
      <c r="I1366" s="163">
        <v>631</v>
      </c>
    </row>
    <row r="1367" spans="1:9" ht="162" customHeight="1" x14ac:dyDescent="0.25">
      <c r="A1367" s="189"/>
      <c r="B1367" s="196"/>
      <c r="C1367" s="189"/>
      <c r="D1367" s="159" t="s">
        <v>1760</v>
      </c>
      <c r="E1367" s="149" t="s">
        <v>17</v>
      </c>
      <c r="F1367" s="159" t="s">
        <v>6</v>
      </c>
      <c r="G1367" s="19">
        <v>228634</v>
      </c>
      <c r="H1367" s="19">
        <v>236554.1</v>
      </c>
      <c r="I1367" s="19">
        <v>230907.6</v>
      </c>
    </row>
    <row r="1368" spans="1:9" ht="63" x14ac:dyDescent="0.25">
      <c r="A1368" s="188" t="s">
        <v>1790</v>
      </c>
      <c r="B1368" s="196"/>
      <c r="C1368" s="188" t="s">
        <v>1697</v>
      </c>
      <c r="D1368" s="159" t="s">
        <v>1761</v>
      </c>
      <c r="E1368" s="159" t="s">
        <v>1694</v>
      </c>
      <c r="F1368" s="159" t="s">
        <v>1737</v>
      </c>
      <c r="G1368" s="18">
        <v>2133</v>
      </c>
      <c r="H1368" s="18">
        <v>2183</v>
      </c>
      <c r="I1368" s="18">
        <v>2151</v>
      </c>
    </row>
    <row r="1369" spans="1:9" ht="47.25" x14ac:dyDescent="0.25">
      <c r="A1369" s="194"/>
      <c r="B1369" s="196"/>
      <c r="C1369" s="194"/>
      <c r="D1369" s="159" t="s">
        <v>1762</v>
      </c>
      <c r="E1369" s="194" t="s">
        <v>17</v>
      </c>
      <c r="F1369" s="188" t="s">
        <v>6</v>
      </c>
      <c r="G1369" s="19">
        <v>15005.5</v>
      </c>
      <c r="H1369" s="19">
        <v>15878.5</v>
      </c>
      <c r="I1369" s="19">
        <v>16343.3</v>
      </c>
    </row>
    <row r="1370" spans="1:9" x14ac:dyDescent="0.25">
      <c r="A1370" s="194"/>
      <c r="B1370" s="196"/>
      <c r="C1370" s="194"/>
      <c r="D1370" s="159" t="s">
        <v>1682</v>
      </c>
      <c r="E1370" s="194"/>
      <c r="F1370" s="221"/>
      <c r="G1370" s="19">
        <v>74551</v>
      </c>
      <c r="H1370" s="19">
        <v>73015.3</v>
      </c>
      <c r="I1370" s="19">
        <v>73015.3</v>
      </c>
    </row>
    <row r="1371" spans="1:9" ht="99" customHeight="1" x14ac:dyDescent="0.25">
      <c r="A1371" s="189"/>
      <c r="B1371" s="196"/>
      <c r="C1371" s="189"/>
      <c r="D1371" s="159" t="s">
        <v>1684</v>
      </c>
      <c r="E1371" s="189"/>
      <c r="F1371" s="222"/>
      <c r="G1371" s="19">
        <v>8876.6</v>
      </c>
      <c r="H1371" s="19">
        <v>8988.4</v>
      </c>
      <c r="I1371" s="19">
        <v>8988.4</v>
      </c>
    </row>
    <row r="1372" spans="1:9" ht="63" x14ac:dyDescent="0.25">
      <c r="A1372" s="188" t="s">
        <v>1791</v>
      </c>
      <c r="B1372" s="196"/>
      <c r="C1372" s="188" t="s">
        <v>1699</v>
      </c>
      <c r="D1372" s="159" t="s">
        <v>1763</v>
      </c>
      <c r="E1372" s="159" t="s">
        <v>1698</v>
      </c>
      <c r="F1372" s="159" t="s">
        <v>1737</v>
      </c>
      <c r="G1372" s="18">
        <v>30</v>
      </c>
      <c r="H1372" s="18">
        <v>30</v>
      </c>
      <c r="I1372" s="18">
        <v>29</v>
      </c>
    </row>
    <row r="1373" spans="1:9" ht="167.25" customHeight="1" x14ac:dyDescent="0.25">
      <c r="A1373" s="189"/>
      <c r="B1373" s="196"/>
      <c r="C1373" s="189"/>
      <c r="D1373" s="159" t="s">
        <v>1756</v>
      </c>
      <c r="E1373" s="149" t="s">
        <v>17</v>
      </c>
      <c r="F1373" s="159" t="s">
        <v>6</v>
      </c>
      <c r="G1373" s="19">
        <v>481.7</v>
      </c>
      <c r="H1373" s="19">
        <v>510</v>
      </c>
      <c r="I1373" s="19">
        <v>510</v>
      </c>
    </row>
    <row r="1374" spans="1:9" ht="63" x14ac:dyDescent="0.25">
      <c r="A1374" s="188" t="s">
        <v>1792</v>
      </c>
      <c r="B1374" s="196"/>
      <c r="C1374" s="188" t="s">
        <v>1700</v>
      </c>
      <c r="D1374" s="159" t="s">
        <v>1764</v>
      </c>
      <c r="E1374" s="159" t="s">
        <v>1698</v>
      </c>
      <c r="F1374" s="148" t="s">
        <v>1737</v>
      </c>
      <c r="G1374" s="163">
        <v>1700</v>
      </c>
      <c r="H1374" s="163">
        <v>1700</v>
      </c>
      <c r="I1374" s="163">
        <v>1742</v>
      </c>
    </row>
    <row r="1375" spans="1:9" ht="47.25" customHeight="1" x14ac:dyDescent="0.25">
      <c r="A1375" s="194"/>
      <c r="B1375" s="196"/>
      <c r="C1375" s="194"/>
      <c r="D1375" s="188" t="s">
        <v>2087</v>
      </c>
      <c r="E1375" s="194" t="s">
        <v>17</v>
      </c>
      <c r="F1375" s="188" t="s">
        <v>6</v>
      </c>
      <c r="G1375" s="218">
        <v>5210.8</v>
      </c>
      <c r="H1375" s="218">
        <v>5276.4</v>
      </c>
      <c r="I1375" s="218">
        <v>5276.4</v>
      </c>
    </row>
    <row r="1376" spans="1:9" ht="15.75" customHeight="1" x14ac:dyDescent="0.25">
      <c r="A1376" s="194"/>
      <c r="B1376" s="196"/>
      <c r="C1376" s="194"/>
      <c r="D1376" s="194"/>
      <c r="E1376" s="194"/>
      <c r="F1376" s="194"/>
      <c r="G1376" s="219"/>
      <c r="H1376" s="219"/>
      <c r="I1376" s="219"/>
    </row>
    <row r="1377" spans="1:9" ht="15.75" customHeight="1" x14ac:dyDescent="0.25">
      <c r="A1377" s="194"/>
      <c r="B1377" s="196"/>
      <c r="C1377" s="194"/>
      <c r="D1377" s="194"/>
      <c r="E1377" s="194"/>
      <c r="F1377" s="194"/>
      <c r="G1377" s="219"/>
      <c r="H1377" s="219"/>
      <c r="I1377" s="219"/>
    </row>
    <row r="1378" spans="1:9" ht="14.25" customHeight="1" x14ac:dyDescent="0.25">
      <c r="A1378" s="194"/>
      <c r="B1378" s="196"/>
      <c r="C1378" s="194"/>
      <c r="D1378" s="194"/>
      <c r="E1378" s="194"/>
      <c r="F1378" s="194"/>
      <c r="G1378" s="219"/>
      <c r="H1378" s="219"/>
      <c r="I1378" s="219"/>
    </row>
    <row r="1379" spans="1:9" ht="15.75" hidden="1" customHeight="1" x14ac:dyDescent="0.25">
      <c r="A1379" s="194"/>
      <c r="B1379" s="196"/>
      <c r="C1379" s="194"/>
      <c r="D1379" s="194"/>
      <c r="E1379" s="194"/>
      <c r="F1379" s="194"/>
      <c r="G1379" s="220"/>
      <c r="H1379" s="220"/>
      <c r="I1379" s="220"/>
    </row>
    <row r="1380" spans="1:9" ht="15.75" hidden="1" customHeight="1" x14ac:dyDescent="0.25">
      <c r="A1380" s="194"/>
      <c r="B1380" s="196"/>
      <c r="C1380" s="194"/>
      <c r="D1380" s="194"/>
      <c r="E1380" s="194"/>
      <c r="F1380" s="221"/>
      <c r="G1380" s="157">
        <v>1552.25</v>
      </c>
      <c r="H1380" s="157">
        <v>1479.81</v>
      </c>
      <c r="I1380" s="157">
        <v>1509.96</v>
      </c>
    </row>
    <row r="1381" spans="1:9" ht="39.75" hidden="1" customHeight="1" x14ac:dyDescent="0.25">
      <c r="A1381" s="189"/>
      <c r="B1381" s="196"/>
      <c r="C1381" s="189"/>
      <c r="D1381" s="189"/>
      <c r="E1381" s="184"/>
      <c r="F1381" s="222"/>
      <c r="G1381" s="19">
        <v>0</v>
      </c>
      <c r="H1381" s="19">
        <v>0</v>
      </c>
      <c r="I1381" s="19">
        <v>0</v>
      </c>
    </row>
    <row r="1382" spans="1:9" ht="63" x14ac:dyDescent="0.25">
      <c r="A1382" s="188" t="s">
        <v>1793</v>
      </c>
      <c r="B1382" s="196"/>
      <c r="C1382" s="188" t="s">
        <v>1701</v>
      </c>
      <c r="D1382" s="159" t="s">
        <v>1765</v>
      </c>
      <c r="E1382" s="159" t="s">
        <v>1698</v>
      </c>
      <c r="F1382" s="159" t="s">
        <v>1737</v>
      </c>
      <c r="G1382" s="18">
        <v>83</v>
      </c>
      <c r="H1382" s="18">
        <v>35</v>
      </c>
      <c r="I1382" s="18">
        <v>31</v>
      </c>
    </row>
    <row r="1383" spans="1:9" ht="93.75" customHeight="1" x14ac:dyDescent="0.25">
      <c r="A1383" s="194"/>
      <c r="B1383" s="196"/>
      <c r="C1383" s="194"/>
      <c r="D1383" s="159" t="s">
        <v>1753</v>
      </c>
      <c r="E1383" s="194" t="s">
        <v>17</v>
      </c>
      <c r="F1383" s="201" t="s">
        <v>7</v>
      </c>
      <c r="G1383" s="19">
        <v>0</v>
      </c>
      <c r="H1383" s="19">
        <v>0</v>
      </c>
      <c r="I1383" s="19">
        <v>0</v>
      </c>
    </row>
    <row r="1384" spans="1:9" ht="30" customHeight="1" x14ac:dyDescent="0.25">
      <c r="A1384" s="189"/>
      <c r="B1384" s="196"/>
      <c r="C1384" s="189"/>
      <c r="D1384" s="159" t="s">
        <v>1684</v>
      </c>
      <c r="E1384" s="189"/>
      <c r="F1384" s="202"/>
      <c r="G1384" s="19">
        <v>1218.8</v>
      </c>
      <c r="H1384" s="19">
        <v>1234.2</v>
      </c>
      <c r="I1384" s="19">
        <v>1234.2</v>
      </c>
    </row>
    <row r="1385" spans="1:9" ht="63" x14ac:dyDescent="0.25">
      <c r="A1385" s="188" t="s">
        <v>1794</v>
      </c>
      <c r="B1385" s="196"/>
      <c r="C1385" s="223" t="s">
        <v>1702</v>
      </c>
      <c r="D1385" s="159" t="s">
        <v>1766</v>
      </c>
      <c r="E1385" s="159" t="s">
        <v>1703</v>
      </c>
      <c r="F1385" s="159" t="s">
        <v>76</v>
      </c>
      <c r="G1385" s="18">
        <v>3850</v>
      </c>
      <c r="H1385" s="18">
        <v>3900</v>
      </c>
      <c r="I1385" s="18">
        <v>5085</v>
      </c>
    </row>
    <row r="1386" spans="1:9" ht="176.25" customHeight="1" x14ac:dyDescent="0.25">
      <c r="A1386" s="194"/>
      <c r="B1386" s="196"/>
      <c r="C1386" s="224"/>
      <c r="D1386" s="159" t="s">
        <v>1767</v>
      </c>
      <c r="E1386" s="150" t="s">
        <v>17</v>
      </c>
      <c r="F1386" s="148" t="s">
        <v>6</v>
      </c>
      <c r="G1386" s="19">
        <v>15623.2</v>
      </c>
      <c r="H1386" s="19">
        <v>14111.7</v>
      </c>
      <c r="I1386" s="19">
        <v>13950.7</v>
      </c>
    </row>
    <row r="1387" spans="1:9" ht="31.5" customHeight="1" x14ac:dyDescent="0.25">
      <c r="A1387" s="188" t="s">
        <v>1795</v>
      </c>
      <c r="B1387" s="196"/>
      <c r="C1387" s="226" t="s">
        <v>1704</v>
      </c>
      <c r="D1387" s="188" t="s">
        <v>1768</v>
      </c>
      <c r="E1387" s="148" t="s">
        <v>1705</v>
      </c>
      <c r="F1387" s="188" t="s">
        <v>21</v>
      </c>
      <c r="G1387" s="163">
        <v>1035</v>
      </c>
      <c r="H1387" s="163">
        <v>1035</v>
      </c>
      <c r="I1387" s="163">
        <v>1035</v>
      </c>
    </row>
    <row r="1388" spans="1:9" ht="60.75" customHeight="1" x14ac:dyDescent="0.25">
      <c r="A1388" s="194"/>
      <c r="B1388" s="196"/>
      <c r="C1388" s="226"/>
      <c r="D1388" s="189"/>
      <c r="E1388" s="159" t="s">
        <v>1769</v>
      </c>
      <c r="F1388" s="189"/>
      <c r="G1388" s="163">
        <v>1500</v>
      </c>
      <c r="H1388" s="163">
        <v>1500</v>
      </c>
      <c r="I1388" s="163">
        <v>1411</v>
      </c>
    </row>
    <row r="1389" spans="1:9" ht="47.25" customHeight="1" x14ac:dyDescent="0.25">
      <c r="A1389" s="194"/>
      <c r="B1389" s="196"/>
      <c r="C1389" s="226"/>
      <c r="D1389" s="148" t="s">
        <v>2088</v>
      </c>
      <c r="E1389" s="194" t="s">
        <v>17</v>
      </c>
      <c r="F1389" s="188" t="s">
        <v>6</v>
      </c>
      <c r="G1389" s="19">
        <v>12780.1</v>
      </c>
      <c r="H1389" s="19">
        <v>13889.5</v>
      </c>
      <c r="I1389" s="19">
        <v>13917.1</v>
      </c>
    </row>
    <row r="1390" spans="1:9" ht="15.75" customHeight="1" x14ac:dyDescent="0.25">
      <c r="A1390" s="194"/>
      <c r="B1390" s="196"/>
      <c r="C1390" s="226"/>
      <c r="D1390" s="188" t="s">
        <v>1706</v>
      </c>
      <c r="E1390" s="194"/>
      <c r="F1390" s="194"/>
      <c r="G1390" s="218">
        <v>3282.7</v>
      </c>
      <c r="H1390" s="218">
        <v>2543.5</v>
      </c>
      <c r="I1390" s="218">
        <v>2303</v>
      </c>
    </row>
    <row r="1391" spans="1:9" ht="15.75" customHeight="1" x14ac:dyDescent="0.25">
      <c r="A1391" s="194"/>
      <c r="B1391" s="196"/>
      <c r="C1391" s="226"/>
      <c r="D1391" s="194"/>
      <c r="E1391" s="194"/>
      <c r="F1391" s="194"/>
      <c r="G1391" s="219"/>
      <c r="H1391" s="219"/>
      <c r="I1391" s="219"/>
    </row>
    <row r="1392" spans="1:9" ht="15.75" customHeight="1" x14ac:dyDescent="0.25">
      <c r="A1392" s="194"/>
      <c r="B1392" s="196"/>
      <c r="C1392" s="226"/>
      <c r="D1392" s="194"/>
      <c r="E1392" s="194"/>
      <c r="F1392" s="194"/>
      <c r="G1392" s="219"/>
      <c r="H1392" s="219"/>
      <c r="I1392" s="219"/>
    </row>
    <row r="1393" spans="1:9" ht="12.75" customHeight="1" x14ac:dyDescent="0.25">
      <c r="A1393" s="194"/>
      <c r="B1393" s="196"/>
      <c r="C1393" s="226"/>
      <c r="D1393" s="194"/>
      <c r="E1393" s="194"/>
      <c r="F1393" s="194"/>
      <c r="G1393" s="220"/>
      <c r="H1393" s="220"/>
      <c r="I1393" s="220"/>
    </row>
    <row r="1394" spans="1:9" ht="63" x14ac:dyDescent="0.25">
      <c r="A1394" s="188" t="s">
        <v>1796</v>
      </c>
      <c r="B1394" s="196"/>
      <c r="C1394" s="188" t="s">
        <v>1707</v>
      </c>
      <c r="D1394" s="159" t="s">
        <v>1770</v>
      </c>
      <c r="E1394" s="159" t="s">
        <v>1708</v>
      </c>
      <c r="F1394" s="159" t="s">
        <v>1737</v>
      </c>
      <c r="G1394" s="18">
        <v>30656</v>
      </c>
      <c r="H1394" s="163">
        <v>24720</v>
      </c>
      <c r="I1394" s="18">
        <v>23637</v>
      </c>
    </row>
    <row r="1395" spans="1:9" ht="47.25" x14ac:dyDescent="0.25">
      <c r="A1395" s="194"/>
      <c r="B1395" s="196"/>
      <c r="C1395" s="194"/>
      <c r="D1395" s="159" t="s">
        <v>2089</v>
      </c>
      <c r="E1395" s="194" t="s">
        <v>17</v>
      </c>
      <c r="F1395" s="188" t="s">
        <v>6</v>
      </c>
      <c r="G1395" s="67">
        <v>13365</v>
      </c>
      <c r="H1395" s="116">
        <v>6254.6</v>
      </c>
      <c r="I1395" s="26">
        <v>6254.5</v>
      </c>
    </row>
    <row r="1396" spans="1:9" x14ac:dyDescent="0.25">
      <c r="A1396" s="194"/>
      <c r="B1396" s="196"/>
      <c r="C1396" s="194"/>
      <c r="D1396" s="159" t="s">
        <v>2090</v>
      </c>
      <c r="E1396" s="194"/>
      <c r="F1396" s="221"/>
      <c r="G1396" s="158">
        <v>0</v>
      </c>
      <c r="H1396" s="158">
        <v>0</v>
      </c>
      <c r="I1396" s="158">
        <v>0</v>
      </c>
    </row>
    <row r="1397" spans="1:9" x14ac:dyDescent="0.25">
      <c r="A1397" s="189"/>
      <c r="B1397" s="196"/>
      <c r="C1397" s="189"/>
      <c r="D1397" s="159" t="s">
        <v>1709</v>
      </c>
      <c r="E1397" s="189"/>
      <c r="F1397" s="222"/>
      <c r="G1397" s="19">
        <v>64864.6</v>
      </c>
      <c r="H1397" s="19">
        <v>61346.7</v>
      </c>
      <c r="I1397" s="19">
        <v>60871.3</v>
      </c>
    </row>
    <row r="1398" spans="1:9" ht="63" x14ac:dyDescent="0.25">
      <c r="A1398" s="188" t="s">
        <v>1797</v>
      </c>
      <c r="B1398" s="196"/>
      <c r="C1398" s="188" t="s">
        <v>1710</v>
      </c>
      <c r="D1398" s="159" t="s">
        <v>1511</v>
      </c>
      <c r="E1398" s="159" t="s">
        <v>50</v>
      </c>
      <c r="F1398" s="159" t="s">
        <v>1737</v>
      </c>
      <c r="G1398" s="18">
        <v>204030</v>
      </c>
      <c r="H1398" s="18">
        <v>204030</v>
      </c>
      <c r="I1398" s="18">
        <v>192744</v>
      </c>
    </row>
    <row r="1399" spans="1:9" ht="63" x14ac:dyDescent="0.25">
      <c r="A1399" s="189"/>
      <c r="B1399" s="196"/>
      <c r="C1399" s="189"/>
      <c r="D1399" s="159" t="s">
        <v>1771</v>
      </c>
      <c r="E1399" s="149" t="s">
        <v>17</v>
      </c>
      <c r="F1399" s="159" t="s">
        <v>6</v>
      </c>
      <c r="G1399" s="19">
        <v>18575.2</v>
      </c>
      <c r="H1399" s="19">
        <v>20503.5</v>
      </c>
      <c r="I1399" s="23">
        <v>20130.5</v>
      </c>
    </row>
    <row r="1400" spans="1:9" ht="63" x14ac:dyDescent="0.25">
      <c r="A1400" s="188" t="s">
        <v>1798</v>
      </c>
      <c r="B1400" s="196"/>
      <c r="C1400" s="223" t="s">
        <v>1711</v>
      </c>
      <c r="D1400" s="159" t="s">
        <v>1772</v>
      </c>
      <c r="E1400" s="159" t="s">
        <v>200</v>
      </c>
      <c r="F1400" s="159" t="s">
        <v>1737</v>
      </c>
      <c r="G1400" s="18">
        <v>26</v>
      </c>
      <c r="H1400" s="18">
        <v>10</v>
      </c>
      <c r="I1400" s="18">
        <v>10</v>
      </c>
    </row>
    <row r="1401" spans="1:9" ht="127.5" customHeight="1" x14ac:dyDescent="0.25">
      <c r="A1401" s="189"/>
      <c r="B1401" s="196"/>
      <c r="C1401" s="225"/>
      <c r="D1401" s="159" t="s">
        <v>1771</v>
      </c>
      <c r="E1401" s="149" t="s">
        <v>17</v>
      </c>
      <c r="F1401" s="159" t="s">
        <v>6</v>
      </c>
      <c r="G1401" s="19">
        <v>1558.5</v>
      </c>
      <c r="H1401" s="19">
        <v>1720.3</v>
      </c>
      <c r="I1401" s="23">
        <v>1689</v>
      </c>
    </row>
    <row r="1402" spans="1:9" ht="63" x14ac:dyDescent="0.25">
      <c r="A1402" s="188" t="s">
        <v>1799</v>
      </c>
      <c r="B1402" s="196"/>
      <c r="C1402" s="223" t="s">
        <v>1712</v>
      </c>
      <c r="D1402" s="159" t="s">
        <v>1773</v>
      </c>
      <c r="E1402" s="159" t="s">
        <v>200</v>
      </c>
      <c r="F1402" s="159" t="s">
        <v>1737</v>
      </c>
      <c r="G1402" s="18">
        <v>67</v>
      </c>
      <c r="H1402" s="18">
        <v>54</v>
      </c>
      <c r="I1402" s="18">
        <v>53</v>
      </c>
    </row>
    <row r="1403" spans="1:9" ht="110.25" customHeight="1" x14ac:dyDescent="0.25">
      <c r="A1403" s="189"/>
      <c r="B1403" s="196"/>
      <c r="C1403" s="225"/>
      <c r="D1403" s="159" t="s">
        <v>1771</v>
      </c>
      <c r="E1403" s="149" t="s">
        <v>17</v>
      </c>
      <c r="F1403" s="159" t="s">
        <v>6</v>
      </c>
      <c r="G1403" s="19">
        <v>8259.7999999999993</v>
      </c>
      <c r="H1403" s="19">
        <v>9117.2999999999993</v>
      </c>
      <c r="I1403" s="23">
        <v>8951.2999999999993</v>
      </c>
    </row>
    <row r="1404" spans="1:9" ht="63" customHeight="1" x14ac:dyDescent="0.25">
      <c r="A1404" s="188" t="s">
        <v>1800</v>
      </c>
      <c r="B1404" s="196"/>
      <c r="C1404" s="188" t="s">
        <v>1713</v>
      </c>
      <c r="D1404" s="159" t="s">
        <v>1775</v>
      </c>
      <c r="E1404" s="159" t="s">
        <v>200</v>
      </c>
      <c r="F1404" s="159" t="s">
        <v>1737</v>
      </c>
      <c r="G1404" s="18">
        <v>331</v>
      </c>
      <c r="H1404" s="18">
        <v>317</v>
      </c>
      <c r="I1404" s="18">
        <v>298</v>
      </c>
    </row>
    <row r="1405" spans="1:9" ht="78.75" customHeight="1" x14ac:dyDescent="0.25">
      <c r="A1405" s="194"/>
      <c r="B1405" s="196"/>
      <c r="C1405" s="194"/>
      <c r="D1405" s="159" t="s">
        <v>1774</v>
      </c>
      <c r="E1405" s="188" t="s">
        <v>17</v>
      </c>
      <c r="F1405" s="188" t="s">
        <v>6</v>
      </c>
      <c r="G1405" s="19">
        <v>34570.199999999997</v>
      </c>
      <c r="H1405" s="19">
        <v>38159.1</v>
      </c>
      <c r="I1405" s="23">
        <v>37464.800000000003</v>
      </c>
    </row>
    <row r="1406" spans="1:9" ht="24" customHeight="1" x14ac:dyDescent="0.25">
      <c r="A1406" s="189"/>
      <c r="B1406" s="196"/>
      <c r="C1406" s="189"/>
      <c r="D1406" s="159" t="s">
        <v>1716</v>
      </c>
      <c r="E1406" s="189"/>
      <c r="F1406" s="189"/>
      <c r="G1406" s="19">
        <v>1167.2</v>
      </c>
      <c r="H1406" s="19">
        <v>1437.2</v>
      </c>
      <c r="I1406" s="19">
        <v>1452.2</v>
      </c>
    </row>
    <row r="1407" spans="1:9" ht="63" x14ac:dyDescent="0.25">
      <c r="A1407" s="188" t="s">
        <v>1801</v>
      </c>
      <c r="B1407" s="196"/>
      <c r="C1407" s="188" t="s">
        <v>1714</v>
      </c>
      <c r="D1407" s="159" t="s">
        <v>1776</v>
      </c>
      <c r="E1407" s="159" t="s">
        <v>200</v>
      </c>
      <c r="F1407" s="159" t="s">
        <v>1737</v>
      </c>
      <c r="G1407" s="18">
        <v>21</v>
      </c>
      <c r="H1407" s="18">
        <v>21</v>
      </c>
      <c r="I1407" s="18">
        <v>22</v>
      </c>
    </row>
    <row r="1408" spans="1:9" ht="123.75" customHeight="1" x14ac:dyDescent="0.25">
      <c r="A1408" s="189"/>
      <c r="B1408" s="196"/>
      <c r="C1408" s="189"/>
      <c r="D1408" s="159" t="s">
        <v>1774</v>
      </c>
      <c r="E1408" s="149" t="s">
        <v>17</v>
      </c>
      <c r="F1408" s="159" t="s">
        <v>6</v>
      </c>
      <c r="G1408" s="19">
        <v>3428.6</v>
      </c>
      <c r="H1408" s="19">
        <v>3784.5</v>
      </c>
      <c r="I1408" s="23">
        <v>3715.7</v>
      </c>
    </row>
    <row r="1409" spans="1:9" ht="63" customHeight="1" x14ac:dyDescent="0.25">
      <c r="A1409" s="188" t="s">
        <v>1802</v>
      </c>
      <c r="B1409" s="196"/>
      <c r="C1409" s="188" t="s">
        <v>1715</v>
      </c>
      <c r="D1409" s="159" t="s">
        <v>1777</v>
      </c>
      <c r="E1409" s="159" t="s">
        <v>200</v>
      </c>
      <c r="F1409" s="159" t="s">
        <v>1737</v>
      </c>
      <c r="G1409" s="18">
        <v>290</v>
      </c>
      <c r="H1409" s="18">
        <v>290</v>
      </c>
      <c r="I1409" s="18">
        <v>291</v>
      </c>
    </row>
    <row r="1410" spans="1:9" ht="47.25" customHeight="1" x14ac:dyDescent="0.25">
      <c r="A1410" s="194"/>
      <c r="B1410" s="196"/>
      <c r="C1410" s="194"/>
      <c r="D1410" s="159" t="s">
        <v>1774</v>
      </c>
      <c r="E1410" s="188" t="s">
        <v>17</v>
      </c>
      <c r="F1410" s="188" t="s">
        <v>6</v>
      </c>
      <c r="G1410" s="19">
        <v>40059.1</v>
      </c>
      <c r="H1410" s="24">
        <v>44217.8</v>
      </c>
      <c r="I1410" s="23">
        <v>43413.2</v>
      </c>
    </row>
    <row r="1411" spans="1:9" ht="69" customHeight="1" x14ac:dyDescent="0.25">
      <c r="A1411" s="194"/>
      <c r="B1411" s="196"/>
      <c r="C1411" s="194"/>
      <c r="D1411" s="188" t="s">
        <v>1716</v>
      </c>
      <c r="E1411" s="194"/>
      <c r="F1411" s="194"/>
      <c r="G1411" s="19">
        <v>10504.41</v>
      </c>
      <c r="H1411" s="19">
        <v>12934.62</v>
      </c>
      <c r="I1411" s="19">
        <v>13069.4</v>
      </c>
    </row>
    <row r="1412" spans="1:9" ht="30.75" hidden="1" customHeight="1" x14ac:dyDescent="0.25">
      <c r="A1412" s="189"/>
      <c r="B1412" s="196"/>
      <c r="C1412" s="189"/>
      <c r="D1412" s="189"/>
      <c r="E1412" s="189"/>
      <c r="F1412" s="189"/>
      <c r="G1412" s="19"/>
      <c r="H1412" s="19"/>
      <c r="I1412" s="19"/>
    </row>
    <row r="1413" spans="1:9" ht="63" customHeight="1" x14ac:dyDescent="0.25">
      <c r="A1413" s="188" t="s">
        <v>1803</v>
      </c>
      <c r="B1413" s="196"/>
      <c r="C1413" s="188" t="s">
        <v>1717</v>
      </c>
      <c r="D1413" s="159" t="s">
        <v>1778</v>
      </c>
      <c r="E1413" s="159" t="s">
        <v>200</v>
      </c>
      <c r="F1413" s="159" t="s">
        <v>1737</v>
      </c>
      <c r="G1413" s="18">
        <v>502</v>
      </c>
      <c r="H1413" s="18">
        <v>502</v>
      </c>
      <c r="I1413" s="18">
        <v>522</v>
      </c>
    </row>
    <row r="1414" spans="1:9" ht="66" customHeight="1" x14ac:dyDescent="0.25">
      <c r="A1414" s="194"/>
      <c r="B1414" s="196"/>
      <c r="C1414" s="194"/>
      <c r="D1414" s="159" t="s">
        <v>1774</v>
      </c>
      <c r="E1414" s="200" t="s">
        <v>17</v>
      </c>
      <c r="F1414" s="188" t="s">
        <v>6</v>
      </c>
      <c r="G1414" s="19">
        <v>67266.7</v>
      </c>
      <c r="H1414" s="19">
        <v>74250</v>
      </c>
      <c r="I1414" s="23">
        <v>72899</v>
      </c>
    </row>
    <row r="1415" spans="1:9" ht="48.75" customHeight="1" x14ac:dyDescent="0.25">
      <c r="A1415" s="189"/>
      <c r="B1415" s="196"/>
      <c r="C1415" s="189"/>
      <c r="D1415" s="159" t="s">
        <v>1716</v>
      </c>
      <c r="E1415" s="202"/>
      <c r="F1415" s="189"/>
      <c r="G1415" s="19">
        <v>8403.5</v>
      </c>
      <c r="H1415" s="19">
        <v>10347.700000000001</v>
      </c>
      <c r="I1415" s="19">
        <v>10455.4</v>
      </c>
    </row>
    <row r="1416" spans="1:9" ht="63" x14ac:dyDescent="0.25">
      <c r="A1416" s="188" t="s">
        <v>1804</v>
      </c>
      <c r="B1416" s="196"/>
      <c r="C1416" s="188" t="s">
        <v>1718</v>
      </c>
      <c r="D1416" s="165" t="s">
        <v>1719</v>
      </c>
      <c r="E1416" s="159" t="s">
        <v>1720</v>
      </c>
      <c r="F1416" s="159" t="s">
        <v>167</v>
      </c>
      <c r="G1416" s="18">
        <v>12</v>
      </c>
      <c r="H1416" s="18">
        <v>12</v>
      </c>
      <c r="I1416" s="18">
        <v>12</v>
      </c>
    </row>
    <row r="1417" spans="1:9" ht="63" customHeight="1" x14ac:dyDescent="0.25">
      <c r="A1417" s="189"/>
      <c r="B1417" s="196"/>
      <c r="C1417" s="189"/>
      <c r="D1417" s="159" t="s">
        <v>1779</v>
      </c>
      <c r="E1417" s="149" t="s">
        <v>17</v>
      </c>
      <c r="F1417" s="159" t="s">
        <v>6</v>
      </c>
      <c r="G1417" s="19">
        <v>6859.4</v>
      </c>
      <c r="H1417" s="19">
        <v>6455.2</v>
      </c>
      <c r="I1417" s="19">
        <v>6455.2</v>
      </c>
    </row>
    <row r="1418" spans="1:9" ht="63" x14ac:dyDescent="0.25">
      <c r="A1418" s="188" t="s">
        <v>1805</v>
      </c>
      <c r="B1418" s="196"/>
      <c r="C1418" s="188" t="s">
        <v>1721</v>
      </c>
      <c r="D1418" s="165" t="s">
        <v>1722</v>
      </c>
      <c r="E1418" s="159" t="s">
        <v>1720</v>
      </c>
      <c r="F1418" s="159" t="s">
        <v>167</v>
      </c>
      <c r="G1418" s="18">
        <v>4</v>
      </c>
      <c r="H1418" s="18">
        <v>4</v>
      </c>
      <c r="I1418" s="18">
        <v>4</v>
      </c>
    </row>
    <row r="1419" spans="1:9" ht="63" x14ac:dyDescent="0.25">
      <c r="A1419" s="189"/>
      <c r="B1419" s="196"/>
      <c r="C1419" s="189"/>
      <c r="D1419" s="159" t="s">
        <v>1779</v>
      </c>
      <c r="E1419" s="149" t="s">
        <v>17</v>
      </c>
      <c r="F1419" s="159" t="s">
        <v>6</v>
      </c>
      <c r="G1419" s="19">
        <v>3458.1</v>
      </c>
      <c r="H1419" s="19">
        <v>3254.3</v>
      </c>
      <c r="I1419" s="19">
        <v>3254.3</v>
      </c>
    </row>
    <row r="1420" spans="1:9" ht="63" x14ac:dyDescent="0.25">
      <c r="A1420" s="188" t="s">
        <v>1806</v>
      </c>
      <c r="B1420" s="196"/>
      <c r="C1420" s="188" t="s">
        <v>1723</v>
      </c>
      <c r="D1420" s="165" t="s">
        <v>1724</v>
      </c>
      <c r="E1420" s="159" t="s">
        <v>1725</v>
      </c>
      <c r="F1420" s="159" t="s">
        <v>21</v>
      </c>
      <c r="G1420" s="18">
        <v>4</v>
      </c>
      <c r="H1420" s="18">
        <v>4</v>
      </c>
      <c r="I1420" s="18">
        <v>4</v>
      </c>
    </row>
    <row r="1421" spans="1:9" ht="68.25" customHeight="1" x14ac:dyDescent="0.25">
      <c r="A1421" s="189"/>
      <c r="B1421" s="196"/>
      <c r="C1421" s="189"/>
      <c r="D1421" s="159" t="s">
        <v>1780</v>
      </c>
      <c r="E1421" s="149" t="s">
        <v>17</v>
      </c>
      <c r="F1421" s="159" t="s">
        <v>6</v>
      </c>
      <c r="G1421" s="19">
        <v>22505.7</v>
      </c>
      <c r="H1421" s="23">
        <v>21179.3</v>
      </c>
      <c r="I1421" s="23">
        <v>21179.3</v>
      </c>
    </row>
    <row r="1422" spans="1:9" ht="63" x14ac:dyDescent="0.25">
      <c r="A1422" s="188" t="s">
        <v>1807</v>
      </c>
      <c r="B1422" s="196"/>
      <c r="C1422" s="188" t="s">
        <v>967</v>
      </c>
      <c r="D1422" s="165" t="s">
        <v>1726</v>
      </c>
      <c r="E1422" s="159" t="s">
        <v>1727</v>
      </c>
      <c r="F1422" s="159" t="s">
        <v>21</v>
      </c>
      <c r="G1422" s="18">
        <v>2</v>
      </c>
      <c r="H1422" s="18">
        <v>2</v>
      </c>
      <c r="I1422" s="18">
        <v>2</v>
      </c>
    </row>
    <row r="1423" spans="1:9" ht="117" customHeight="1" x14ac:dyDescent="0.25">
      <c r="A1423" s="189"/>
      <c r="B1423" s="196"/>
      <c r="C1423" s="189"/>
      <c r="D1423" s="159" t="s">
        <v>1780</v>
      </c>
      <c r="E1423" s="159" t="s">
        <v>17</v>
      </c>
      <c r="F1423" s="159" t="s">
        <v>6</v>
      </c>
      <c r="G1423" s="19">
        <v>13662.2</v>
      </c>
      <c r="H1423" s="19">
        <v>12857</v>
      </c>
      <c r="I1423" s="19">
        <v>12857</v>
      </c>
    </row>
    <row r="1424" spans="1:9" ht="68.25" customHeight="1" x14ac:dyDescent="0.25">
      <c r="A1424" s="188" t="s">
        <v>1808</v>
      </c>
      <c r="B1424" s="196"/>
      <c r="C1424" s="188" t="s">
        <v>1728</v>
      </c>
      <c r="D1424" s="185" t="s">
        <v>1729</v>
      </c>
      <c r="E1424" s="159" t="s">
        <v>1363</v>
      </c>
      <c r="F1424" s="159" t="s">
        <v>21</v>
      </c>
      <c r="G1424" s="18">
        <v>1</v>
      </c>
      <c r="H1424" s="18">
        <v>1</v>
      </c>
      <c r="I1424" s="18">
        <v>1</v>
      </c>
    </row>
    <row r="1425" spans="1:9" x14ac:dyDescent="0.25">
      <c r="A1425" s="194"/>
      <c r="B1425" s="196"/>
      <c r="C1425" s="194"/>
      <c r="D1425" s="203"/>
      <c r="E1425" s="159" t="s">
        <v>157</v>
      </c>
      <c r="F1425" s="159" t="s">
        <v>167</v>
      </c>
      <c r="G1425" s="18">
        <v>2235</v>
      </c>
      <c r="H1425" s="18">
        <v>2235</v>
      </c>
      <c r="I1425" s="18">
        <v>2235</v>
      </c>
    </row>
    <row r="1426" spans="1:9" ht="87.75" customHeight="1" x14ac:dyDescent="0.25">
      <c r="A1426" s="189"/>
      <c r="B1426" s="196"/>
      <c r="C1426" s="189"/>
      <c r="D1426" s="159" t="s">
        <v>1781</v>
      </c>
      <c r="E1426" s="149" t="s">
        <v>17</v>
      </c>
      <c r="F1426" s="159" t="s">
        <v>6</v>
      </c>
      <c r="G1426" s="19">
        <v>7803.8</v>
      </c>
      <c r="H1426" s="19">
        <v>7961.6</v>
      </c>
      <c r="I1426" s="19">
        <v>7982.4</v>
      </c>
    </row>
    <row r="1427" spans="1:9" ht="31.5" customHeight="1" x14ac:dyDescent="0.25">
      <c r="A1427" s="188" t="s">
        <v>1809</v>
      </c>
      <c r="B1427" s="196"/>
      <c r="C1427" s="188" t="s">
        <v>1730</v>
      </c>
      <c r="D1427" s="185" t="s">
        <v>1731</v>
      </c>
      <c r="E1427" s="159" t="s">
        <v>954</v>
      </c>
      <c r="F1427" s="188" t="s">
        <v>1737</v>
      </c>
      <c r="G1427" s="18">
        <v>15150</v>
      </c>
      <c r="H1427" s="18">
        <v>15150</v>
      </c>
      <c r="I1427" s="18">
        <v>15503</v>
      </c>
    </row>
    <row r="1428" spans="1:9" ht="31.5" customHeight="1" x14ac:dyDescent="0.25">
      <c r="A1428" s="194"/>
      <c r="B1428" s="196"/>
      <c r="C1428" s="194"/>
      <c r="D1428" s="203"/>
      <c r="E1428" s="159" t="s">
        <v>1732</v>
      </c>
      <c r="F1428" s="189"/>
      <c r="G1428" s="18">
        <v>8000</v>
      </c>
      <c r="H1428" s="18">
        <v>8000</v>
      </c>
      <c r="I1428" s="18">
        <v>7063</v>
      </c>
    </row>
    <row r="1429" spans="1:9" ht="63" x14ac:dyDescent="0.25">
      <c r="A1429" s="189"/>
      <c r="B1429" s="196"/>
      <c r="C1429" s="189"/>
      <c r="D1429" s="159" t="s">
        <v>1782</v>
      </c>
      <c r="E1429" s="149" t="s">
        <v>17</v>
      </c>
      <c r="F1429" s="159" t="s">
        <v>6</v>
      </c>
      <c r="G1429" s="19">
        <v>86858.7</v>
      </c>
      <c r="H1429" s="19">
        <v>88526.2</v>
      </c>
      <c r="I1429" s="19">
        <v>88504.6</v>
      </c>
    </row>
    <row r="1430" spans="1:9" ht="63" x14ac:dyDescent="0.25">
      <c r="A1430" s="188" t="s">
        <v>1810</v>
      </c>
      <c r="B1430" s="196"/>
      <c r="C1430" s="188" t="s">
        <v>1733</v>
      </c>
      <c r="D1430" s="145" t="s">
        <v>1734</v>
      </c>
      <c r="E1430" s="159" t="s">
        <v>1735</v>
      </c>
      <c r="F1430" s="159" t="s">
        <v>167</v>
      </c>
      <c r="G1430" s="18">
        <v>3200</v>
      </c>
      <c r="H1430" s="18">
        <v>3200</v>
      </c>
      <c r="I1430" s="18">
        <v>3295</v>
      </c>
    </row>
    <row r="1431" spans="1:9" ht="63" x14ac:dyDescent="0.25">
      <c r="A1431" s="189"/>
      <c r="B1431" s="196"/>
      <c r="C1431" s="189"/>
      <c r="D1431" s="159" t="s">
        <v>1783</v>
      </c>
      <c r="E1431" s="149" t="s">
        <v>17</v>
      </c>
      <c r="F1431" s="153" t="s">
        <v>1736</v>
      </c>
      <c r="G1431" s="19">
        <v>7094.6</v>
      </c>
      <c r="H1431" s="19">
        <v>6948.5</v>
      </c>
      <c r="I1431" s="19">
        <v>6948.5</v>
      </c>
    </row>
    <row r="1432" spans="1:9" ht="35.25" customHeight="1" x14ac:dyDescent="0.25">
      <c r="A1432" s="188" t="s">
        <v>1811</v>
      </c>
      <c r="B1432" s="196"/>
      <c r="C1432" s="188" t="s">
        <v>1738</v>
      </c>
      <c r="D1432" s="185" t="s">
        <v>1739</v>
      </c>
      <c r="E1432" s="159" t="s">
        <v>1732</v>
      </c>
      <c r="F1432" s="188" t="s">
        <v>21</v>
      </c>
      <c r="G1432" s="18">
        <v>20000</v>
      </c>
      <c r="H1432" s="18">
        <v>20000</v>
      </c>
      <c r="I1432" s="18">
        <v>19809</v>
      </c>
    </row>
    <row r="1433" spans="1:9" ht="64.5" customHeight="1" x14ac:dyDescent="0.25">
      <c r="A1433" s="194"/>
      <c r="B1433" s="196"/>
      <c r="C1433" s="194"/>
      <c r="D1433" s="203"/>
      <c r="E1433" s="159" t="s">
        <v>1740</v>
      </c>
      <c r="F1433" s="189"/>
      <c r="G1433" s="18">
        <v>3000</v>
      </c>
      <c r="H1433" s="18">
        <v>3000</v>
      </c>
      <c r="I1433" s="18">
        <v>2858</v>
      </c>
    </row>
    <row r="1434" spans="1:9" ht="71.25" customHeight="1" x14ac:dyDescent="0.25">
      <c r="A1434" s="194"/>
      <c r="B1434" s="196"/>
      <c r="C1434" s="194"/>
      <c r="D1434" s="159" t="s">
        <v>1782</v>
      </c>
      <c r="E1434" s="149" t="s">
        <v>17</v>
      </c>
      <c r="F1434" s="148" t="s">
        <v>6</v>
      </c>
      <c r="G1434" s="19">
        <v>52048</v>
      </c>
      <c r="H1434" s="19">
        <v>53047.1</v>
      </c>
      <c r="I1434" s="19">
        <v>53034.2</v>
      </c>
    </row>
    <row r="1435" spans="1:9" ht="71.25" customHeight="1" x14ac:dyDescent="0.25">
      <c r="A1435" s="188" t="s">
        <v>1812</v>
      </c>
      <c r="B1435" s="196"/>
      <c r="C1435" s="188" t="s">
        <v>2091</v>
      </c>
      <c r="D1435" s="159" t="s">
        <v>2092</v>
      </c>
      <c r="E1435" s="159" t="s">
        <v>2094</v>
      </c>
      <c r="F1435" s="148" t="s">
        <v>21</v>
      </c>
      <c r="G1435" s="25">
        <v>2200</v>
      </c>
      <c r="H1435" s="18">
        <v>2200</v>
      </c>
      <c r="I1435" s="18">
        <v>2200</v>
      </c>
    </row>
    <row r="1436" spans="1:9" ht="71.25" customHeight="1" x14ac:dyDescent="0.25">
      <c r="A1436" s="189"/>
      <c r="B1436" s="196"/>
      <c r="C1436" s="189"/>
      <c r="D1436" s="159" t="s">
        <v>2093</v>
      </c>
      <c r="E1436" s="149" t="s">
        <v>17</v>
      </c>
      <c r="F1436" s="148" t="s">
        <v>6</v>
      </c>
      <c r="G1436" s="26">
        <v>5826.6</v>
      </c>
      <c r="H1436" s="19">
        <v>4935.3999999999996</v>
      </c>
      <c r="I1436" s="19">
        <v>4457.7</v>
      </c>
    </row>
    <row r="1437" spans="1:9" ht="71.25" customHeight="1" x14ac:dyDescent="0.25">
      <c r="A1437" s="188" t="s">
        <v>1813</v>
      </c>
      <c r="B1437" s="196"/>
      <c r="C1437" s="188" t="s">
        <v>2095</v>
      </c>
      <c r="D1437" s="159" t="s">
        <v>252</v>
      </c>
      <c r="E1437" s="149" t="s">
        <v>1981</v>
      </c>
      <c r="F1437" s="148" t="s">
        <v>21</v>
      </c>
      <c r="G1437" s="25">
        <v>12568</v>
      </c>
      <c r="H1437" s="18">
        <v>12568</v>
      </c>
      <c r="I1437" s="18">
        <v>13354</v>
      </c>
    </row>
    <row r="1438" spans="1:9" ht="186" customHeight="1" x14ac:dyDescent="0.25">
      <c r="A1438" s="189"/>
      <c r="B1438" s="196"/>
      <c r="C1438" s="189"/>
      <c r="D1438" s="159" t="s">
        <v>2096</v>
      </c>
      <c r="E1438" s="149" t="s">
        <v>17</v>
      </c>
      <c r="F1438" s="148" t="s">
        <v>6</v>
      </c>
      <c r="G1438" s="26">
        <v>8463</v>
      </c>
      <c r="H1438" s="19">
        <v>8766.7999999999993</v>
      </c>
      <c r="I1438" s="19">
        <v>8766.7999999999993</v>
      </c>
    </row>
    <row r="1439" spans="1:9" ht="97.5" customHeight="1" x14ac:dyDescent="0.25">
      <c r="A1439" s="188" t="s">
        <v>1814</v>
      </c>
      <c r="B1439" s="196"/>
      <c r="C1439" s="188" t="s">
        <v>2097</v>
      </c>
      <c r="D1439" s="159" t="s">
        <v>2098</v>
      </c>
      <c r="E1439" s="149" t="s">
        <v>2099</v>
      </c>
      <c r="F1439" s="148" t="s">
        <v>21</v>
      </c>
      <c r="G1439" s="25">
        <v>0</v>
      </c>
      <c r="H1439" s="18">
        <v>140</v>
      </c>
      <c r="I1439" s="18">
        <v>158</v>
      </c>
    </row>
    <row r="1440" spans="1:9" ht="81" customHeight="1" x14ac:dyDescent="0.25">
      <c r="A1440" s="189"/>
      <c r="B1440" s="196"/>
      <c r="C1440" s="189"/>
      <c r="D1440" s="159" t="s">
        <v>1780</v>
      </c>
      <c r="E1440" s="149" t="s">
        <v>17</v>
      </c>
      <c r="F1440" s="148" t="s">
        <v>6</v>
      </c>
      <c r="G1440" s="26">
        <v>0</v>
      </c>
      <c r="H1440" s="19">
        <v>9602.7000000000007</v>
      </c>
      <c r="I1440" s="19">
        <v>9602.7000000000007</v>
      </c>
    </row>
    <row r="1441" spans="1:9" ht="81" customHeight="1" x14ac:dyDescent="0.25">
      <c r="A1441" s="188" t="s">
        <v>1815</v>
      </c>
      <c r="B1441" s="196"/>
      <c r="C1441" s="188" t="s">
        <v>2100</v>
      </c>
      <c r="D1441" s="159" t="s">
        <v>2101</v>
      </c>
      <c r="E1441" s="159" t="s">
        <v>1678</v>
      </c>
      <c r="F1441" s="148" t="s">
        <v>21</v>
      </c>
      <c r="G1441" s="25">
        <v>0</v>
      </c>
      <c r="H1441" s="18">
        <v>3000</v>
      </c>
      <c r="I1441" s="18">
        <v>2808</v>
      </c>
    </row>
    <row r="1442" spans="1:9" ht="81" customHeight="1" x14ac:dyDescent="0.25">
      <c r="A1442" s="189"/>
      <c r="B1442" s="197"/>
      <c r="C1442" s="189"/>
      <c r="D1442" s="159" t="s">
        <v>2102</v>
      </c>
      <c r="E1442" s="149" t="s">
        <v>17</v>
      </c>
      <c r="F1442" s="148" t="s">
        <v>6</v>
      </c>
      <c r="G1442" s="26">
        <v>759.6</v>
      </c>
      <c r="H1442" s="19">
        <v>1106.7</v>
      </c>
      <c r="I1442" s="19">
        <v>1073</v>
      </c>
    </row>
    <row r="1443" spans="1:9" ht="63" customHeight="1" x14ac:dyDescent="0.25">
      <c r="A1443" s="211" t="s">
        <v>1784</v>
      </c>
      <c r="B1443" s="211"/>
      <c r="C1443" s="211"/>
      <c r="D1443" s="211"/>
      <c r="E1443" s="204" t="s">
        <v>18</v>
      </c>
      <c r="F1443" s="204" t="s">
        <v>7</v>
      </c>
      <c r="G1443" s="27">
        <f>SUM(G1442,G1438,G1436,G1434,G1431,G1429,G1426,G1423,G1421,G1419,G1417,G1415,G1414,G1411,G1410,G1408,G1406,G1405,G1403,G1401,G1399,G1397,G1395,G1390,G1389,G1386,G1384,G1375,G1373,G1371,G1370,G1369,G1367,G1364,G1361,G1359,G1357,G1354,G1353,G1350,G1349,G1348,G1347,G1346,G1345,G1341,G1340,G1339,G1338,G1335,G1334,G1333,G1332,G1331,G1328,G1327,G1325,G1324)</f>
        <v>1071745.0100000002</v>
      </c>
      <c r="H1443" s="21">
        <f>SUM(H1442,H1440,H1438,H1436,H1434,H1431,H1429,H1426,H1423,H1421,H1419,H1417,H1415,H1414,H1411,H1410,H1408,H1406,H1405,H1403,H1401,H1399,H1397,H1395,H1390,H1389,H1386,H1384,H1375,H1373,H1371,H1370,H1369,H1367,H1364,H1361,H1359,H1357,H1354,H1353,H1350,H1349,H1348,H1347,H1346,H1345,H1341,H1340,H1339,H1338,H1335,H1334,H1333,H1332,H1331,H1328,H1327,H1325,H1324)</f>
        <v>1112299.8199999998</v>
      </c>
      <c r="I1443" s="21">
        <f>SUM(I1442,I1440,I1438,I1436,I1434,I1431,I1429,I1426,I1423,I1421,I1419,I1417,I1415,I1414,I1411,I1410,I1408,I1406,I1405,I1403,I1401,I1399,I1397,I1395,I1390,I1389,I1386,I1384,I1383,I1375,I1373,I1371,I1370,I1369,I1367,I1364,I1361,I1359,I1357,I1354,I1353,I1350,I1349,I1348,I1347,I1346,I1345,I1341,I1340,I1339,I1338,I1335,I1334,I1333,I1332,I1331,I1328,I1327,I1325,I1324)</f>
        <v>1103816.3000000003</v>
      </c>
    </row>
    <row r="1444" spans="1:9" ht="45" customHeight="1" x14ac:dyDescent="0.25">
      <c r="A1444" s="211" t="s">
        <v>1816</v>
      </c>
      <c r="B1444" s="211"/>
      <c r="C1444" s="211"/>
      <c r="D1444" s="211"/>
      <c r="E1444" s="204"/>
      <c r="F1444" s="204"/>
      <c r="G1444" s="27">
        <f>G1443</f>
        <v>1071745.0100000002</v>
      </c>
      <c r="H1444" s="21">
        <f>H1443</f>
        <v>1112299.8199999998</v>
      </c>
      <c r="I1444" s="21">
        <f>I1443</f>
        <v>1103816.3000000003</v>
      </c>
    </row>
    <row r="1445" spans="1:9" ht="15" customHeight="1" x14ac:dyDescent="0.25">
      <c r="A1445" s="205" t="s">
        <v>1818</v>
      </c>
      <c r="B1445" s="205"/>
      <c r="C1445" s="205"/>
      <c r="D1445" s="205"/>
      <c r="E1445" s="205"/>
      <c r="F1445" s="205"/>
      <c r="G1445" s="205"/>
      <c r="H1445" s="205"/>
      <c r="I1445" s="205"/>
    </row>
    <row r="1446" spans="1:9" ht="106.5" customHeight="1" x14ac:dyDescent="0.25">
      <c r="A1446" s="188" t="s">
        <v>1877</v>
      </c>
      <c r="B1446" s="195" t="s">
        <v>1819</v>
      </c>
      <c r="C1446" s="188" t="s">
        <v>1820</v>
      </c>
      <c r="D1446" s="165" t="s">
        <v>1821</v>
      </c>
      <c r="E1446" s="159" t="s">
        <v>1822</v>
      </c>
      <c r="F1446" s="159" t="s">
        <v>21</v>
      </c>
      <c r="G1446" s="18">
        <v>1</v>
      </c>
      <c r="H1446" s="159" t="s">
        <v>8</v>
      </c>
      <c r="I1446" s="159" t="s">
        <v>8</v>
      </c>
    </row>
    <row r="1447" spans="1:9" ht="123" customHeight="1" x14ac:dyDescent="0.25">
      <c r="A1447" s="189"/>
      <c r="B1447" s="196"/>
      <c r="C1447" s="189"/>
      <c r="D1447" s="159" t="s">
        <v>1823</v>
      </c>
      <c r="E1447" s="159" t="s">
        <v>17</v>
      </c>
      <c r="F1447" s="159" t="s">
        <v>7</v>
      </c>
      <c r="G1447" s="19">
        <v>2.99</v>
      </c>
      <c r="H1447" s="19">
        <v>3.3</v>
      </c>
      <c r="I1447" s="19">
        <v>3.4</v>
      </c>
    </row>
    <row r="1448" spans="1:9" ht="78.75" x14ac:dyDescent="0.25">
      <c r="A1448" s="188" t="s">
        <v>1878</v>
      </c>
      <c r="B1448" s="196"/>
      <c r="C1448" s="188" t="s">
        <v>1820</v>
      </c>
      <c r="D1448" s="165" t="s">
        <v>1824</v>
      </c>
      <c r="E1448" s="159" t="s">
        <v>1825</v>
      </c>
      <c r="F1448" s="159" t="s">
        <v>21</v>
      </c>
      <c r="G1448" s="18">
        <v>2500</v>
      </c>
      <c r="H1448" s="159" t="s">
        <v>2104</v>
      </c>
      <c r="I1448" s="159" t="s">
        <v>2003</v>
      </c>
    </row>
    <row r="1449" spans="1:9" ht="63" x14ac:dyDescent="0.25">
      <c r="A1449" s="189"/>
      <c r="B1449" s="196"/>
      <c r="C1449" s="189"/>
      <c r="D1449" s="159" t="s">
        <v>1823</v>
      </c>
      <c r="E1449" s="159" t="s">
        <v>17</v>
      </c>
      <c r="F1449" s="159" t="s">
        <v>7</v>
      </c>
      <c r="G1449" s="19">
        <v>310.2</v>
      </c>
      <c r="H1449" s="19">
        <v>345.3</v>
      </c>
      <c r="I1449" s="19">
        <v>355.6</v>
      </c>
    </row>
    <row r="1450" spans="1:9" ht="110.25" x14ac:dyDescent="0.25">
      <c r="A1450" s="188" t="s">
        <v>1879</v>
      </c>
      <c r="B1450" s="196"/>
      <c r="C1450" s="188" t="s">
        <v>1826</v>
      </c>
      <c r="D1450" s="159" t="s">
        <v>1827</v>
      </c>
      <c r="E1450" s="159" t="s">
        <v>1828</v>
      </c>
      <c r="F1450" s="159" t="s">
        <v>21</v>
      </c>
      <c r="G1450" s="18">
        <v>1</v>
      </c>
      <c r="H1450" s="159" t="s">
        <v>8</v>
      </c>
      <c r="I1450" s="159" t="s">
        <v>8</v>
      </c>
    </row>
    <row r="1451" spans="1:9" ht="63" x14ac:dyDescent="0.25">
      <c r="A1451" s="189"/>
      <c r="B1451" s="196"/>
      <c r="C1451" s="189"/>
      <c r="D1451" s="159" t="s">
        <v>1823</v>
      </c>
      <c r="E1451" s="159" t="s">
        <v>17</v>
      </c>
      <c r="F1451" s="159" t="s">
        <v>7</v>
      </c>
      <c r="G1451" s="20">
        <v>0.03</v>
      </c>
      <c r="H1451" s="20">
        <v>0.04</v>
      </c>
      <c r="I1451" s="20">
        <v>0.04</v>
      </c>
    </row>
    <row r="1452" spans="1:9" ht="110.25" x14ac:dyDescent="0.25">
      <c r="A1452" s="188" t="s">
        <v>1880</v>
      </c>
      <c r="B1452" s="196"/>
      <c r="C1452" s="188" t="s">
        <v>1826</v>
      </c>
      <c r="D1452" s="159" t="s">
        <v>1829</v>
      </c>
      <c r="E1452" s="159" t="s">
        <v>1830</v>
      </c>
      <c r="F1452" s="159" t="s">
        <v>21</v>
      </c>
      <c r="G1452" s="18">
        <v>456</v>
      </c>
      <c r="H1452" s="159" t="s">
        <v>2004</v>
      </c>
      <c r="I1452" s="159" t="s">
        <v>2005</v>
      </c>
    </row>
    <row r="1453" spans="1:9" ht="63" x14ac:dyDescent="0.25">
      <c r="A1453" s="189"/>
      <c r="B1453" s="196"/>
      <c r="C1453" s="189"/>
      <c r="D1453" s="159" t="s">
        <v>1823</v>
      </c>
      <c r="E1453" s="159" t="s">
        <v>17</v>
      </c>
      <c r="F1453" s="159" t="s">
        <v>7</v>
      </c>
      <c r="G1453" s="19">
        <v>11.3</v>
      </c>
      <c r="H1453" s="19">
        <v>2.2999999999999998</v>
      </c>
      <c r="I1453" s="19">
        <v>2.2999999999999998</v>
      </c>
    </row>
    <row r="1454" spans="1:9" ht="63" x14ac:dyDescent="0.25">
      <c r="A1454" s="188" t="s">
        <v>1881</v>
      </c>
      <c r="B1454" s="196"/>
      <c r="C1454" s="188" t="s">
        <v>1831</v>
      </c>
      <c r="D1454" s="159" t="s">
        <v>1832</v>
      </c>
      <c r="E1454" s="159" t="s">
        <v>1833</v>
      </c>
      <c r="F1454" s="159" t="s">
        <v>21</v>
      </c>
      <c r="G1454" s="18">
        <v>12000</v>
      </c>
      <c r="H1454" s="18">
        <v>12000</v>
      </c>
      <c r="I1454" s="18">
        <v>12000</v>
      </c>
    </row>
    <row r="1455" spans="1:9" ht="63" x14ac:dyDescent="0.25">
      <c r="A1455" s="189"/>
      <c r="B1455" s="196"/>
      <c r="C1455" s="189"/>
      <c r="D1455" s="159" t="s">
        <v>1823</v>
      </c>
      <c r="E1455" s="159" t="s">
        <v>17</v>
      </c>
      <c r="F1455" s="159" t="s">
        <v>7</v>
      </c>
      <c r="G1455" s="19">
        <v>301.39999999999998</v>
      </c>
      <c r="H1455" s="19">
        <v>443.8</v>
      </c>
      <c r="I1455" s="19">
        <v>460.3</v>
      </c>
    </row>
    <row r="1456" spans="1:9" ht="63" x14ac:dyDescent="0.25">
      <c r="A1456" s="188" t="s">
        <v>1882</v>
      </c>
      <c r="B1456" s="196"/>
      <c r="C1456" s="188" t="s">
        <v>1831</v>
      </c>
      <c r="D1456" s="159" t="s">
        <v>1834</v>
      </c>
      <c r="E1456" s="159" t="s">
        <v>1835</v>
      </c>
      <c r="F1456" s="159" t="s">
        <v>21</v>
      </c>
      <c r="G1456" s="18">
        <v>7114</v>
      </c>
      <c r="H1456" s="18">
        <v>7114</v>
      </c>
      <c r="I1456" s="18">
        <v>7114</v>
      </c>
    </row>
    <row r="1457" spans="1:9" ht="63" x14ac:dyDescent="0.25">
      <c r="A1457" s="189"/>
      <c r="B1457" s="196"/>
      <c r="C1457" s="189"/>
      <c r="D1457" s="159" t="s">
        <v>1823</v>
      </c>
      <c r="E1457" s="159" t="s">
        <v>17</v>
      </c>
      <c r="F1457" s="159" t="s">
        <v>7</v>
      </c>
      <c r="G1457" s="19">
        <v>176.8</v>
      </c>
      <c r="H1457" s="19">
        <v>262.7</v>
      </c>
      <c r="I1457" s="19">
        <v>270.10000000000002</v>
      </c>
    </row>
    <row r="1458" spans="1:9" ht="63" x14ac:dyDescent="0.25">
      <c r="A1458" s="188" t="s">
        <v>1883</v>
      </c>
      <c r="B1458" s="196"/>
      <c r="C1458" s="188" t="s">
        <v>1836</v>
      </c>
      <c r="D1458" s="159" t="s">
        <v>1837</v>
      </c>
      <c r="E1458" s="159" t="s">
        <v>1838</v>
      </c>
      <c r="F1458" s="159" t="s">
        <v>21</v>
      </c>
      <c r="G1458" s="18">
        <v>250088</v>
      </c>
      <c r="H1458" s="18">
        <v>250088</v>
      </c>
      <c r="I1458" s="18">
        <v>250088</v>
      </c>
    </row>
    <row r="1459" spans="1:9" ht="63" x14ac:dyDescent="0.25">
      <c r="A1459" s="189"/>
      <c r="B1459" s="196"/>
      <c r="C1459" s="189"/>
      <c r="D1459" s="159" t="s">
        <v>1823</v>
      </c>
      <c r="E1459" s="159" t="s">
        <v>17</v>
      </c>
      <c r="F1459" s="159" t="s">
        <v>7</v>
      </c>
      <c r="G1459" s="19">
        <v>4419.1000000000004</v>
      </c>
      <c r="H1459" s="19">
        <v>7692.7</v>
      </c>
      <c r="I1459" s="19">
        <v>8155.4</v>
      </c>
    </row>
    <row r="1460" spans="1:9" ht="63" x14ac:dyDescent="0.25">
      <c r="A1460" s="188" t="s">
        <v>1884</v>
      </c>
      <c r="B1460" s="196"/>
      <c r="C1460" s="188" t="s">
        <v>1839</v>
      </c>
      <c r="D1460" s="165" t="s">
        <v>2006</v>
      </c>
      <c r="E1460" s="159" t="s">
        <v>1840</v>
      </c>
      <c r="F1460" s="159" t="s">
        <v>21</v>
      </c>
      <c r="G1460" s="18">
        <v>6500</v>
      </c>
      <c r="H1460" s="18">
        <v>7350</v>
      </c>
      <c r="I1460" s="18" t="s">
        <v>2007</v>
      </c>
    </row>
    <row r="1461" spans="1:9" ht="63" x14ac:dyDescent="0.25">
      <c r="A1461" s="189"/>
      <c r="B1461" s="196"/>
      <c r="C1461" s="189"/>
      <c r="D1461" s="159" t="s">
        <v>1823</v>
      </c>
      <c r="E1461" s="159" t="s">
        <v>17</v>
      </c>
      <c r="F1461" s="159" t="s">
        <v>7</v>
      </c>
      <c r="G1461" s="19">
        <v>5933.9</v>
      </c>
      <c r="H1461" s="19">
        <v>7533.2</v>
      </c>
      <c r="I1461" s="19">
        <v>7757.3</v>
      </c>
    </row>
    <row r="1462" spans="1:9" ht="78.75" x14ac:dyDescent="0.25">
      <c r="A1462" s="188" t="s">
        <v>1885</v>
      </c>
      <c r="B1462" s="196"/>
      <c r="C1462" s="188" t="s">
        <v>1841</v>
      </c>
      <c r="D1462" s="209" t="s">
        <v>1842</v>
      </c>
      <c r="E1462" s="159" t="s">
        <v>1843</v>
      </c>
      <c r="F1462" s="159" t="s">
        <v>21</v>
      </c>
      <c r="G1462" s="18">
        <v>113</v>
      </c>
      <c r="H1462" s="159" t="s">
        <v>2008</v>
      </c>
      <c r="I1462" s="159" t="s">
        <v>2008</v>
      </c>
    </row>
    <row r="1463" spans="1:9" ht="78.75" x14ac:dyDescent="0.25">
      <c r="A1463" s="194"/>
      <c r="B1463" s="196"/>
      <c r="C1463" s="194"/>
      <c r="D1463" s="210"/>
      <c r="E1463" s="159" t="s">
        <v>1844</v>
      </c>
      <c r="F1463" s="159" t="s">
        <v>21</v>
      </c>
      <c r="G1463" s="18">
        <v>113</v>
      </c>
      <c r="H1463" s="159" t="s">
        <v>2008</v>
      </c>
      <c r="I1463" s="159" t="s">
        <v>2009</v>
      </c>
    </row>
    <row r="1464" spans="1:9" ht="63" x14ac:dyDescent="0.25">
      <c r="A1464" s="189"/>
      <c r="B1464" s="196"/>
      <c r="C1464" s="189"/>
      <c r="D1464" s="159" t="s">
        <v>1823</v>
      </c>
      <c r="E1464" s="159" t="s">
        <v>17</v>
      </c>
      <c r="F1464" s="159" t="s">
        <v>7</v>
      </c>
      <c r="G1464" s="19">
        <v>6003.9</v>
      </c>
      <c r="H1464" s="19">
        <v>1739.9</v>
      </c>
      <c r="I1464" s="19">
        <v>1792.1</v>
      </c>
    </row>
    <row r="1465" spans="1:9" ht="63" x14ac:dyDescent="0.25">
      <c r="A1465" s="188" t="s">
        <v>1886</v>
      </c>
      <c r="B1465" s="196"/>
      <c r="C1465" s="188" t="s">
        <v>1845</v>
      </c>
      <c r="D1465" s="159" t="s">
        <v>1846</v>
      </c>
      <c r="E1465" s="159" t="s">
        <v>1847</v>
      </c>
      <c r="F1465" s="159" t="s">
        <v>21</v>
      </c>
      <c r="G1465" s="18">
        <v>20</v>
      </c>
      <c r="H1465" s="159" t="s">
        <v>2010</v>
      </c>
      <c r="I1465" s="159" t="s">
        <v>2011</v>
      </c>
    </row>
    <row r="1466" spans="1:9" ht="150" customHeight="1" x14ac:dyDescent="0.25">
      <c r="A1466" s="189"/>
      <c r="B1466" s="196"/>
      <c r="C1466" s="189"/>
      <c r="D1466" s="159" t="s">
        <v>1823</v>
      </c>
      <c r="E1466" s="159" t="s">
        <v>17</v>
      </c>
      <c r="F1466" s="159" t="s">
        <v>7</v>
      </c>
      <c r="G1466" s="19">
        <v>382</v>
      </c>
      <c r="H1466" s="19">
        <v>1834.9</v>
      </c>
      <c r="I1466" s="19">
        <v>1880.4</v>
      </c>
    </row>
    <row r="1467" spans="1:9" ht="78.75" x14ac:dyDescent="0.25">
      <c r="A1467" s="188" t="s">
        <v>1887</v>
      </c>
      <c r="B1467" s="196"/>
      <c r="C1467" s="188" t="s">
        <v>1848</v>
      </c>
      <c r="D1467" s="165" t="s">
        <v>2012</v>
      </c>
      <c r="E1467" s="159" t="s">
        <v>1849</v>
      </c>
      <c r="F1467" s="159" t="s">
        <v>21</v>
      </c>
      <c r="G1467" s="18">
        <v>600</v>
      </c>
      <c r="H1467" s="18">
        <v>762</v>
      </c>
      <c r="I1467" s="18" t="s">
        <v>2015</v>
      </c>
    </row>
    <row r="1468" spans="1:9" ht="70.5" customHeight="1" x14ac:dyDescent="0.25">
      <c r="A1468" s="189"/>
      <c r="B1468" s="196"/>
      <c r="C1468" s="189"/>
      <c r="D1468" s="159" t="s">
        <v>1823</v>
      </c>
      <c r="E1468" s="159" t="s">
        <v>17</v>
      </c>
      <c r="F1468" s="159" t="s">
        <v>7</v>
      </c>
      <c r="G1468" s="19">
        <v>14.9</v>
      </c>
      <c r="H1468" s="19">
        <v>28</v>
      </c>
      <c r="I1468" s="19">
        <v>28.9</v>
      </c>
    </row>
    <row r="1469" spans="1:9" ht="78.75" x14ac:dyDescent="0.25">
      <c r="A1469" s="188" t="s">
        <v>1888</v>
      </c>
      <c r="B1469" s="196"/>
      <c r="C1469" s="188" t="s">
        <v>1850</v>
      </c>
      <c r="D1469" s="165" t="s">
        <v>2013</v>
      </c>
      <c r="E1469" s="159" t="s">
        <v>1851</v>
      </c>
      <c r="F1469" s="159" t="s">
        <v>21</v>
      </c>
      <c r="G1469" s="18">
        <v>900000</v>
      </c>
      <c r="H1469" s="18">
        <v>543363</v>
      </c>
      <c r="I1469" s="18" t="s">
        <v>2014</v>
      </c>
    </row>
    <row r="1470" spans="1:9" ht="99" customHeight="1" x14ac:dyDescent="0.25">
      <c r="A1470" s="189"/>
      <c r="B1470" s="196"/>
      <c r="C1470" s="189"/>
      <c r="D1470" s="159" t="s">
        <v>1852</v>
      </c>
      <c r="E1470" s="159" t="s">
        <v>17</v>
      </c>
      <c r="F1470" s="159" t="s">
        <v>7</v>
      </c>
      <c r="G1470" s="19">
        <v>22320</v>
      </c>
      <c r="H1470" s="19">
        <v>19887.099999999999</v>
      </c>
      <c r="I1470" s="19">
        <v>20457.599999999999</v>
      </c>
    </row>
    <row r="1471" spans="1:9" ht="78.75" x14ac:dyDescent="0.25">
      <c r="A1471" s="188" t="s">
        <v>1889</v>
      </c>
      <c r="B1471" s="196"/>
      <c r="C1471" s="188" t="s">
        <v>1853</v>
      </c>
      <c r="D1471" s="159" t="s">
        <v>1854</v>
      </c>
      <c r="E1471" s="159" t="s">
        <v>1851</v>
      </c>
      <c r="F1471" s="159" t="s">
        <v>21</v>
      </c>
      <c r="G1471" s="18">
        <v>390000</v>
      </c>
      <c r="H1471" s="18">
        <v>390000</v>
      </c>
      <c r="I1471" s="18" t="s">
        <v>2016</v>
      </c>
    </row>
    <row r="1472" spans="1:9" ht="91.5" customHeight="1" x14ac:dyDescent="0.25">
      <c r="A1472" s="189"/>
      <c r="B1472" s="196"/>
      <c r="C1472" s="189"/>
      <c r="D1472" s="159" t="s">
        <v>1855</v>
      </c>
      <c r="E1472" s="159" t="s">
        <v>17</v>
      </c>
      <c r="F1472" s="159" t="s">
        <v>7</v>
      </c>
      <c r="G1472" s="19">
        <v>9675.9</v>
      </c>
      <c r="H1472" s="19">
        <v>14410.5</v>
      </c>
      <c r="I1472" s="19">
        <v>14976</v>
      </c>
    </row>
    <row r="1473" spans="1:9" ht="78.75" x14ac:dyDescent="0.25">
      <c r="A1473" s="188" t="s">
        <v>1890</v>
      </c>
      <c r="B1473" s="196"/>
      <c r="C1473" s="188" t="s">
        <v>1853</v>
      </c>
      <c r="D1473" s="159" t="s">
        <v>1856</v>
      </c>
      <c r="E1473" s="159" t="s">
        <v>1849</v>
      </c>
      <c r="F1473" s="159" t="s">
        <v>21</v>
      </c>
      <c r="G1473" s="18">
        <v>1</v>
      </c>
      <c r="H1473" s="159" t="s">
        <v>8</v>
      </c>
      <c r="I1473" s="159" t="s">
        <v>8</v>
      </c>
    </row>
    <row r="1474" spans="1:9" ht="63" x14ac:dyDescent="0.25">
      <c r="A1474" s="189"/>
      <c r="B1474" s="196"/>
      <c r="C1474" s="189"/>
      <c r="D1474" s="159" t="s">
        <v>1855</v>
      </c>
      <c r="E1474" s="159" t="s">
        <v>17</v>
      </c>
      <c r="F1474" s="159" t="s">
        <v>7</v>
      </c>
      <c r="G1474" s="20">
        <v>0.02</v>
      </c>
      <c r="H1474" s="20">
        <v>0.04</v>
      </c>
      <c r="I1474" s="20">
        <v>0.04</v>
      </c>
    </row>
    <row r="1475" spans="1:9" ht="63" x14ac:dyDescent="0.25">
      <c r="A1475" s="188" t="s">
        <v>1891</v>
      </c>
      <c r="B1475" s="196"/>
      <c r="C1475" s="188" t="s">
        <v>1857</v>
      </c>
      <c r="D1475" s="159" t="s">
        <v>1858</v>
      </c>
      <c r="E1475" s="159" t="s">
        <v>1859</v>
      </c>
      <c r="F1475" s="159" t="s">
        <v>21</v>
      </c>
      <c r="G1475" s="18">
        <v>1</v>
      </c>
      <c r="H1475" s="18">
        <v>1</v>
      </c>
      <c r="I1475" s="18">
        <v>1</v>
      </c>
    </row>
    <row r="1476" spans="1:9" ht="63" x14ac:dyDescent="0.25">
      <c r="A1476" s="189"/>
      <c r="B1476" s="196"/>
      <c r="C1476" s="189"/>
      <c r="D1476" s="159" t="s">
        <v>1855</v>
      </c>
      <c r="E1476" s="159" t="s">
        <v>17</v>
      </c>
      <c r="F1476" s="159" t="s">
        <v>7</v>
      </c>
      <c r="G1476" s="20">
        <v>0.02</v>
      </c>
      <c r="H1476" s="20">
        <v>0.04</v>
      </c>
      <c r="I1476" s="20">
        <v>0.04</v>
      </c>
    </row>
    <row r="1477" spans="1:9" ht="63" x14ac:dyDescent="0.25">
      <c r="A1477" s="188" t="s">
        <v>1892</v>
      </c>
      <c r="B1477" s="196"/>
      <c r="C1477" s="188" t="s">
        <v>1857</v>
      </c>
      <c r="D1477" s="159" t="s">
        <v>1860</v>
      </c>
      <c r="E1477" s="159" t="s">
        <v>1861</v>
      </c>
      <c r="F1477" s="159" t="s">
        <v>21</v>
      </c>
      <c r="G1477" s="18">
        <v>8000</v>
      </c>
      <c r="H1477" s="18">
        <v>8000</v>
      </c>
      <c r="I1477" s="18">
        <v>8000</v>
      </c>
    </row>
    <row r="1478" spans="1:9" ht="63" x14ac:dyDescent="0.25">
      <c r="A1478" s="189"/>
      <c r="B1478" s="196"/>
      <c r="C1478" s="189"/>
      <c r="D1478" s="159" t="s">
        <v>1855</v>
      </c>
      <c r="E1478" s="159" t="s">
        <v>17</v>
      </c>
      <c r="F1478" s="159" t="s">
        <v>7</v>
      </c>
      <c r="G1478" s="19">
        <v>198.5</v>
      </c>
      <c r="H1478" s="19">
        <v>294.7</v>
      </c>
      <c r="I1478" s="19">
        <v>303.10000000000002</v>
      </c>
    </row>
    <row r="1479" spans="1:9" ht="54" customHeight="1" x14ac:dyDescent="0.25">
      <c r="A1479" s="188" t="s">
        <v>2017</v>
      </c>
      <c r="B1479" s="196"/>
      <c r="C1479" s="188" t="s">
        <v>2019</v>
      </c>
      <c r="D1479" s="188" t="s">
        <v>2018</v>
      </c>
      <c r="E1479" s="159" t="s">
        <v>1843</v>
      </c>
      <c r="F1479" s="159" t="s">
        <v>21</v>
      </c>
      <c r="G1479" s="18">
        <v>0</v>
      </c>
      <c r="H1479" s="18">
        <v>3</v>
      </c>
      <c r="I1479" s="18">
        <v>3</v>
      </c>
    </row>
    <row r="1480" spans="1:9" ht="81.75" customHeight="1" x14ac:dyDescent="0.25">
      <c r="A1480" s="194"/>
      <c r="B1480" s="196"/>
      <c r="C1480" s="194"/>
      <c r="D1480" s="189"/>
      <c r="E1480" s="159" t="s">
        <v>1844</v>
      </c>
      <c r="F1480" s="159" t="s">
        <v>21</v>
      </c>
      <c r="G1480" s="18">
        <v>0</v>
      </c>
      <c r="H1480" s="18">
        <v>3</v>
      </c>
      <c r="I1480" s="18">
        <v>0</v>
      </c>
    </row>
    <row r="1481" spans="1:9" ht="75" customHeight="1" x14ac:dyDescent="0.25">
      <c r="A1481" s="189"/>
      <c r="B1481" s="197"/>
      <c r="C1481" s="189"/>
      <c r="D1481" s="159" t="s">
        <v>1855</v>
      </c>
      <c r="E1481" s="159" t="s">
        <v>17</v>
      </c>
      <c r="F1481" s="159" t="s">
        <v>7</v>
      </c>
      <c r="G1481" s="18">
        <v>0</v>
      </c>
      <c r="H1481" s="19">
        <v>53.27</v>
      </c>
      <c r="I1481" s="19">
        <v>54.8</v>
      </c>
    </row>
    <row r="1482" spans="1:9" ht="63" x14ac:dyDescent="0.25">
      <c r="A1482" s="206" t="s">
        <v>1862</v>
      </c>
      <c r="B1482" s="207"/>
      <c r="C1482" s="207"/>
      <c r="D1482" s="208"/>
      <c r="E1482" s="154" t="s">
        <v>18</v>
      </c>
      <c r="F1482" s="154" t="s">
        <v>7</v>
      </c>
      <c r="G1482" s="21">
        <f>SUM(G1447,G1449,G1451,G1453,G1455,G1457,G1459,G1461,G1464,G1466,G1468,G1470,G1472,G1474,G1476,G1478+55.6)</f>
        <v>49806.559999999998</v>
      </c>
      <c r="H1482" s="21">
        <f>SUM(H1481,H1478,H1476,H1474,H1472,H1470,H1468,H1466,H1464,H1461,H1459,H1457,H1455,H1453,H1451,H1449,H1447+62.3)</f>
        <v>54594.09</v>
      </c>
      <c r="I1482" s="21">
        <f>SUM(I1447,I1449,I1451,I1453,I1455,I1457,I1459,I1461,I1464,I1466,I1468,I1470,I1472,I1474,I1476,I1478,I1481+62.4)</f>
        <v>56559.82</v>
      </c>
    </row>
    <row r="1483" spans="1:9" ht="63" x14ac:dyDescent="0.25">
      <c r="A1483" s="188" t="s">
        <v>1893</v>
      </c>
      <c r="B1483" s="195" t="s">
        <v>1531</v>
      </c>
      <c r="C1483" s="188" t="s">
        <v>1863</v>
      </c>
      <c r="D1483" s="159" t="s">
        <v>1864</v>
      </c>
      <c r="E1483" s="159" t="s">
        <v>147</v>
      </c>
      <c r="F1483" s="159" t="s">
        <v>21</v>
      </c>
      <c r="G1483" s="18">
        <v>2100</v>
      </c>
      <c r="H1483" s="18">
        <v>2170</v>
      </c>
      <c r="I1483" s="18">
        <v>2170</v>
      </c>
    </row>
    <row r="1484" spans="1:9" ht="63" x14ac:dyDescent="0.25">
      <c r="A1484" s="189"/>
      <c r="B1484" s="196"/>
      <c r="C1484" s="189"/>
      <c r="D1484" s="159" t="s">
        <v>1865</v>
      </c>
      <c r="E1484" s="159" t="s">
        <v>17</v>
      </c>
      <c r="F1484" s="159" t="s">
        <v>7</v>
      </c>
      <c r="G1484" s="19">
        <v>1049.7</v>
      </c>
      <c r="H1484" s="19">
        <v>1084.4000000000001</v>
      </c>
      <c r="I1484" s="19">
        <v>1084.4000000000001</v>
      </c>
    </row>
    <row r="1485" spans="1:9" ht="63" x14ac:dyDescent="0.25">
      <c r="A1485" s="188" t="s">
        <v>1894</v>
      </c>
      <c r="B1485" s="196"/>
      <c r="C1485" s="188" t="s">
        <v>155</v>
      </c>
      <c r="D1485" s="159" t="s">
        <v>1866</v>
      </c>
      <c r="E1485" s="159" t="s">
        <v>157</v>
      </c>
      <c r="F1485" s="159" t="s">
        <v>21</v>
      </c>
      <c r="G1485" s="18">
        <v>43</v>
      </c>
      <c r="H1485" s="18">
        <v>43</v>
      </c>
      <c r="I1485" s="18">
        <v>43</v>
      </c>
    </row>
    <row r="1486" spans="1:9" ht="63" x14ac:dyDescent="0.25">
      <c r="A1486" s="189"/>
      <c r="B1486" s="196"/>
      <c r="C1486" s="189"/>
      <c r="D1486" s="159" t="s">
        <v>1865</v>
      </c>
      <c r="E1486" s="159" t="s">
        <v>17</v>
      </c>
      <c r="F1486" s="159" t="s">
        <v>7</v>
      </c>
      <c r="G1486" s="19">
        <v>7297.9</v>
      </c>
      <c r="H1486" s="19">
        <v>7297.9</v>
      </c>
      <c r="I1486" s="19">
        <v>7297.9</v>
      </c>
    </row>
    <row r="1487" spans="1:9" ht="31.5" x14ac:dyDescent="0.25">
      <c r="A1487" s="188" t="s">
        <v>1895</v>
      </c>
      <c r="B1487" s="196"/>
      <c r="C1487" s="188" t="s">
        <v>1285</v>
      </c>
      <c r="D1487" s="188" t="s">
        <v>1036</v>
      </c>
      <c r="E1487" s="159" t="s">
        <v>1020</v>
      </c>
      <c r="F1487" s="159" t="s">
        <v>21</v>
      </c>
      <c r="G1487" s="18">
        <v>87</v>
      </c>
      <c r="H1487" s="18">
        <v>90</v>
      </c>
      <c r="I1487" s="18">
        <v>90</v>
      </c>
    </row>
    <row r="1488" spans="1:9" ht="31.5" x14ac:dyDescent="0.25">
      <c r="A1488" s="194"/>
      <c r="B1488" s="196"/>
      <c r="C1488" s="194"/>
      <c r="D1488" s="189"/>
      <c r="E1488" s="159" t="s">
        <v>632</v>
      </c>
      <c r="F1488" s="159" t="s">
        <v>76</v>
      </c>
      <c r="G1488" s="18">
        <v>14790</v>
      </c>
      <c r="H1488" s="18">
        <v>15300</v>
      </c>
      <c r="I1488" s="18">
        <v>15300</v>
      </c>
    </row>
    <row r="1489" spans="1:9" ht="63" x14ac:dyDescent="0.25">
      <c r="A1489" s="189"/>
      <c r="B1489" s="196"/>
      <c r="C1489" s="189"/>
      <c r="D1489" s="159" t="s">
        <v>1865</v>
      </c>
      <c r="E1489" s="159" t="s">
        <v>17</v>
      </c>
      <c r="F1489" s="159" t="s">
        <v>7</v>
      </c>
      <c r="G1489" s="19">
        <v>3621.1</v>
      </c>
      <c r="H1489" s="19">
        <v>3745.9</v>
      </c>
      <c r="I1489" s="19">
        <v>3745.9</v>
      </c>
    </row>
    <row r="1490" spans="1:9" ht="63" x14ac:dyDescent="0.25">
      <c r="A1490" s="188" t="s">
        <v>1896</v>
      </c>
      <c r="B1490" s="196"/>
      <c r="C1490" s="188" t="s">
        <v>1867</v>
      </c>
      <c r="D1490" s="159" t="s">
        <v>1868</v>
      </c>
      <c r="E1490" s="159" t="s">
        <v>169</v>
      </c>
      <c r="F1490" s="159" t="s">
        <v>21</v>
      </c>
      <c r="G1490" s="18">
        <v>8</v>
      </c>
      <c r="H1490" s="18">
        <v>9</v>
      </c>
      <c r="I1490" s="18">
        <v>9</v>
      </c>
    </row>
    <row r="1491" spans="1:9" ht="63" x14ac:dyDescent="0.25">
      <c r="A1491" s="189"/>
      <c r="B1491" s="196"/>
      <c r="C1491" s="189"/>
      <c r="D1491" s="159" t="s">
        <v>1865</v>
      </c>
      <c r="E1491" s="159" t="s">
        <v>17</v>
      </c>
      <c r="F1491" s="159" t="s">
        <v>7</v>
      </c>
      <c r="G1491" s="19">
        <v>15502</v>
      </c>
      <c r="H1491" s="19">
        <v>17439.8</v>
      </c>
      <c r="I1491" s="19">
        <v>17439.8</v>
      </c>
    </row>
    <row r="1492" spans="1:9" ht="63" x14ac:dyDescent="0.25">
      <c r="A1492" s="188" t="s">
        <v>1897</v>
      </c>
      <c r="B1492" s="196"/>
      <c r="C1492" s="188" t="s">
        <v>1869</v>
      </c>
      <c r="D1492" s="159" t="s">
        <v>1870</v>
      </c>
      <c r="E1492" s="159" t="s">
        <v>169</v>
      </c>
      <c r="F1492" s="159" t="s">
        <v>21</v>
      </c>
      <c r="G1492" s="18">
        <v>5</v>
      </c>
      <c r="H1492" s="18">
        <v>5</v>
      </c>
      <c r="I1492" s="18">
        <v>5</v>
      </c>
    </row>
    <row r="1493" spans="1:9" ht="63" x14ac:dyDescent="0.25">
      <c r="A1493" s="189"/>
      <c r="B1493" s="196"/>
      <c r="C1493" s="189"/>
      <c r="D1493" s="159" t="s">
        <v>1865</v>
      </c>
      <c r="E1493" s="159" t="s">
        <v>17</v>
      </c>
      <c r="F1493" s="159" t="s">
        <v>7</v>
      </c>
      <c r="G1493" s="19">
        <v>1795.2</v>
      </c>
      <c r="H1493" s="19">
        <v>1795.2</v>
      </c>
      <c r="I1493" s="19">
        <v>1795.2</v>
      </c>
    </row>
    <row r="1494" spans="1:9" ht="63" x14ac:dyDescent="0.25">
      <c r="A1494" s="188" t="s">
        <v>1898</v>
      </c>
      <c r="B1494" s="196"/>
      <c r="C1494" s="188" t="s">
        <v>203</v>
      </c>
      <c r="D1494" s="159" t="s">
        <v>1871</v>
      </c>
      <c r="E1494" s="159" t="s">
        <v>1872</v>
      </c>
      <c r="F1494" s="159" t="s">
        <v>21</v>
      </c>
      <c r="G1494" s="18">
        <v>4</v>
      </c>
      <c r="H1494" s="18">
        <v>4</v>
      </c>
      <c r="I1494" s="18">
        <v>4</v>
      </c>
    </row>
    <row r="1495" spans="1:9" ht="63" x14ac:dyDescent="0.25">
      <c r="A1495" s="189"/>
      <c r="B1495" s="196"/>
      <c r="C1495" s="189"/>
      <c r="D1495" s="159" t="s">
        <v>1865</v>
      </c>
      <c r="E1495" s="159" t="s">
        <v>17</v>
      </c>
      <c r="F1495" s="159" t="s">
        <v>7</v>
      </c>
      <c r="G1495" s="19">
        <v>12773.6</v>
      </c>
      <c r="H1495" s="19">
        <v>12773.6</v>
      </c>
      <c r="I1495" s="19">
        <v>12773.6</v>
      </c>
    </row>
    <row r="1496" spans="1:9" ht="63" x14ac:dyDescent="0.25">
      <c r="A1496" s="188" t="s">
        <v>1899</v>
      </c>
      <c r="B1496" s="196"/>
      <c r="C1496" s="188" t="s">
        <v>206</v>
      </c>
      <c r="D1496" s="159" t="s">
        <v>1873</v>
      </c>
      <c r="E1496" s="159" t="s">
        <v>208</v>
      </c>
      <c r="F1496" s="159" t="s">
        <v>21</v>
      </c>
      <c r="G1496" s="18">
        <v>3</v>
      </c>
      <c r="H1496" s="18">
        <v>3</v>
      </c>
      <c r="I1496" s="18">
        <v>3</v>
      </c>
    </row>
    <row r="1497" spans="1:9" ht="63" x14ac:dyDescent="0.25">
      <c r="A1497" s="189"/>
      <c r="B1497" s="196"/>
      <c r="C1497" s="189"/>
      <c r="D1497" s="159" t="s">
        <v>1865</v>
      </c>
      <c r="E1497" s="159" t="s">
        <v>17</v>
      </c>
      <c r="F1497" s="159" t="s">
        <v>7</v>
      </c>
      <c r="G1497" s="19">
        <v>3250.1</v>
      </c>
      <c r="H1497" s="19">
        <v>3250.1</v>
      </c>
      <c r="I1497" s="19">
        <v>3250.1</v>
      </c>
    </row>
    <row r="1498" spans="1:9" ht="63" x14ac:dyDescent="0.25">
      <c r="A1498" s="188" t="s">
        <v>1900</v>
      </c>
      <c r="B1498" s="196"/>
      <c r="C1498" s="188" t="s">
        <v>210</v>
      </c>
      <c r="D1498" s="159" t="s">
        <v>1874</v>
      </c>
      <c r="E1498" s="159" t="s">
        <v>125</v>
      </c>
      <c r="F1498" s="159" t="s">
        <v>21</v>
      </c>
      <c r="G1498" s="18">
        <v>4</v>
      </c>
      <c r="H1498" s="18">
        <v>4</v>
      </c>
      <c r="I1498" s="18">
        <v>4</v>
      </c>
    </row>
    <row r="1499" spans="1:9" ht="63" x14ac:dyDescent="0.25">
      <c r="A1499" s="189"/>
      <c r="B1499" s="197"/>
      <c r="C1499" s="189"/>
      <c r="D1499" s="159" t="s">
        <v>1865</v>
      </c>
      <c r="E1499" s="159" t="s">
        <v>17</v>
      </c>
      <c r="F1499" s="159" t="s">
        <v>7</v>
      </c>
      <c r="G1499" s="19">
        <v>7920.7</v>
      </c>
      <c r="H1499" s="19">
        <v>7920.7</v>
      </c>
      <c r="I1499" s="19">
        <v>7920.7</v>
      </c>
    </row>
    <row r="1500" spans="1:9" ht="53.25" customHeight="1" x14ac:dyDescent="0.25">
      <c r="A1500" s="206" t="s">
        <v>1875</v>
      </c>
      <c r="B1500" s="207"/>
      <c r="C1500" s="207"/>
      <c r="D1500" s="208"/>
      <c r="E1500" s="215" t="s">
        <v>18</v>
      </c>
      <c r="F1500" s="215" t="s">
        <v>7</v>
      </c>
      <c r="G1500" s="21">
        <f>G1484+G1486+G1489+G1491+G1493+G1495+G1497+G1499+1039.5</f>
        <v>54249.799999999996</v>
      </c>
      <c r="H1500" s="21">
        <f>SUM(H1499,H1497,H1495,H1493,H1491,H1489,H1486,H1484+1039.5)</f>
        <v>56347.100000000006</v>
      </c>
      <c r="I1500" s="21">
        <f>SUM(I1499,I1497,I1495,I1493,I1491,I1489,I1486,I1484+1039.5)</f>
        <v>56347.100000000006</v>
      </c>
    </row>
    <row r="1501" spans="1:9" ht="59.25" customHeight="1" x14ac:dyDescent="0.25">
      <c r="A1501" s="206" t="s">
        <v>1876</v>
      </c>
      <c r="B1501" s="207"/>
      <c r="C1501" s="207"/>
      <c r="D1501" s="208"/>
      <c r="E1501" s="216"/>
      <c r="F1501" s="216"/>
      <c r="G1501" s="21">
        <f>G1482+G1500</f>
        <v>104056.35999999999</v>
      </c>
      <c r="H1501" s="21">
        <f>H1482+H1500</f>
        <v>110941.19</v>
      </c>
      <c r="I1501" s="21">
        <f>I1482+I1500</f>
        <v>112906.92000000001</v>
      </c>
    </row>
    <row r="1502" spans="1:9" ht="54.75" customHeight="1" x14ac:dyDescent="0.25">
      <c r="A1502" s="212" t="s">
        <v>1817</v>
      </c>
      <c r="B1502" s="213"/>
      <c r="C1502" s="213"/>
      <c r="D1502" s="214"/>
      <c r="E1502" s="217"/>
      <c r="F1502" s="217"/>
      <c r="G1502" s="22">
        <v>10925523.4</v>
      </c>
      <c r="H1502" s="22">
        <v>12046611.4</v>
      </c>
      <c r="I1502" s="22">
        <v>12065292</v>
      </c>
    </row>
  </sheetData>
  <mergeCells count="1563">
    <mergeCell ref="A1184:A1185"/>
    <mergeCell ref="E549:E550"/>
    <mergeCell ref="F549:F550"/>
    <mergeCell ref="A731:A733"/>
    <mergeCell ref="C731:C733"/>
    <mergeCell ref="F732:F733"/>
    <mergeCell ref="E732:E733"/>
    <mergeCell ref="A682:A683"/>
    <mergeCell ref="C682:C683"/>
    <mergeCell ref="A684:A685"/>
    <mergeCell ref="C684:C685"/>
    <mergeCell ref="A686:A687"/>
    <mergeCell ref="C686:C687"/>
    <mergeCell ref="A688:A689"/>
    <mergeCell ref="C688:C689"/>
    <mergeCell ref="A690:A691"/>
    <mergeCell ref="C690:C691"/>
    <mergeCell ref="A672:A673"/>
    <mergeCell ref="C672:C673"/>
    <mergeCell ref="A674:A675"/>
    <mergeCell ref="C674:C675"/>
    <mergeCell ref="A676:A677"/>
    <mergeCell ref="A651:A653"/>
    <mergeCell ref="E652:E653"/>
    <mergeCell ref="A633:A634"/>
    <mergeCell ref="F652:F653"/>
    <mergeCell ref="A708:A710"/>
    <mergeCell ref="C708:C710"/>
    <mergeCell ref="A725:A726"/>
    <mergeCell ref="C725:C726"/>
    <mergeCell ref="A727:A728"/>
    <mergeCell ref="C727:C728"/>
    <mergeCell ref="E709:E710"/>
    <mergeCell ref="F709:F710"/>
    <mergeCell ref="A711:A713"/>
    <mergeCell ref="C711:C713"/>
    <mergeCell ref="E712:E713"/>
    <mergeCell ref="F712:F713"/>
    <mergeCell ref="A716:A718"/>
    <mergeCell ref="C716:C718"/>
    <mergeCell ref="E717:E718"/>
    <mergeCell ref="F717:F718"/>
    <mergeCell ref="C676:C677"/>
    <mergeCell ref="A678:A679"/>
    <mergeCell ref="C678:C679"/>
    <mergeCell ref="A702:A703"/>
    <mergeCell ref="C702:C703"/>
    <mergeCell ref="A704:A705"/>
    <mergeCell ref="C704:C705"/>
    <mergeCell ref="A706:A707"/>
    <mergeCell ref="C706:C707"/>
    <mergeCell ref="A692:A693"/>
    <mergeCell ref="C692:C693"/>
    <mergeCell ref="A694:A695"/>
    <mergeCell ref="C694:C695"/>
    <mergeCell ref="A696:A697"/>
    <mergeCell ref="C696:C697"/>
    <mergeCell ref="A698:A699"/>
    <mergeCell ref="C698:C699"/>
    <mergeCell ref="A700:A701"/>
    <mergeCell ref="C700:C701"/>
    <mergeCell ref="A680:A681"/>
    <mergeCell ref="C680:C681"/>
    <mergeCell ref="E578:E579"/>
    <mergeCell ref="F578:F579"/>
    <mergeCell ref="A588:A590"/>
    <mergeCell ref="C588:C590"/>
    <mergeCell ref="F589:F590"/>
    <mergeCell ref="E589:E590"/>
    <mergeCell ref="A609:A610"/>
    <mergeCell ref="C609:C610"/>
    <mergeCell ref="C633:C634"/>
    <mergeCell ref="A645:A647"/>
    <mergeCell ref="C645:C647"/>
    <mergeCell ref="E646:E647"/>
    <mergeCell ref="F646:F647"/>
    <mergeCell ref="A648:A650"/>
    <mergeCell ref="C648:C650"/>
    <mergeCell ref="E649:E650"/>
    <mergeCell ref="F649:F650"/>
    <mergeCell ref="A617:A618"/>
    <mergeCell ref="C617:C618"/>
    <mergeCell ref="A619:A620"/>
    <mergeCell ref="C619:C620"/>
    <mergeCell ref="A621:A622"/>
    <mergeCell ref="C621:C622"/>
    <mergeCell ref="A623:A624"/>
    <mergeCell ref="C623:C624"/>
    <mergeCell ref="A625:A626"/>
    <mergeCell ref="C625:C626"/>
    <mergeCell ref="A605:A606"/>
    <mergeCell ref="C605:C606"/>
    <mergeCell ref="A607:A608"/>
    <mergeCell ref="C607:C608"/>
    <mergeCell ref="A611:A612"/>
    <mergeCell ref="I486:I487"/>
    <mergeCell ref="A525:A527"/>
    <mergeCell ref="C525:C527"/>
    <mergeCell ref="E526:E527"/>
    <mergeCell ref="F526:F527"/>
    <mergeCell ref="A528:A530"/>
    <mergeCell ref="C528:C530"/>
    <mergeCell ref="E529:E530"/>
    <mergeCell ref="F529:F530"/>
    <mergeCell ref="A533:A535"/>
    <mergeCell ref="C533:C535"/>
    <mergeCell ref="E534:E535"/>
    <mergeCell ref="F534:F535"/>
    <mergeCell ref="A531:A532"/>
    <mergeCell ref="C531:C532"/>
    <mergeCell ref="A495:A496"/>
    <mergeCell ref="C495:C496"/>
    <mergeCell ref="A497:A498"/>
    <mergeCell ref="C497:C498"/>
    <mergeCell ref="A499:A501"/>
    <mergeCell ref="C499:C501"/>
    <mergeCell ref="A502:A504"/>
    <mergeCell ref="C502:C504"/>
    <mergeCell ref="A489:A492"/>
    <mergeCell ref="C489:C492"/>
    <mergeCell ref="D499:D500"/>
    <mergeCell ref="C521:C522"/>
    <mergeCell ref="A493:A494"/>
    <mergeCell ref="C493:C494"/>
    <mergeCell ref="D472:D475"/>
    <mergeCell ref="D481:D483"/>
    <mergeCell ref="A481:A485"/>
    <mergeCell ref="C481:C485"/>
    <mergeCell ref="E484:E485"/>
    <mergeCell ref="F484:F485"/>
    <mergeCell ref="A486:A488"/>
    <mergeCell ref="C486:C488"/>
    <mergeCell ref="D486:D487"/>
    <mergeCell ref="H486:H487"/>
    <mergeCell ref="A477:A480"/>
    <mergeCell ref="C477:C480"/>
    <mergeCell ref="A443:A444"/>
    <mergeCell ref="C443:C444"/>
    <mergeCell ref="A445:A446"/>
    <mergeCell ref="C445:C446"/>
    <mergeCell ref="C447:C448"/>
    <mergeCell ref="A463:A464"/>
    <mergeCell ref="C463:C464"/>
    <mergeCell ref="A472:A476"/>
    <mergeCell ref="C472:C476"/>
    <mergeCell ref="E399:E400"/>
    <mergeCell ref="F399:F400"/>
    <mergeCell ref="A429:A431"/>
    <mergeCell ref="C429:C431"/>
    <mergeCell ref="E430:E431"/>
    <mergeCell ref="F430:F431"/>
    <mergeCell ref="E433:E434"/>
    <mergeCell ref="F433:F434"/>
    <mergeCell ref="D465:D468"/>
    <mergeCell ref="E469:E471"/>
    <mergeCell ref="F469:F471"/>
    <mergeCell ref="C465:C471"/>
    <mergeCell ref="A465:A471"/>
    <mergeCell ref="A435:A436"/>
    <mergeCell ref="C435:C436"/>
    <mergeCell ref="A437:A438"/>
    <mergeCell ref="C437:C438"/>
    <mergeCell ref="A439:A440"/>
    <mergeCell ref="C439:C440"/>
    <mergeCell ref="A407:A408"/>
    <mergeCell ref="C407:C408"/>
    <mergeCell ref="A409:A410"/>
    <mergeCell ref="C409:C410"/>
    <mergeCell ref="A411:A412"/>
    <mergeCell ref="C411:C412"/>
    <mergeCell ref="A423:A424"/>
    <mergeCell ref="C423:C424"/>
    <mergeCell ref="A425:A426"/>
    <mergeCell ref="A459:A460"/>
    <mergeCell ref="C459:C460"/>
    <mergeCell ref="A461:A462"/>
    <mergeCell ref="C461:C462"/>
    <mergeCell ref="D1375:D1381"/>
    <mergeCell ref="D1390:D1393"/>
    <mergeCell ref="G1390:G1393"/>
    <mergeCell ref="H1390:H1393"/>
    <mergeCell ref="I1390:I1393"/>
    <mergeCell ref="C358:C359"/>
    <mergeCell ref="C360:C361"/>
    <mergeCell ref="C362:C363"/>
    <mergeCell ref="C364:C365"/>
    <mergeCell ref="C366:C367"/>
    <mergeCell ref="C368:C369"/>
    <mergeCell ref="C370:C371"/>
    <mergeCell ref="C372:C373"/>
    <mergeCell ref="C374:C375"/>
    <mergeCell ref="C376:C377"/>
    <mergeCell ref="E1355:E1356"/>
    <mergeCell ref="G1355:G1356"/>
    <mergeCell ref="H1355:H1356"/>
    <mergeCell ref="I1355:I1356"/>
    <mergeCell ref="C1271:C1272"/>
    <mergeCell ref="E1177:E1178"/>
    <mergeCell ref="A1013:I1013"/>
    <mergeCell ref="A1154:A1156"/>
    <mergeCell ref="C1289:C1290"/>
    <mergeCell ref="A384:A390"/>
    <mergeCell ref="C384:C390"/>
    <mergeCell ref="E388:E390"/>
    <mergeCell ref="F388:F390"/>
    <mergeCell ref="D384:D387"/>
    <mergeCell ref="A391:A395"/>
    <mergeCell ref="C391:C395"/>
    <mergeCell ref="D391:D393"/>
    <mergeCell ref="A1207:D1207"/>
    <mergeCell ref="A1208:A1209"/>
    <mergeCell ref="C1208:C1209"/>
    <mergeCell ref="C1255:C1256"/>
    <mergeCell ref="A1257:A1258"/>
    <mergeCell ref="C1257:C1258"/>
    <mergeCell ref="A1178:D1178"/>
    <mergeCell ref="A1210:A1211"/>
    <mergeCell ref="C1210:C1211"/>
    <mergeCell ref="A1212:A1213"/>
    <mergeCell ref="A1214:A1215"/>
    <mergeCell ref="C1214:C1215"/>
    <mergeCell ref="A1216:A1217"/>
    <mergeCell ref="C1216:C1217"/>
    <mergeCell ref="A1218:A1219"/>
    <mergeCell ref="I1364:I1365"/>
    <mergeCell ref="H1364:H1365"/>
    <mergeCell ref="G1364:G1365"/>
    <mergeCell ref="D1364:D1365"/>
    <mergeCell ref="G1361:G1363"/>
    <mergeCell ref="H1361:H1363"/>
    <mergeCell ref="I1361:I1363"/>
    <mergeCell ref="D1361:D1363"/>
    <mergeCell ref="A1232:A1233"/>
    <mergeCell ref="C1232:C1233"/>
    <mergeCell ref="A1234:A1235"/>
    <mergeCell ref="C1234:C1235"/>
    <mergeCell ref="A1236:A1237"/>
    <mergeCell ref="C1236:C1237"/>
    <mergeCell ref="A1193:A1194"/>
    <mergeCell ref="C1193:C1194"/>
    <mergeCell ref="A1195:A1196"/>
    <mergeCell ref="A1163:A1164"/>
    <mergeCell ref="C1163:C1164"/>
    <mergeCell ref="A1165:A1166"/>
    <mergeCell ref="C1165:C1166"/>
    <mergeCell ref="A1167:A1168"/>
    <mergeCell ref="C1167:C1168"/>
    <mergeCell ref="A1169:A1170"/>
    <mergeCell ref="C1169:C1170"/>
    <mergeCell ref="C1184:C1185"/>
    <mergeCell ref="A1171:A1172"/>
    <mergeCell ref="C1171:C1172"/>
    <mergeCell ref="A1173:A1174"/>
    <mergeCell ref="C1173:C1174"/>
    <mergeCell ref="A1175:A1176"/>
    <mergeCell ref="C1175:C1176"/>
    <mergeCell ref="A1177:D1177"/>
    <mergeCell ref="C1205:C1206"/>
    <mergeCell ref="C1203:C1204"/>
    <mergeCell ref="A1205:A1206"/>
    <mergeCell ref="A1180:A1181"/>
    <mergeCell ref="B1180:B1189"/>
    <mergeCell ref="C1180:C1181"/>
    <mergeCell ref="A1182:A1183"/>
    <mergeCell ref="C1182:C1183"/>
    <mergeCell ref="A1186:A1187"/>
    <mergeCell ref="C1186:C1187"/>
    <mergeCell ref="A1188:A1189"/>
    <mergeCell ref="C1188:C1189"/>
    <mergeCell ref="A1190:D1190"/>
    <mergeCell ref="A1191:A1192"/>
    <mergeCell ref="B1191:B1206"/>
    <mergeCell ref="C1191:C1192"/>
    <mergeCell ref="A1146:A1147"/>
    <mergeCell ref="C1146:C1147"/>
    <mergeCell ref="A1148:A1149"/>
    <mergeCell ref="C1148:C1149"/>
    <mergeCell ref="A1150:A1151"/>
    <mergeCell ref="C1150:C1151"/>
    <mergeCell ref="A1152:A1153"/>
    <mergeCell ref="C1152:C1153"/>
    <mergeCell ref="C1154:C1156"/>
    <mergeCell ref="D1154:D1155"/>
    <mergeCell ref="F1154:F1155"/>
    <mergeCell ref="A1157:A1158"/>
    <mergeCell ref="C1157:C1158"/>
    <mergeCell ref="A1159:A1160"/>
    <mergeCell ref="C1159:C1160"/>
    <mergeCell ref="A1161:A1162"/>
    <mergeCell ref="C1161:C1162"/>
    <mergeCell ref="A1128:A1129"/>
    <mergeCell ref="C1128:C1129"/>
    <mergeCell ref="A1130:A1131"/>
    <mergeCell ref="C1130:C1131"/>
    <mergeCell ref="A1132:A1133"/>
    <mergeCell ref="C1132:C1133"/>
    <mergeCell ref="A1134:A1135"/>
    <mergeCell ref="C1134:C1135"/>
    <mergeCell ref="A1136:A1137"/>
    <mergeCell ref="C1136:C1137"/>
    <mergeCell ref="A1138:A1139"/>
    <mergeCell ref="C1138:C1139"/>
    <mergeCell ref="A1140:A1141"/>
    <mergeCell ref="C1140:C1141"/>
    <mergeCell ref="A1142:A1143"/>
    <mergeCell ref="C1142:C1143"/>
    <mergeCell ref="A1144:A1145"/>
    <mergeCell ref="C1144:C1145"/>
    <mergeCell ref="A1110:A1111"/>
    <mergeCell ref="C1110:C1111"/>
    <mergeCell ref="A1112:A1113"/>
    <mergeCell ref="C1112:C1113"/>
    <mergeCell ref="A1114:A1115"/>
    <mergeCell ref="C1114:C1115"/>
    <mergeCell ref="A1116:A1117"/>
    <mergeCell ref="C1116:C1117"/>
    <mergeCell ref="A1118:A1119"/>
    <mergeCell ref="C1118:C1119"/>
    <mergeCell ref="A1120:A1121"/>
    <mergeCell ref="C1120:C1121"/>
    <mergeCell ref="A1122:A1123"/>
    <mergeCell ref="C1122:C1123"/>
    <mergeCell ref="A1124:A1125"/>
    <mergeCell ref="C1124:C1125"/>
    <mergeCell ref="A1126:A1127"/>
    <mergeCell ref="C1126:C1127"/>
    <mergeCell ref="A1094:A1095"/>
    <mergeCell ref="C1094:C1095"/>
    <mergeCell ref="A1096:A1097"/>
    <mergeCell ref="C1096:C1097"/>
    <mergeCell ref="A1098:A1099"/>
    <mergeCell ref="C1098:C1099"/>
    <mergeCell ref="C1092:C1093"/>
    <mergeCell ref="A1100:A1101"/>
    <mergeCell ref="C1100:C1101"/>
    <mergeCell ref="A1102:A1103"/>
    <mergeCell ref="C1102:C1103"/>
    <mergeCell ref="A1104:A1105"/>
    <mergeCell ref="C1104:C1105"/>
    <mergeCell ref="A1106:A1107"/>
    <mergeCell ref="C1106:C1107"/>
    <mergeCell ref="A1108:A1109"/>
    <mergeCell ref="C1108:C1109"/>
    <mergeCell ref="A1074:A1075"/>
    <mergeCell ref="C1074:C1075"/>
    <mergeCell ref="A1076:A1077"/>
    <mergeCell ref="C1076:C1077"/>
    <mergeCell ref="A1078:A1079"/>
    <mergeCell ref="C1078:C1079"/>
    <mergeCell ref="A1080:A1081"/>
    <mergeCell ref="C1080:C1081"/>
    <mergeCell ref="A1082:A1083"/>
    <mergeCell ref="C1082:C1083"/>
    <mergeCell ref="A1084:A1085"/>
    <mergeCell ref="C1084:C1085"/>
    <mergeCell ref="A1086:A1087"/>
    <mergeCell ref="C1086:C1087"/>
    <mergeCell ref="A1088:A1089"/>
    <mergeCell ref="C1088:C1089"/>
    <mergeCell ref="A1090:A1091"/>
    <mergeCell ref="C1090:C1091"/>
    <mergeCell ref="A1056:A1057"/>
    <mergeCell ref="C1056:C1057"/>
    <mergeCell ref="A1058:A1059"/>
    <mergeCell ref="C1058:C1059"/>
    <mergeCell ref="A1060:A1061"/>
    <mergeCell ref="C1060:C1061"/>
    <mergeCell ref="A1062:A1063"/>
    <mergeCell ref="C1062:C1063"/>
    <mergeCell ref="A1064:A1065"/>
    <mergeCell ref="C1064:C1065"/>
    <mergeCell ref="A1066:A1067"/>
    <mergeCell ref="C1066:C1067"/>
    <mergeCell ref="A1068:A1069"/>
    <mergeCell ref="C1068:C1069"/>
    <mergeCell ref="A1070:A1071"/>
    <mergeCell ref="C1070:C1071"/>
    <mergeCell ref="A1072:A1073"/>
    <mergeCell ref="C1072:C1073"/>
    <mergeCell ref="C1038:C1039"/>
    <mergeCell ref="A1040:A1041"/>
    <mergeCell ref="C1040:C1041"/>
    <mergeCell ref="A1042:A1043"/>
    <mergeCell ref="C1042:C1043"/>
    <mergeCell ref="A1044:A1045"/>
    <mergeCell ref="C1044:C1045"/>
    <mergeCell ref="A1046:A1047"/>
    <mergeCell ref="C1046:C1047"/>
    <mergeCell ref="A1048:A1049"/>
    <mergeCell ref="C1048:C1049"/>
    <mergeCell ref="A1050:A1051"/>
    <mergeCell ref="C1050:C1051"/>
    <mergeCell ref="A1052:A1053"/>
    <mergeCell ref="C1052:C1053"/>
    <mergeCell ref="A1054:A1055"/>
    <mergeCell ref="C1054:C1055"/>
    <mergeCell ref="A993:A995"/>
    <mergeCell ref="C993:C995"/>
    <mergeCell ref="D993:D994"/>
    <mergeCell ref="A996:A998"/>
    <mergeCell ref="C996:C998"/>
    <mergeCell ref="D996:D997"/>
    <mergeCell ref="A1014:A1015"/>
    <mergeCell ref="B1014:B1176"/>
    <mergeCell ref="C1014:C1015"/>
    <mergeCell ref="A1016:A1017"/>
    <mergeCell ref="C1016:C1017"/>
    <mergeCell ref="A1018:A1019"/>
    <mergeCell ref="C1018:C1019"/>
    <mergeCell ref="A1020:A1021"/>
    <mergeCell ref="C1020:C1021"/>
    <mergeCell ref="A1022:A1023"/>
    <mergeCell ref="C1022:C1023"/>
    <mergeCell ref="A1024:A1025"/>
    <mergeCell ref="C1024:C1025"/>
    <mergeCell ref="A1026:A1027"/>
    <mergeCell ref="C1026:C1027"/>
    <mergeCell ref="A1028:A1029"/>
    <mergeCell ref="C1028:C1029"/>
    <mergeCell ref="A1030:A1031"/>
    <mergeCell ref="C1030:C1031"/>
    <mergeCell ref="A1032:A1033"/>
    <mergeCell ref="C1032:C1033"/>
    <mergeCell ref="A1034:A1035"/>
    <mergeCell ref="C1034:C1035"/>
    <mergeCell ref="A1036:A1037"/>
    <mergeCell ref="C1036:C1037"/>
    <mergeCell ref="A1038:A1039"/>
    <mergeCell ref="A978:I978"/>
    <mergeCell ref="A979:A980"/>
    <mergeCell ref="B979:B986"/>
    <mergeCell ref="C979:C980"/>
    <mergeCell ref="A981:A982"/>
    <mergeCell ref="C981:C982"/>
    <mergeCell ref="A983:A984"/>
    <mergeCell ref="C983:C984"/>
    <mergeCell ref="A985:A986"/>
    <mergeCell ref="C985:C986"/>
    <mergeCell ref="A976:D976"/>
    <mergeCell ref="A977:D977"/>
    <mergeCell ref="A1011:D1011"/>
    <mergeCell ref="A1012:D1012"/>
    <mergeCell ref="E1011:E1012"/>
    <mergeCell ref="F1011:F1012"/>
    <mergeCell ref="A999:D999"/>
    <mergeCell ref="A1000:A1008"/>
    <mergeCell ref="B1000:B1008"/>
    <mergeCell ref="C1000:C1006"/>
    <mergeCell ref="D1000:D1005"/>
    <mergeCell ref="C1007:C1008"/>
    <mergeCell ref="A1009:A1010"/>
    <mergeCell ref="B1009:B1010"/>
    <mergeCell ref="C1009:C1010"/>
    <mergeCell ref="A987:A989"/>
    <mergeCell ref="B987:B998"/>
    <mergeCell ref="C987:C989"/>
    <mergeCell ref="D987:D988"/>
    <mergeCell ref="A990:A992"/>
    <mergeCell ref="C990:C992"/>
    <mergeCell ref="D990:D991"/>
    <mergeCell ref="A916:A917"/>
    <mergeCell ref="C916:C917"/>
    <mergeCell ref="A918:A919"/>
    <mergeCell ref="C918:C919"/>
    <mergeCell ref="A952:A953"/>
    <mergeCell ref="C952:C953"/>
    <mergeCell ref="A966:A969"/>
    <mergeCell ref="C966:C969"/>
    <mergeCell ref="A970:A971"/>
    <mergeCell ref="C970:C971"/>
    <mergeCell ref="A972:A973"/>
    <mergeCell ref="C972:C973"/>
    <mergeCell ref="A974:A975"/>
    <mergeCell ref="C974:C975"/>
    <mergeCell ref="A930:A931"/>
    <mergeCell ref="C930:C931"/>
    <mergeCell ref="A932:A935"/>
    <mergeCell ref="C932:C935"/>
    <mergeCell ref="A938:A939"/>
    <mergeCell ref="C938:C939"/>
    <mergeCell ref="A940:A941"/>
    <mergeCell ref="C940:C941"/>
    <mergeCell ref="C964:C965"/>
    <mergeCell ref="A944:A945"/>
    <mergeCell ref="A954:A955"/>
    <mergeCell ref="A956:A957"/>
    <mergeCell ref="A958:A959"/>
    <mergeCell ref="A960:A961"/>
    <mergeCell ref="A962:A963"/>
    <mergeCell ref="A964:A965"/>
    <mergeCell ref="A900:A901"/>
    <mergeCell ref="C900:C901"/>
    <mergeCell ref="A902:A905"/>
    <mergeCell ref="C902:C905"/>
    <mergeCell ref="A906:A909"/>
    <mergeCell ref="C906:C909"/>
    <mergeCell ref="A910:A911"/>
    <mergeCell ref="C910:C911"/>
    <mergeCell ref="A890:A891"/>
    <mergeCell ref="C890:C891"/>
    <mergeCell ref="A892:A893"/>
    <mergeCell ref="C892:C893"/>
    <mergeCell ref="A894:A895"/>
    <mergeCell ref="C894:C895"/>
    <mergeCell ref="A896:A897"/>
    <mergeCell ref="C896:C897"/>
    <mergeCell ref="A898:A899"/>
    <mergeCell ref="C898:C899"/>
    <mergeCell ref="A880:A881"/>
    <mergeCell ref="C880:C881"/>
    <mergeCell ref="A882:A883"/>
    <mergeCell ref="C882:C883"/>
    <mergeCell ref="A884:A885"/>
    <mergeCell ref="C884:C885"/>
    <mergeCell ref="A886:A887"/>
    <mergeCell ref="C886:C887"/>
    <mergeCell ref="A888:A889"/>
    <mergeCell ref="C888:C889"/>
    <mergeCell ref="A872:A873"/>
    <mergeCell ref="C872:C873"/>
    <mergeCell ref="A874:A875"/>
    <mergeCell ref="C874:C875"/>
    <mergeCell ref="A876:A877"/>
    <mergeCell ref="C876:C877"/>
    <mergeCell ref="A878:A879"/>
    <mergeCell ref="C878:C879"/>
    <mergeCell ref="A864:A865"/>
    <mergeCell ref="C864:C865"/>
    <mergeCell ref="A866:A867"/>
    <mergeCell ref="C866:C867"/>
    <mergeCell ref="A868:A869"/>
    <mergeCell ref="C868:C869"/>
    <mergeCell ref="A870:A871"/>
    <mergeCell ref="C870:C871"/>
    <mergeCell ref="A852:A853"/>
    <mergeCell ref="C852:C853"/>
    <mergeCell ref="A854:A855"/>
    <mergeCell ref="C854:C855"/>
    <mergeCell ref="A856:A857"/>
    <mergeCell ref="C856:C857"/>
    <mergeCell ref="A858:A859"/>
    <mergeCell ref="C858:C859"/>
    <mergeCell ref="A860:A861"/>
    <mergeCell ref="C860:C861"/>
    <mergeCell ref="A846:A847"/>
    <mergeCell ref="C846:C847"/>
    <mergeCell ref="A848:A849"/>
    <mergeCell ref="C848:C849"/>
    <mergeCell ref="A850:A851"/>
    <mergeCell ref="C850:C851"/>
    <mergeCell ref="A832:A833"/>
    <mergeCell ref="C832:C833"/>
    <mergeCell ref="A834:A835"/>
    <mergeCell ref="C834:C835"/>
    <mergeCell ref="A836:A837"/>
    <mergeCell ref="C836:C837"/>
    <mergeCell ref="A838:A839"/>
    <mergeCell ref="C838:C839"/>
    <mergeCell ref="A840:A841"/>
    <mergeCell ref="C840:C841"/>
    <mergeCell ref="A862:A863"/>
    <mergeCell ref="C862:C863"/>
    <mergeCell ref="A828:A829"/>
    <mergeCell ref="C828:C829"/>
    <mergeCell ref="A830:A831"/>
    <mergeCell ref="C830:C831"/>
    <mergeCell ref="A816:A817"/>
    <mergeCell ref="C816:C817"/>
    <mergeCell ref="A818:A819"/>
    <mergeCell ref="C818:C819"/>
    <mergeCell ref="A820:A821"/>
    <mergeCell ref="C820:C821"/>
    <mergeCell ref="A842:A843"/>
    <mergeCell ref="C842:C843"/>
    <mergeCell ref="A844:A845"/>
    <mergeCell ref="C844:C845"/>
    <mergeCell ref="A812:A813"/>
    <mergeCell ref="C812:C813"/>
    <mergeCell ref="A814:A815"/>
    <mergeCell ref="C814:C815"/>
    <mergeCell ref="A808:A809"/>
    <mergeCell ref="C808:C809"/>
    <mergeCell ref="A822:A823"/>
    <mergeCell ref="C822:C823"/>
    <mergeCell ref="A824:A825"/>
    <mergeCell ref="C824:C825"/>
    <mergeCell ref="A790:A791"/>
    <mergeCell ref="C790:C791"/>
    <mergeCell ref="A792:A793"/>
    <mergeCell ref="C792:C793"/>
    <mergeCell ref="A794:A795"/>
    <mergeCell ref="C794:C795"/>
    <mergeCell ref="A796:A797"/>
    <mergeCell ref="C796:C797"/>
    <mergeCell ref="A798:A799"/>
    <mergeCell ref="C798:C799"/>
    <mergeCell ref="A826:A827"/>
    <mergeCell ref="C826:C827"/>
    <mergeCell ref="A784:A785"/>
    <mergeCell ref="C784:C785"/>
    <mergeCell ref="A786:A787"/>
    <mergeCell ref="C786:C787"/>
    <mergeCell ref="A788:A789"/>
    <mergeCell ref="C788:C789"/>
    <mergeCell ref="A810:A811"/>
    <mergeCell ref="C810:C811"/>
    <mergeCell ref="A782:A783"/>
    <mergeCell ref="C782:C783"/>
    <mergeCell ref="A778:A779"/>
    <mergeCell ref="C778:C779"/>
    <mergeCell ref="A780:A781"/>
    <mergeCell ref="C780:C781"/>
    <mergeCell ref="A768:A769"/>
    <mergeCell ref="C768:C769"/>
    <mergeCell ref="A770:A771"/>
    <mergeCell ref="C770:C771"/>
    <mergeCell ref="A772:A773"/>
    <mergeCell ref="C772:C773"/>
    <mergeCell ref="A774:A775"/>
    <mergeCell ref="C774:C775"/>
    <mergeCell ref="A776:A777"/>
    <mergeCell ref="C776:C777"/>
    <mergeCell ref="A800:A801"/>
    <mergeCell ref="C800:C801"/>
    <mergeCell ref="A802:A803"/>
    <mergeCell ref="C802:C803"/>
    <mergeCell ref="A804:A805"/>
    <mergeCell ref="C804:C805"/>
    <mergeCell ref="A806:A807"/>
    <mergeCell ref="C806:C807"/>
    <mergeCell ref="A758:A759"/>
    <mergeCell ref="C758:C759"/>
    <mergeCell ref="A760:A761"/>
    <mergeCell ref="C760:C761"/>
    <mergeCell ref="A762:A763"/>
    <mergeCell ref="C762:C763"/>
    <mergeCell ref="A764:A765"/>
    <mergeCell ref="C764:C765"/>
    <mergeCell ref="A766:A767"/>
    <mergeCell ref="C766:C767"/>
    <mergeCell ref="A748:A749"/>
    <mergeCell ref="C748:C749"/>
    <mergeCell ref="A750:A751"/>
    <mergeCell ref="C750:C751"/>
    <mergeCell ref="A752:A753"/>
    <mergeCell ref="C752:C753"/>
    <mergeCell ref="A754:A755"/>
    <mergeCell ref="C754:C755"/>
    <mergeCell ref="A756:A757"/>
    <mergeCell ref="C756:C757"/>
    <mergeCell ref="A736:A737"/>
    <mergeCell ref="C736:C737"/>
    <mergeCell ref="A738:A739"/>
    <mergeCell ref="C738:C739"/>
    <mergeCell ref="A740:A741"/>
    <mergeCell ref="C740:C741"/>
    <mergeCell ref="A742:A743"/>
    <mergeCell ref="C742:C743"/>
    <mergeCell ref="A746:A747"/>
    <mergeCell ref="C746:C747"/>
    <mergeCell ref="C744:C745"/>
    <mergeCell ref="A734:A735"/>
    <mergeCell ref="C734:C735"/>
    <mergeCell ref="A714:A715"/>
    <mergeCell ref="C714:C715"/>
    <mergeCell ref="A719:A720"/>
    <mergeCell ref="C719:C720"/>
    <mergeCell ref="A721:A722"/>
    <mergeCell ref="C721:C722"/>
    <mergeCell ref="A723:A724"/>
    <mergeCell ref="C723:C724"/>
    <mergeCell ref="A744:A745"/>
    <mergeCell ref="A729:A730"/>
    <mergeCell ref="C729:C730"/>
    <mergeCell ref="A662:A663"/>
    <mergeCell ref="C662:C663"/>
    <mergeCell ref="A664:A665"/>
    <mergeCell ref="C664:C665"/>
    <mergeCell ref="A666:A667"/>
    <mergeCell ref="C666:C667"/>
    <mergeCell ref="A668:A669"/>
    <mergeCell ref="C668:C669"/>
    <mergeCell ref="A670:A671"/>
    <mergeCell ref="C670:C671"/>
    <mergeCell ref="A654:A655"/>
    <mergeCell ref="C654:C655"/>
    <mergeCell ref="A656:A657"/>
    <mergeCell ref="C656:C657"/>
    <mergeCell ref="A658:A659"/>
    <mergeCell ref="C658:C659"/>
    <mergeCell ref="A660:A661"/>
    <mergeCell ref="C660:C661"/>
    <mergeCell ref="A639:A640"/>
    <mergeCell ref="C639:C640"/>
    <mergeCell ref="A641:A642"/>
    <mergeCell ref="C641:C642"/>
    <mergeCell ref="A643:A644"/>
    <mergeCell ref="C643:C644"/>
    <mergeCell ref="A627:A628"/>
    <mergeCell ref="C627:C628"/>
    <mergeCell ref="A629:A630"/>
    <mergeCell ref="C629:C630"/>
    <mergeCell ref="A631:A632"/>
    <mergeCell ref="C631:C632"/>
    <mergeCell ref="A635:A636"/>
    <mergeCell ref="C635:C636"/>
    <mergeCell ref="A637:A638"/>
    <mergeCell ref="C637:C638"/>
    <mergeCell ref="C651:C653"/>
    <mergeCell ref="C611:C612"/>
    <mergeCell ref="A613:A614"/>
    <mergeCell ref="C613:C614"/>
    <mergeCell ref="A615:A616"/>
    <mergeCell ref="C615:C616"/>
    <mergeCell ref="A595:A596"/>
    <mergeCell ref="C595:C596"/>
    <mergeCell ref="A597:A598"/>
    <mergeCell ref="C597:C598"/>
    <mergeCell ref="A599:A600"/>
    <mergeCell ref="C599:C600"/>
    <mergeCell ref="A601:A602"/>
    <mergeCell ref="C601:C602"/>
    <mergeCell ref="A603:A604"/>
    <mergeCell ref="C603:C604"/>
    <mergeCell ref="A584:A585"/>
    <mergeCell ref="C584:C585"/>
    <mergeCell ref="A586:A587"/>
    <mergeCell ref="C586:C587"/>
    <mergeCell ref="A591:A592"/>
    <mergeCell ref="C591:C592"/>
    <mergeCell ref="A593:A594"/>
    <mergeCell ref="C593:C594"/>
    <mergeCell ref="A575:A576"/>
    <mergeCell ref="C575:C576"/>
    <mergeCell ref="A580:A581"/>
    <mergeCell ref="C580:C581"/>
    <mergeCell ref="A582:A583"/>
    <mergeCell ref="C582:C583"/>
    <mergeCell ref="A561:A562"/>
    <mergeCell ref="C561:C562"/>
    <mergeCell ref="A563:A564"/>
    <mergeCell ref="C563:C564"/>
    <mergeCell ref="A565:A566"/>
    <mergeCell ref="C565:C566"/>
    <mergeCell ref="A567:A568"/>
    <mergeCell ref="C567:C568"/>
    <mergeCell ref="A569:A570"/>
    <mergeCell ref="C569:C570"/>
    <mergeCell ref="A577:A579"/>
    <mergeCell ref="C577:C579"/>
    <mergeCell ref="A573:A574"/>
    <mergeCell ref="C573:C574"/>
    <mergeCell ref="A555:A556"/>
    <mergeCell ref="C555:C556"/>
    <mergeCell ref="A557:A558"/>
    <mergeCell ref="C557:C558"/>
    <mergeCell ref="A559:A560"/>
    <mergeCell ref="C559:C560"/>
    <mergeCell ref="A540:A541"/>
    <mergeCell ref="C540:C541"/>
    <mergeCell ref="A542:A543"/>
    <mergeCell ref="C542:C543"/>
    <mergeCell ref="A544:A545"/>
    <mergeCell ref="C544:C545"/>
    <mergeCell ref="A546:A547"/>
    <mergeCell ref="C546:C547"/>
    <mergeCell ref="A548:A550"/>
    <mergeCell ref="C548:C550"/>
    <mergeCell ref="A571:A572"/>
    <mergeCell ref="C571:C572"/>
    <mergeCell ref="A419:A420"/>
    <mergeCell ref="C419:C420"/>
    <mergeCell ref="A421:A422"/>
    <mergeCell ref="C421:C422"/>
    <mergeCell ref="A432:A434"/>
    <mergeCell ref="C432:C434"/>
    <mergeCell ref="A341:A342"/>
    <mergeCell ref="C341:C342"/>
    <mergeCell ref="A343:A344"/>
    <mergeCell ref="C343:C344"/>
    <mergeCell ref="A536:A537"/>
    <mergeCell ref="C536:C537"/>
    <mergeCell ref="A538:A539"/>
    <mergeCell ref="C538:C539"/>
    <mergeCell ref="A515:A516"/>
    <mergeCell ref="C515:C516"/>
    <mergeCell ref="A517:A518"/>
    <mergeCell ref="C517:C518"/>
    <mergeCell ref="A519:A520"/>
    <mergeCell ref="C519:C520"/>
    <mergeCell ref="A523:A524"/>
    <mergeCell ref="C523:C524"/>
    <mergeCell ref="A505:A506"/>
    <mergeCell ref="C505:C506"/>
    <mergeCell ref="A507:A508"/>
    <mergeCell ref="C507:C508"/>
    <mergeCell ref="A509:A510"/>
    <mergeCell ref="C509:C510"/>
    <mergeCell ref="A511:A512"/>
    <mergeCell ref="C511:C512"/>
    <mergeCell ref="A513:A514"/>
    <mergeCell ref="C513:C514"/>
    <mergeCell ref="A398:A400"/>
    <mergeCell ref="C398:C400"/>
    <mergeCell ref="G309:G310"/>
    <mergeCell ref="H309:H310"/>
    <mergeCell ref="I309:I310"/>
    <mergeCell ref="C311:C312"/>
    <mergeCell ref="A313:A314"/>
    <mergeCell ref="C313:C314"/>
    <mergeCell ref="A315:A316"/>
    <mergeCell ref="C315:C316"/>
    <mergeCell ref="A441:A442"/>
    <mergeCell ref="C441:C442"/>
    <mergeCell ref="A455:A456"/>
    <mergeCell ref="C455:C456"/>
    <mergeCell ref="A457:A458"/>
    <mergeCell ref="C457:C458"/>
    <mergeCell ref="A449:A450"/>
    <mergeCell ref="C449:C450"/>
    <mergeCell ref="A451:A452"/>
    <mergeCell ref="C451:C452"/>
    <mergeCell ref="A453:A454"/>
    <mergeCell ref="C453:C454"/>
    <mergeCell ref="C327:C328"/>
    <mergeCell ref="C425:C426"/>
    <mergeCell ref="A427:A428"/>
    <mergeCell ref="C427:C428"/>
    <mergeCell ref="A413:A414"/>
    <mergeCell ref="C413:C414"/>
    <mergeCell ref="A415:A416"/>
    <mergeCell ref="C415:C416"/>
    <mergeCell ref="A417:A418"/>
    <mergeCell ref="C417:C418"/>
    <mergeCell ref="E309:E310"/>
    <mergeCell ref="F309:F310"/>
    <mergeCell ref="A294:A296"/>
    <mergeCell ref="C294:C296"/>
    <mergeCell ref="D294:D295"/>
    <mergeCell ref="A297:A300"/>
    <mergeCell ref="C297:C300"/>
    <mergeCell ref="D297:D299"/>
    <mergeCell ref="A345:A346"/>
    <mergeCell ref="C345:C346"/>
    <mergeCell ref="A347:D347"/>
    <mergeCell ref="C350:C351"/>
    <mergeCell ref="C352:C353"/>
    <mergeCell ref="C354:C355"/>
    <mergeCell ref="C356:C357"/>
    <mergeCell ref="A383:I383"/>
    <mergeCell ref="E394:E395"/>
    <mergeCell ref="F394:F395"/>
    <mergeCell ref="B384:B975"/>
    <mergeCell ref="A396:A397"/>
    <mergeCell ref="C396:C397"/>
    <mergeCell ref="A401:A402"/>
    <mergeCell ref="C401:C402"/>
    <mergeCell ref="A403:A404"/>
    <mergeCell ref="C403:C404"/>
    <mergeCell ref="A405:A406"/>
    <mergeCell ref="C405:C406"/>
    <mergeCell ref="A447:A448"/>
    <mergeCell ref="A551:A552"/>
    <mergeCell ref="C551:C552"/>
    <mergeCell ref="A553:A554"/>
    <mergeCell ref="C553:C554"/>
    <mergeCell ref="E347:E348"/>
    <mergeCell ref="F347:F348"/>
    <mergeCell ref="A348:D348"/>
    <mergeCell ref="A331:A332"/>
    <mergeCell ref="C331:C332"/>
    <mergeCell ref="A333:A334"/>
    <mergeCell ref="C333:C334"/>
    <mergeCell ref="A335:A336"/>
    <mergeCell ref="C335:C336"/>
    <mergeCell ref="A337:A338"/>
    <mergeCell ref="C337:C338"/>
    <mergeCell ref="A339:A340"/>
    <mergeCell ref="C339:C340"/>
    <mergeCell ref="A321:A324"/>
    <mergeCell ref="C321:C324"/>
    <mergeCell ref="A325:A326"/>
    <mergeCell ref="C325:C326"/>
    <mergeCell ref="A327:A328"/>
    <mergeCell ref="A319:A320"/>
    <mergeCell ref="C319:C320"/>
    <mergeCell ref="A273:A275"/>
    <mergeCell ref="C273:C275"/>
    <mergeCell ref="D273:D274"/>
    <mergeCell ref="A276:A277"/>
    <mergeCell ref="C276:C277"/>
    <mergeCell ref="A278:A279"/>
    <mergeCell ref="C278:C279"/>
    <mergeCell ref="A280:A282"/>
    <mergeCell ref="A286:A289"/>
    <mergeCell ref="C286:C289"/>
    <mergeCell ref="D286:D288"/>
    <mergeCell ref="A290:A293"/>
    <mergeCell ref="C290:C293"/>
    <mergeCell ref="D290:D291"/>
    <mergeCell ref="A304:A305"/>
    <mergeCell ref="C304:C305"/>
    <mergeCell ref="A306:A307"/>
    <mergeCell ref="C306:C307"/>
    <mergeCell ref="A308:A310"/>
    <mergeCell ref="C308:C310"/>
    <mergeCell ref="D309:D310"/>
    <mergeCell ref="A311:A312"/>
    <mergeCell ref="A252:A253"/>
    <mergeCell ref="C252:C253"/>
    <mergeCell ref="A254:A255"/>
    <mergeCell ref="C254:C255"/>
    <mergeCell ref="A256:A257"/>
    <mergeCell ref="C256:C257"/>
    <mergeCell ref="C280:C282"/>
    <mergeCell ref="D280:D281"/>
    <mergeCell ref="D283:D284"/>
    <mergeCell ref="A283:A285"/>
    <mergeCell ref="A301:A303"/>
    <mergeCell ref="C301:C303"/>
    <mergeCell ref="D301:D302"/>
    <mergeCell ref="C283:C285"/>
    <mergeCell ref="A258:D258"/>
    <mergeCell ref="A259:A260"/>
    <mergeCell ref="B259:B346"/>
    <mergeCell ref="C259:C260"/>
    <mergeCell ref="A261:A262"/>
    <mergeCell ref="C261:C262"/>
    <mergeCell ref="A263:A264"/>
    <mergeCell ref="C263:C264"/>
    <mergeCell ref="A265:A267"/>
    <mergeCell ref="C265:C267"/>
    <mergeCell ref="D265:D266"/>
    <mergeCell ref="A268:A269"/>
    <mergeCell ref="C268:C269"/>
    <mergeCell ref="A270:A272"/>
    <mergeCell ref="C270:C272"/>
    <mergeCell ref="D270:D271"/>
    <mergeCell ref="A317:A318"/>
    <mergeCell ref="C317:C318"/>
    <mergeCell ref="A237:A238"/>
    <mergeCell ref="C237:C238"/>
    <mergeCell ref="C239:C241"/>
    <mergeCell ref="E240:E241"/>
    <mergeCell ref="F240:F241"/>
    <mergeCell ref="A242:A243"/>
    <mergeCell ref="C242:C243"/>
    <mergeCell ref="A244:A245"/>
    <mergeCell ref="C244:C245"/>
    <mergeCell ref="A239:A241"/>
    <mergeCell ref="A250:A251"/>
    <mergeCell ref="C250:C251"/>
    <mergeCell ref="A234:A236"/>
    <mergeCell ref="C234:C236"/>
    <mergeCell ref="E235:E236"/>
    <mergeCell ref="F235:F236"/>
    <mergeCell ref="G217:G218"/>
    <mergeCell ref="A248:A249"/>
    <mergeCell ref="C248:C249"/>
    <mergeCell ref="H217:H218"/>
    <mergeCell ref="I217:I218"/>
    <mergeCell ref="A219:A224"/>
    <mergeCell ref="C219:C224"/>
    <mergeCell ref="E220:E224"/>
    <mergeCell ref="F220:F224"/>
    <mergeCell ref="A225:A226"/>
    <mergeCell ref="C225:C226"/>
    <mergeCell ref="A246:A247"/>
    <mergeCell ref="C246:C247"/>
    <mergeCell ref="A227:A228"/>
    <mergeCell ref="C227:C228"/>
    <mergeCell ref="A229:A231"/>
    <mergeCell ref="C229:C231"/>
    <mergeCell ref="E230:E231"/>
    <mergeCell ref="F230:F231"/>
    <mergeCell ref="F126:F127"/>
    <mergeCell ref="A188:A190"/>
    <mergeCell ref="C188:C190"/>
    <mergeCell ref="E189:E190"/>
    <mergeCell ref="F189:F190"/>
    <mergeCell ref="A191:A192"/>
    <mergeCell ref="C191:C192"/>
    <mergeCell ref="A211:A215"/>
    <mergeCell ref="C211:C215"/>
    <mergeCell ref="E212:E215"/>
    <mergeCell ref="F212:F215"/>
    <mergeCell ref="A216:A218"/>
    <mergeCell ref="C216:C218"/>
    <mergeCell ref="D217:D218"/>
    <mergeCell ref="E217:E218"/>
    <mergeCell ref="F217:F218"/>
    <mergeCell ref="A201:A202"/>
    <mergeCell ref="C201:C202"/>
    <mergeCell ref="A203:A204"/>
    <mergeCell ref="C203:C204"/>
    <mergeCell ref="A205:A206"/>
    <mergeCell ref="C205:C206"/>
    <mergeCell ref="A207:A208"/>
    <mergeCell ref="C207:C208"/>
    <mergeCell ref="A209:A210"/>
    <mergeCell ref="C209:C210"/>
    <mergeCell ref="A138:I138"/>
    <mergeCell ref="A139:A145"/>
    <mergeCell ref="B139:B172"/>
    <mergeCell ref="C139:C145"/>
    <mergeCell ref="E140:E145"/>
    <mergeCell ref="F140:F145"/>
    <mergeCell ref="C105:C106"/>
    <mergeCell ref="A107:A110"/>
    <mergeCell ref="C107:C110"/>
    <mergeCell ref="E108:E110"/>
    <mergeCell ref="F108:F110"/>
    <mergeCell ref="A146:A149"/>
    <mergeCell ref="C146:C149"/>
    <mergeCell ref="E147:E149"/>
    <mergeCell ref="F147:F149"/>
    <mergeCell ref="A150:A154"/>
    <mergeCell ref="C150:C154"/>
    <mergeCell ref="E151:E154"/>
    <mergeCell ref="F151:F154"/>
    <mergeCell ref="A155:A156"/>
    <mergeCell ref="C155:C156"/>
    <mergeCell ref="A157:A161"/>
    <mergeCell ref="A102:A104"/>
    <mergeCell ref="C102:C104"/>
    <mergeCell ref="A134:A135"/>
    <mergeCell ref="C134:C135"/>
    <mergeCell ref="A111:A113"/>
    <mergeCell ref="C111:C113"/>
    <mergeCell ref="E112:E113"/>
    <mergeCell ref="F112:F113"/>
    <mergeCell ref="A136:D136"/>
    <mergeCell ref="E136:E137"/>
    <mergeCell ref="F136:F137"/>
    <mergeCell ref="A137:D137"/>
    <mergeCell ref="A128:A130"/>
    <mergeCell ref="C128:C130"/>
    <mergeCell ref="E129:E130"/>
    <mergeCell ref="F129:F130"/>
    <mergeCell ref="A131:A133"/>
    <mergeCell ref="C131:C133"/>
    <mergeCell ref="E132:E133"/>
    <mergeCell ref="F132:F133"/>
    <mergeCell ref="A122:A124"/>
    <mergeCell ref="C122:C124"/>
    <mergeCell ref="E123:E124"/>
    <mergeCell ref="F123:F124"/>
    <mergeCell ref="A125:A127"/>
    <mergeCell ref="C125:C127"/>
    <mergeCell ref="E126:E127"/>
    <mergeCell ref="A100:A101"/>
    <mergeCell ref="C100:C101"/>
    <mergeCell ref="A58:D58"/>
    <mergeCell ref="A59:I59"/>
    <mergeCell ref="A60:A61"/>
    <mergeCell ref="C60:C61"/>
    <mergeCell ref="A62:A63"/>
    <mergeCell ref="C62:C63"/>
    <mergeCell ref="A64:A65"/>
    <mergeCell ref="C64:C65"/>
    <mergeCell ref="A66:A67"/>
    <mergeCell ref="C66:C67"/>
    <mergeCell ref="A68:D68"/>
    <mergeCell ref="A69:D69"/>
    <mergeCell ref="A70:I70"/>
    <mergeCell ref="A71:A73"/>
    <mergeCell ref="B71:B135"/>
    <mergeCell ref="A116:A117"/>
    <mergeCell ref="C116:C117"/>
    <mergeCell ref="A118:A119"/>
    <mergeCell ref="C71:C73"/>
    <mergeCell ref="E72:E73"/>
    <mergeCell ref="F72:F73"/>
    <mergeCell ref="A74:A75"/>
    <mergeCell ref="C118:C119"/>
    <mergeCell ref="A120:A121"/>
    <mergeCell ref="C120:C121"/>
    <mergeCell ref="A114:A115"/>
    <mergeCell ref="C114:C115"/>
    <mergeCell ref="E103:E104"/>
    <mergeCell ref="F103:F104"/>
    <mergeCell ref="A105:A106"/>
    <mergeCell ref="A54:I54"/>
    <mergeCell ref="A55:A56"/>
    <mergeCell ref="B55:B56"/>
    <mergeCell ref="C55:C56"/>
    <mergeCell ref="A57:D57"/>
    <mergeCell ref="A47:D47"/>
    <mergeCell ref="A48:D48"/>
    <mergeCell ref="A26:A30"/>
    <mergeCell ref="B26:B46"/>
    <mergeCell ref="C26:C30"/>
    <mergeCell ref="D26:D29"/>
    <mergeCell ref="A31:A39"/>
    <mergeCell ref="C31:C39"/>
    <mergeCell ref="D31:D38"/>
    <mergeCell ref="A40:A46"/>
    <mergeCell ref="C40:C46"/>
    <mergeCell ref="D40:D45"/>
    <mergeCell ref="A53:D53"/>
    <mergeCell ref="A49:I49"/>
    <mergeCell ref="A50:A51"/>
    <mergeCell ref="B50:B51"/>
    <mergeCell ref="C50:C51"/>
    <mergeCell ref="A52:D52"/>
    <mergeCell ref="E26:E27"/>
    <mergeCell ref="F26:F27"/>
    <mergeCell ref="G26:G27"/>
    <mergeCell ref="H26:H27"/>
    <mergeCell ref="I26:I27"/>
    <mergeCell ref="A25:I25"/>
    <mergeCell ref="A13:A14"/>
    <mergeCell ref="C13:C14"/>
    <mergeCell ref="C21:C22"/>
    <mergeCell ref="A15:A16"/>
    <mergeCell ref="C15:C16"/>
    <mergeCell ref="A23:D23"/>
    <mergeCell ref="A24:D24"/>
    <mergeCell ref="C17:C18"/>
    <mergeCell ref="C19:C20"/>
    <mergeCell ref="H1:I1"/>
    <mergeCell ref="A2:I2"/>
    <mergeCell ref="A6:I6"/>
    <mergeCell ref="A7:A8"/>
    <mergeCell ref="C7:C8"/>
    <mergeCell ref="B7:B22"/>
    <mergeCell ref="A17:A18"/>
    <mergeCell ref="A19:A20"/>
    <mergeCell ref="A21:A22"/>
    <mergeCell ref="A9:A10"/>
    <mergeCell ref="C9:C10"/>
    <mergeCell ref="A11:A12"/>
    <mergeCell ref="C11:C12"/>
    <mergeCell ref="C74:C75"/>
    <mergeCell ref="A76:A77"/>
    <mergeCell ref="C76:C77"/>
    <mergeCell ref="A78:A79"/>
    <mergeCell ref="C78:C79"/>
    <mergeCell ref="A80:A81"/>
    <mergeCell ref="C80:C81"/>
    <mergeCell ref="A82:A86"/>
    <mergeCell ref="C82:C86"/>
    <mergeCell ref="F95:F96"/>
    <mergeCell ref="A97:A99"/>
    <mergeCell ref="C97:C99"/>
    <mergeCell ref="E98:E99"/>
    <mergeCell ref="F98:F99"/>
    <mergeCell ref="E83:E86"/>
    <mergeCell ref="A94:A96"/>
    <mergeCell ref="C94:C96"/>
    <mergeCell ref="E95:E96"/>
    <mergeCell ref="F83:F86"/>
    <mergeCell ref="A87:A89"/>
    <mergeCell ref="C87:C89"/>
    <mergeCell ref="A92:A93"/>
    <mergeCell ref="C92:C93"/>
    <mergeCell ref="E88:E89"/>
    <mergeCell ref="A90:A91"/>
    <mergeCell ref="C90:C91"/>
    <mergeCell ref="C157:C161"/>
    <mergeCell ref="E158:E161"/>
    <mergeCell ref="F158:F161"/>
    <mergeCell ref="A165:A166"/>
    <mergeCell ref="C165:C166"/>
    <mergeCell ref="D144:D145"/>
    <mergeCell ref="A167:A168"/>
    <mergeCell ref="C167:C168"/>
    <mergeCell ref="A169:A170"/>
    <mergeCell ref="C169:C170"/>
    <mergeCell ref="A171:A172"/>
    <mergeCell ref="C171:C172"/>
    <mergeCell ref="A173:D173"/>
    <mergeCell ref="A174:D174"/>
    <mergeCell ref="A175:I175"/>
    <mergeCell ref="A176:A177"/>
    <mergeCell ref="B176:B257"/>
    <mergeCell ref="C176:C177"/>
    <mergeCell ref="A178:A179"/>
    <mergeCell ref="C178:C179"/>
    <mergeCell ref="A180:A181"/>
    <mergeCell ref="C180:C181"/>
    <mergeCell ref="A182:A183"/>
    <mergeCell ref="C182:C183"/>
    <mergeCell ref="A184:A185"/>
    <mergeCell ref="A193:A194"/>
    <mergeCell ref="C193:C194"/>
    <mergeCell ref="A195:A196"/>
    <mergeCell ref="C195:C196"/>
    <mergeCell ref="A197:A198"/>
    <mergeCell ref="C197:C198"/>
    <mergeCell ref="A199:A200"/>
    <mergeCell ref="C199:C200"/>
    <mergeCell ref="C184:C185"/>
    <mergeCell ref="A186:A187"/>
    <mergeCell ref="C186:C187"/>
    <mergeCell ref="A232:A233"/>
    <mergeCell ref="C232:C233"/>
    <mergeCell ref="A381:D381"/>
    <mergeCell ref="A382:D382"/>
    <mergeCell ref="A349:I349"/>
    <mergeCell ref="A350:A351"/>
    <mergeCell ref="B350:B380"/>
    <mergeCell ref="A352:A353"/>
    <mergeCell ref="A354:A355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76:A377"/>
    <mergeCell ref="A378:A380"/>
    <mergeCell ref="C378:C380"/>
    <mergeCell ref="D378:D379"/>
    <mergeCell ref="E378:E379"/>
    <mergeCell ref="F378:F379"/>
    <mergeCell ref="G378:G379"/>
    <mergeCell ref="H378:H379"/>
    <mergeCell ref="I378:I379"/>
    <mergeCell ref="C1195:C1196"/>
    <mergeCell ref="A1197:A1198"/>
    <mergeCell ref="C1197:C1198"/>
    <mergeCell ref="A1199:A1200"/>
    <mergeCell ref="C1199:C1200"/>
    <mergeCell ref="A1201:A1202"/>
    <mergeCell ref="C1201:C1202"/>
    <mergeCell ref="A1203:A1204"/>
    <mergeCell ref="C1212:C1213"/>
    <mergeCell ref="A1271:A1272"/>
    <mergeCell ref="C1261:C1262"/>
    <mergeCell ref="A1263:A1264"/>
    <mergeCell ref="C1263:C1264"/>
    <mergeCell ref="A1289:A1290"/>
    <mergeCell ref="C1218:C1219"/>
    <mergeCell ref="A1220:A1221"/>
    <mergeCell ref="C1220:C1221"/>
    <mergeCell ref="A1222:A1223"/>
    <mergeCell ref="C1222:C1223"/>
    <mergeCell ref="A1224:A1225"/>
    <mergeCell ref="C1224:C1225"/>
    <mergeCell ref="A1226:A1227"/>
    <mergeCell ref="C1226:C1227"/>
    <mergeCell ref="B1208:B1245"/>
    <mergeCell ref="A1228:A1229"/>
    <mergeCell ref="C1228:C1229"/>
    <mergeCell ref="A1230:A1231"/>
    <mergeCell ref="C1230:C1231"/>
    <mergeCell ref="A1285:A1286"/>
    <mergeCell ref="C1285:C1286"/>
    <mergeCell ref="A1287:A1288"/>
    <mergeCell ref="C1287:C1288"/>
    <mergeCell ref="A1265:A1266"/>
    <mergeCell ref="C1265:C1266"/>
    <mergeCell ref="A1267:A1268"/>
    <mergeCell ref="C1267:C1268"/>
    <mergeCell ref="A1269:A1270"/>
    <mergeCell ref="C1269:C1270"/>
    <mergeCell ref="A1238:A1239"/>
    <mergeCell ref="C1238:C1239"/>
    <mergeCell ref="A1240:A1241"/>
    <mergeCell ref="C1240:C1241"/>
    <mergeCell ref="A1242:A1243"/>
    <mergeCell ref="C1242:C1243"/>
    <mergeCell ref="A1246:D1246"/>
    <mergeCell ref="A1247:A1248"/>
    <mergeCell ref="C1247:C1248"/>
    <mergeCell ref="A1249:A1250"/>
    <mergeCell ref="C1249:C1250"/>
    <mergeCell ref="A1251:A1252"/>
    <mergeCell ref="C1251:C1252"/>
    <mergeCell ref="A1253:A1254"/>
    <mergeCell ref="C1253:C1254"/>
    <mergeCell ref="A1255:A1256"/>
    <mergeCell ref="A1259:A1260"/>
    <mergeCell ref="C1259:C1260"/>
    <mergeCell ref="C1244:C1245"/>
    <mergeCell ref="A1244:A1245"/>
    <mergeCell ref="A1179:I1179"/>
    <mergeCell ref="A1321:I1321"/>
    <mergeCell ref="A1293:A1294"/>
    <mergeCell ref="C1293:C1294"/>
    <mergeCell ref="A1295:A1296"/>
    <mergeCell ref="C1295:C1296"/>
    <mergeCell ref="A1297:A1298"/>
    <mergeCell ref="C1297:C1298"/>
    <mergeCell ref="A1299:A1300"/>
    <mergeCell ref="C1299:C1300"/>
    <mergeCell ref="A1301:A1302"/>
    <mergeCell ref="C1301:C1302"/>
    <mergeCell ref="A1303:A1304"/>
    <mergeCell ref="C1303:C1304"/>
    <mergeCell ref="A1305:A1306"/>
    <mergeCell ref="C1305:C1306"/>
    <mergeCell ref="A1307:A1308"/>
    <mergeCell ref="C1307:C1308"/>
    <mergeCell ref="A1309:A1310"/>
    <mergeCell ref="C1309:C1310"/>
    <mergeCell ref="A1273:A1274"/>
    <mergeCell ref="C1273:C1274"/>
    <mergeCell ref="A1275:A1276"/>
    <mergeCell ref="C1275:C1276"/>
    <mergeCell ref="A1277:A1278"/>
    <mergeCell ref="C1277:C1278"/>
    <mergeCell ref="A1279:A1280"/>
    <mergeCell ref="C1279:C1280"/>
    <mergeCell ref="A1281:A1282"/>
    <mergeCell ref="C1281:C1282"/>
    <mergeCell ref="A1283:A1284"/>
    <mergeCell ref="C1283:C1284"/>
    <mergeCell ref="A1322:A1328"/>
    <mergeCell ref="C1322:C1328"/>
    <mergeCell ref="D1322:D1323"/>
    <mergeCell ref="E1324:E1328"/>
    <mergeCell ref="F1324:F1328"/>
    <mergeCell ref="A1329:A1335"/>
    <mergeCell ref="C1329:C1335"/>
    <mergeCell ref="D1329:D1330"/>
    <mergeCell ref="E1331:E1335"/>
    <mergeCell ref="F1331:F1335"/>
    <mergeCell ref="A1336:A1342"/>
    <mergeCell ref="C1336:C1342"/>
    <mergeCell ref="D1336:D1337"/>
    <mergeCell ref="E1338:E1342"/>
    <mergeCell ref="F1338:F1342"/>
    <mergeCell ref="A1311:A1312"/>
    <mergeCell ref="C1311:C1312"/>
    <mergeCell ref="A1313:A1314"/>
    <mergeCell ref="C1313:C1314"/>
    <mergeCell ref="A1319:D1319"/>
    <mergeCell ref="A1320:D1320"/>
    <mergeCell ref="F1322:F1323"/>
    <mergeCell ref="F1329:F1330"/>
    <mergeCell ref="F1336:F1337"/>
    <mergeCell ref="A1315:A1316"/>
    <mergeCell ref="C1315:C1316"/>
    <mergeCell ref="A1317:A1318"/>
    <mergeCell ref="B1247:B1318"/>
    <mergeCell ref="C1317:C1318"/>
    <mergeCell ref="A1291:A1292"/>
    <mergeCell ref="C1291:C1292"/>
    <mergeCell ref="A1261:A1262"/>
    <mergeCell ref="D1355:D1356"/>
    <mergeCell ref="A1358:A1359"/>
    <mergeCell ref="C1358:C1359"/>
    <mergeCell ref="A1360:A1365"/>
    <mergeCell ref="C1360:C1365"/>
    <mergeCell ref="F1361:F1365"/>
    <mergeCell ref="A1366:A1367"/>
    <mergeCell ref="C1366:C1367"/>
    <mergeCell ref="A1343:A1350"/>
    <mergeCell ref="C1343:C1350"/>
    <mergeCell ref="D1343:D1344"/>
    <mergeCell ref="E1345:E1350"/>
    <mergeCell ref="F1345:F1350"/>
    <mergeCell ref="A1351:A1354"/>
    <mergeCell ref="C1351:C1354"/>
    <mergeCell ref="D1351:D1352"/>
    <mergeCell ref="E1353:E1354"/>
    <mergeCell ref="F1353:F1354"/>
    <mergeCell ref="F1355:F1356"/>
    <mergeCell ref="E1361:E1365"/>
    <mergeCell ref="E1383:E1384"/>
    <mergeCell ref="F1383:F1384"/>
    <mergeCell ref="A1385:A1386"/>
    <mergeCell ref="C1385:C1386"/>
    <mergeCell ref="A1387:A1393"/>
    <mergeCell ref="C1387:C1393"/>
    <mergeCell ref="D1387:D1388"/>
    <mergeCell ref="E1389:E1393"/>
    <mergeCell ref="F1389:F1393"/>
    <mergeCell ref="A1394:A1397"/>
    <mergeCell ref="C1394:C1397"/>
    <mergeCell ref="E1395:E1397"/>
    <mergeCell ref="F1395:F1397"/>
    <mergeCell ref="C1413:C1415"/>
    <mergeCell ref="E1414:E1415"/>
    <mergeCell ref="F1414:F1415"/>
    <mergeCell ref="C1409:C1412"/>
    <mergeCell ref="A1409:A1412"/>
    <mergeCell ref="A1404:A1406"/>
    <mergeCell ref="C1404:C1406"/>
    <mergeCell ref="E1405:E1406"/>
    <mergeCell ref="F1405:F1406"/>
    <mergeCell ref="A1413:A1415"/>
    <mergeCell ref="A1430:A1431"/>
    <mergeCell ref="C1430:C1431"/>
    <mergeCell ref="F1427:F1428"/>
    <mergeCell ref="A1422:A1423"/>
    <mergeCell ref="A1416:A1417"/>
    <mergeCell ref="C1416:C1417"/>
    <mergeCell ref="A1398:A1399"/>
    <mergeCell ref="C1398:C1399"/>
    <mergeCell ref="A1400:A1401"/>
    <mergeCell ref="C1400:C1401"/>
    <mergeCell ref="A1402:A1403"/>
    <mergeCell ref="C1402:C1403"/>
    <mergeCell ref="A1452:A1453"/>
    <mergeCell ref="C1452:C1453"/>
    <mergeCell ref="A1454:A1455"/>
    <mergeCell ref="C1454:C1455"/>
    <mergeCell ref="A1456:A1457"/>
    <mergeCell ref="A1435:A1436"/>
    <mergeCell ref="G1375:G1379"/>
    <mergeCell ref="H1375:H1379"/>
    <mergeCell ref="I1375:I1379"/>
    <mergeCell ref="F1387:F1388"/>
    <mergeCell ref="F1343:F1344"/>
    <mergeCell ref="F1351:F1352"/>
    <mergeCell ref="C1422:C1423"/>
    <mergeCell ref="A1424:A1426"/>
    <mergeCell ref="C1424:C1426"/>
    <mergeCell ref="D1424:D1425"/>
    <mergeCell ref="A1427:A1429"/>
    <mergeCell ref="C1427:C1429"/>
    <mergeCell ref="D1427:D1428"/>
    <mergeCell ref="A1407:A1408"/>
    <mergeCell ref="C1407:C1408"/>
    <mergeCell ref="A1368:A1371"/>
    <mergeCell ref="C1368:C1371"/>
    <mergeCell ref="E1369:E1371"/>
    <mergeCell ref="F1369:F1371"/>
    <mergeCell ref="A1372:A1373"/>
    <mergeCell ref="C1372:C1373"/>
    <mergeCell ref="A1374:A1381"/>
    <mergeCell ref="C1374:C1381"/>
    <mergeCell ref="E1375:E1380"/>
    <mergeCell ref="F1375:F1381"/>
    <mergeCell ref="A1355:A1357"/>
    <mergeCell ref="C1355:C1357"/>
    <mergeCell ref="D1411:D1412"/>
    <mergeCell ref="E1410:E1412"/>
    <mergeCell ref="F1410:F1412"/>
    <mergeCell ref="A1382:A1384"/>
    <mergeCell ref="C1382:C1384"/>
    <mergeCell ref="A1502:D1502"/>
    <mergeCell ref="E1500:E1502"/>
    <mergeCell ref="F1500:F1502"/>
    <mergeCell ref="A1473:A1474"/>
    <mergeCell ref="C1473:C1474"/>
    <mergeCell ref="A1475:A1476"/>
    <mergeCell ref="C1475:C1476"/>
    <mergeCell ref="A1477:A1478"/>
    <mergeCell ref="C1477:C1478"/>
    <mergeCell ref="A1482:D1482"/>
    <mergeCell ref="A1483:A1484"/>
    <mergeCell ref="B1483:B1499"/>
    <mergeCell ref="C1483:C1484"/>
    <mergeCell ref="A1485:A1486"/>
    <mergeCell ref="C1485:C1486"/>
    <mergeCell ref="A1487:A1489"/>
    <mergeCell ref="C1487:C1489"/>
    <mergeCell ref="D1487:D1488"/>
    <mergeCell ref="A1490:A1491"/>
    <mergeCell ref="C1490:C1491"/>
    <mergeCell ref="A1492:A1493"/>
    <mergeCell ref="C1492:C1493"/>
    <mergeCell ref="A1494:A1495"/>
    <mergeCell ref="C1494:C1495"/>
    <mergeCell ref="A1496:A1497"/>
    <mergeCell ref="C1496:C1497"/>
    <mergeCell ref="A1498:A1499"/>
    <mergeCell ref="A1501:D1501"/>
    <mergeCell ref="C1498:C1499"/>
    <mergeCell ref="B60:B67"/>
    <mergeCell ref="A1500:D1500"/>
    <mergeCell ref="C1435:C1436"/>
    <mergeCell ref="A1437:A1438"/>
    <mergeCell ref="C1437:C1438"/>
    <mergeCell ref="A1439:A1440"/>
    <mergeCell ref="C1439:C1440"/>
    <mergeCell ref="A1441:A1442"/>
    <mergeCell ref="B1322:B1442"/>
    <mergeCell ref="C1441:C1442"/>
    <mergeCell ref="A1418:A1419"/>
    <mergeCell ref="C1418:C1419"/>
    <mergeCell ref="A1420:A1421"/>
    <mergeCell ref="C1420:C1421"/>
    <mergeCell ref="C1456:C1457"/>
    <mergeCell ref="A1458:A1459"/>
    <mergeCell ref="C1458:C1459"/>
    <mergeCell ref="A1460:A1461"/>
    <mergeCell ref="A1092:A1093"/>
    <mergeCell ref="A1462:A1464"/>
    <mergeCell ref="C1462:C1464"/>
    <mergeCell ref="D1462:D1463"/>
    <mergeCell ref="A1465:A1466"/>
    <mergeCell ref="C1465:C1466"/>
    <mergeCell ref="A1467:A1468"/>
    <mergeCell ref="C1467:C1468"/>
    <mergeCell ref="A1469:A1470"/>
    <mergeCell ref="C1469:C1470"/>
    <mergeCell ref="A1471:A1472"/>
    <mergeCell ref="C1471:C1472"/>
    <mergeCell ref="A1443:D1443"/>
    <mergeCell ref="A1444:D1444"/>
    <mergeCell ref="C1460:C1461"/>
    <mergeCell ref="A329:A330"/>
    <mergeCell ref="C329:C330"/>
    <mergeCell ref="A1479:A1481"/>
    <mergeCell ref="B1446:B1481"/>
    <mergeCell ref="C1479:C1481"/>
    <mergeCell ref="D1479:D1480"/>
    <mergeCell ref="G144:G145"/>
    <mergeCell ref="H144:H145"/>
    <mergeCell ref="I144:I145"/>
    <mergeCell ref="A162:A164"/>
    <mergeCell ref="C162:C164"/>
    <mergeCell ref="E163:E164"/>
    <mergeCell ref="F163:F164"/>
    <mergeCell ref="F1432:F1433"/>
    <mergeCell ref="A1432:A1434"/>
    <mergeCell ref="C1432:C1434"/>
    <mergeCell ref="D1432:D1433"/>
    <mergeCell ref="E1443:E1444"/>
    <mergeCell ref="F1443:F1444"/>
    <mergeCell ref="A1445:I1445"/>
    <mergeCell ref="A1446:A1447"/>
    <mergeCell ref="C1446:C1447"/>
    <mergeCell ref="A1448:A1449"/>
    <mergeCell ref="C1448:C1449"/>
    <mergeCell ref="A1450:A1451"/>
    <mergeCell ref="C1450:C1451"/>
    <mergeCell ref="D502:D503"/>
    <mergeCell ref="D477:D479"/>
    <mergeCell ref="D489:D491"/>
    <mergeCell ref="D932:D934"/>
    <mergeCell ref="D902:D904"/>
    <mergeCell ref="D966:D968"/>
    <mergeCell ref="D906:D908"/>
    <mergeCell ref="A936:A937"/>
    <mergeCell ref="C936:C937"/>
    <mergeCell ref="A942:A943"/>
    <mergeCell ref="C942:C943"/>
    <mergeCell ref="C944:C945"/>
    <mergeCell ref="C946:C947"/>
    <mergeCell ref="A946:A947"/>
    <mergeCell ref="A948:A949"/>
    <mergeCell ref="C948:C949"/>
    <mergeCell ref="A950:A951"/>
    <mergeCell ref="C950:C951"/>
    <mergeCell ref="C954:C955"/>
    <mergeCell ref="C956:C957"/>
    <mergeCell ref="C958:C959"/>
    <mergeCell ref="C960:C961"/>
    <mergeCell ref="C962:C963"/>
    <mergeCell ref="A920:A921"/>
    <mergeCell ref="C920:C921"/>
    <mergeCell ref="A922:A923"/>
    <mergeCell ref="C922:C923"/>
    <mergeCell ref="A924:A925"/>
    <mergeCell ref="C924:C925"/>
    <mergeCell ref="A926:A927"/>
    <mergeCell ref="C926:C927"/>
    <mergeCell ref="A928:A929"/>
    <mergeCell ref="C928:C929"/>
    <mergeCell ref="A912:A913"/>
    <mergeCell ref="C912:C913"/>
    <mergeCell ref="A914:A915"/>
    <mergeCell ref="C914:C915"/>
  </mergeCells>
  <phoneticPr fontId="23" type="noConversion"/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Васько Галина Борисовна</cp:lastModifiedBy>
  <cp:lastPrinted>2023-04-20T09:06:59Z</cp:lastPrinted>
  <dcterms:created xsi:type="dcterms:W3CDTF">2017-11-20T07:07:11Z</dcterms:created>
  <dcterms:modified xsi:type="dcterms:W3CDTF">2023-05-19T07:41:34Z</dcterms:modified>
</cp:coreProperties>
</file>