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70" windowWidth="27795" windowHeight="1132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бюджет'!$A$1:$L$44</definedName>
  </definedNames>
  <calcPr calcId="125725" fullPrecision="0"/>
</workbook>
</file>

<file path=xl/calcChain.xml><?xml version="1.0" encoding="utf-8"?>
<calcChain xmlns="http://schemas.openxmlformats.org/spreadsheetml/2006/main">
  <c r="L12" i="1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9"/>
  <c r="L40"/>
  <c r="L41"/>
  <c r="L42"/>
  <c r="L43"/>
  <c r="L44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D44"/>
  <c r="E44"/>
  <c r="F44"/>
  <c r="C44"/>
  <c r="H43"/>
  <c r="G43"/>
  <c r="H42"/>
  <c r="G42"/>
  <c r="H41"/>
  <c r="G41"/>
  <c r="H40"/>
  <c r="G40"/>
  <c r="H39"/>
  <c r="G39"/>
  <c r="G38"/>
  <c r="H37"/>
  <c r="G37"/>
  <c r="H36"/>
  <c r="G36"/>
  <c r="H35"/>
  <c r="G35"/>
  <c r="H34"/>
  <c r="G34"/>
  <c r="J33"/>
  <c r="J32" s="1"/>
  <c r="I33"/>
  <c r="H33"/>
  <c r="G33"/>
  <c r="I32"/>
  <c r="H32"/>
  <c r="G32"/>
  <c r="H44" l="1"/>
  <c r="G44"/>
  <c r="J44"/>
  <c r="I44"/>
  <c r="F7"/>
  <c r="H7" s="1"/>
  <c r="F8"/>
  <c r="F11"/>
  <c r="F12"/>
  <c r="F13"/>
  <c r="H13" s="1"/>
  <c r="F14"/>
  <c r="F16"/>
  <c r="F17"/>
  <c r="F18"/>
  <c r="F19"/>
  <c r="F20"/>
  <c r="F22"/>
  <c r="F23"/>
  <c r="F24"/>
  <c r="F25"/>
  <c r="F26"/>
  <c r="F28"/>
  <c r="F29"/>
  <c r="H29" s="1"/>
  <c r="F30"/>
  <c r="H31"/>
  <c r="E27"/>
  <c r="F27" s="1"/>
  <c r="E21"/>
  <c r="F21" s="1"/>
  <c r="E15"/>
  <c r="F15" s="1"/>
  <c r="E9"/>
  <c r="F9" s="1"/>
  <c r="E10"/>
  <c r="F10" s="1"/>
  <c r="E6"/>
  <c r="F6" s="1"/>
  <c r="D7"/>
  <c r="D8"/>
  <c r="D11"/>
  <c r="D12"/>
  <c r="D13"/>
  <c r="D14"/>
  <c r="D16"/>
  <c r="D17"/>
  <c r="D18"/>
  <c r="D19"/>
  <c r="H19" s="1"/>
  <c r="D20"/>
  <c r="D22"/>
  <c r="D23"/>
  <c r="H23" s="1"/>
  <c r="D24"/>
  <c r="D25"/>
  <c r="D26"/>
  <c r="D28"/>
  <c r="D29"/>
  <c r="D30"/>
  <c r="C27"/>
  <c r="D27" s="1"/>
  <c r="C21"/>
  <c r="D21" s="1"/>
  <c r="C15"/>
  <c r="D15" s="1"/>
  <c r="C6"/>
  <c r="D6" s="1"/>
  <c r="C10"/>
  <c r="D10" s="1"/>
  <c r="G31"/>
  <c r="G30"/>
  <c r="G29"/>
  <c r="G28"/>
  <c r="G26"/>
  <c r="G25"/>
  <c r="G24"/>
  <c r="G23"/>
  <c r="G22"/>
  <c r="G20"/>
  <c r="G19"/>
  <c r="G18"/>
  <c r="G17"/>
  <c r="G16"/>
  <c r="G14"/>
  <c r="G13"/>
  <c r="G12"/>
  <c r="G11"/>
  <c r="G8"/>
  <c r="G7"/>
  <c r="H21" l="1"/>
  <c r="C9"/>
  <c r="D9" s="1"/>
  <c r="H24"/>
  <c r="H20"/>
  <c r="H16"/>
  <c r="G21"/>
  <c r="G27"/>
  <c r="H25"/>
  <c r="H17"/>
  <c r="H12"/>
  <c r="H27"/>
  <c r="H28"/>
  <c r="H15"/>
  <c r="H9"/>
  <c r="G6"/>
  <c r="E5"/>
  <c r="H30"/>
  <c r="H26"/>
  <c r="H22"/>
  <c r="H18"/>
  <c r="H14"/>
  <c r="H10"/>
  <c r="H11"/>
  <c r="H8"/>
  <c r="G15"/>
  <c r="G10"/>
  <c r="H6"/>
  <c r="K7"/>
  <c r="L7"/>
  <c r="K8"/>
  <c r="L8"/>
  <c r="K11"/>
  <c r="L11"/>
  <c r="G9" l="1"/>
  <c r="C5"/>
  <c r="D5" s="1"/>
  <c r="D4" s="1"/>
  <c r="F5"/>
  <c r="E4"/>
  <c r="J27"/>
  <c r="J21"/>
  <c r="J15"/>
  <c r="J10"/>
  <c r="J6"/>
  <c r="L6" s="1"/>
  <c r="G5" l="1"/>
  <c r="C4"/>
  <c r="G4" s="1"/>
  <c r="J9"/>
  <c r="L9" s="1"/>
  <c r="L10"/>
  <c r="I27"/>
  <c r="H5"/>
  <c r="F4"/>
  <c r="I15"/>
  <c r="I6"/>
  <c r="K6" s="1"/>
  <c r="I21"/>
  <c r="I10"/>
  <c r="K10" s="1"/>
  <c r="I9" l="1"/>
  <c r="K9" s="1"/>
  <c r="J5"/>
  <c r="J4" s="1"/>
  <c r="L4" s="1"/>
  <c r="H4"/>
  <c r="L5" l="1"/>
  <c r="I5"/>
  <c r="K5" s="1"/>
  <c r="I4" l="1"/>
  <c r="K4" s="1"/>
</calcChain>
</file>

<file path=xl/sharedStrings.xml><?xml version="1.0" encoding="utf-8"?>
<sst xmlns="http://schemas.openxmlformats.org/spreadsheetml/2006/main" count="90" uniqueCount="89">
  <si>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</si>
  <si>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</si>
  <si>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</si>
  <si>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</si>
  <si>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</si>
  <si>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</si>
  <si>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</si>
  <si>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</si>
  <si>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</si>
  <si>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</si>
  <si>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</si>
  <si>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</si>
  <si>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</si>
  <si>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</si>
  <si>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</si>
  <si>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</si>
  <si>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</si>
  <si>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</si>
  <si>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</si>
  <si>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</si>
  <si>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</si>
  <si>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</si>
  <si>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</si>
  <si>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</si>
  <si>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</si>
  <si>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</si>
  <si>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</si>
  <si>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</si>
  <si>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</si>
  <si>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</si>
  <si>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</si>
  <si>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</si>
  <si>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</si>
  <si>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</si>
  <si>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</si>
  <si>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</si>
  <si>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</si>
  <si>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</si>
  <si>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</si>
  <si>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</si>
  <si>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</si>
  <si>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</si>
  <si>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</si>
  <si>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</si>
  <si>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</si>
  <si>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</si>
  <si>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</si>
  <si>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</si>
  <si>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</si>
  <si>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</si>
  <si>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</si>
  <si>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</si>
  <si>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</si>
  <si>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</si>
  <si>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</si>
  <si>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</si>
  <si>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</si>
  <si>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Сведения об исполнении доходов консолидированного бюджета Забайкальского края по состоянию на 01.10.2022 года 
(в сравнении с запланированными значениями на 2022 год и исполнением на 01.10.2021 года)</t>
  </si>
  <si>
    <t>Фактически исполнено консолидированный бюджет субъекта и ТГВФ по состоянию на 01.10.2022 года, тыс. руб.</t>
  </si>
  <si>
    <t>Фактически исполнено консолидированный бюджет субъекта по состоянию на 01.10.2022 года, тыс. руб.</t>
  </si>
  <si>
    <t>% исполнения утвержденных бюджетных назначений консолидированного бюджета субъекта и ТГВФ по состоянию на 01.10.2022 года</t>
  </si>
  <si>
    <t>% исполнения утвержденных бюджетных назначений консолидированного бюджета субъекта по состоянию на 01.10.2022 года</t>
  </si>
  <si>
    <t>Фактически исполнено консолидированный бюджет субъекта и ТГВФ по состоянию на 01.10.2021 года, тыс. руб.</t>
  </si>
  <si>
    <t>Фактически исполнено консолидированный бюджет субъекта по состоянию на 01.10.2021 года, тыс. руб.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</si>
  <si>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</si>
  <si>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</si>
  <si>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</si>
  <si>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</si>
  <si>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</si>
  <si>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</si>
  <si>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2 02 50000 00 0000 151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</si>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</sst>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2" fillId="0" borderId="2">
      <alignment horizontal="right"/>
    </xf>
  </cellStyleXfs>
  <cellXfs count="37">
    <xf numFmtId="0" fontId="0" fillId="0" borderId="0" xfId="0"/>
    <xf numFmtId="0" fontId="0" fillId="0" borderId="0" xfId="0" applyFill="1"/>
    <xf numFmtId="0" fontId="10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165" fontId="3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165" fontId="11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4"/>
  <sheetViews>
    <sheetView tabSelected="1" view="pageBreakPreview" zoomScaleNormal="100" zoomScaleSheetLayoutView="100" workbookViewId="0">
      <pane ySplit="3" topLeftCell="A4" activePane="bottomLeft" state="frozen"/>
      <selection pane="bottomLeft" activeCell="H38" sqref="H38"/>
    </sheetView>
  </sheetViews>
  <sheetFormatPr defaultRowHeight="1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24" style="1" customWidth="1"/>
    <col min="12" max="12" width="23" style="1" customWidth="1"/>
    <col min="13" max="14" width="9.140625" style="1" customWidth="1"/>
    <col min="15" max="16384" width="9.140625" style="1"/>
  </cols>
  <sheetData>
    <row r="1" spans="1:72" ht="41.25" customHeight="1">
      <c r="A1" s="36" t="s">
        <v>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72">
      <c r="L2" s="2" t="s">
        <v>53</v>
      </c>
    </row>
    <row r="3" spans="1:72" ht="147.75" customHeight="1">
      <c r="A3" s="3" t="s">
        <v>0</v>
      </c>
      <c r="B3" s="3" t="s">
        <v>1</v>
      </c>
      <c r="C3" s="30" t="s">
        <v>47</v>
      </c>
      <c r="D3" s="30" t="s">
        <v>46</v>
      </c>
      <c r="E3" s="30" t="s">
        <v>58</v>
      </c>
      <c r="F3" s="30" t="s">
        <v>59</v>
      </c>
      <c r="G3" s="30" t="s">
        <v>60</v>
      </c>
      <c r="H3" s="30" t="s">
        <v>61</v>
      </c>
      <c r="I3" s="30" t="s">
        <v>62</v>
      </c>
      <c r="J3" s="30" t="s">
        <v>63</v>
      </c>
      <c r="K3" s="3" t="s">
        <v>49</v>
      </c>
      <c r="L3" s="3" t="s">
        <v>50</v>
      </c>
    </row>
    <row r="4" spans="1:72" ht="25.5">
      <c r="A4" s="4" t="s">
        <v>2</v>
      </c>
      <c r="B4" s="5" t="s">
        <v>3</v>
      </c>
      <c r="C4" s="19">
        <f>C5+C31</f>
        <v>63298978.600000001</v>
      </c>
      <c r="D4" s="19">
        <f>D5+D31</f>
        <v>63138678.600000001</v>
      </c>
      <c r="E4" s="6">
        <f>E5+E31</f>
        <v>44456372.399999999</v>
      </c>
      <c r="F4" s="6">
        <f>F5+F31</f>
        <v>44384248.200000003</v>
      </c>
      <c r="G4" s="6">
        <f t="shared" ref="G4:H19" si="0">E4/C4*100</f>
        <v>70.2</v>
      </c>
      <c r="H4" s="6">
        <f t="shared" si="0"/>
        <v>70.3</v>
      </c>
      <c r="I4" s="6">
        <f>I5+I31</f>
        <v>41986925.5</v>
      </c>
      <c r="J4" s="6">
        <f>J5+J31</f>
        <v>41865082.200000003</v>
      </c>
      <c r="K4" s="24">
        <f t="shared" ref="K4:K44" si="1">E4/I4*100</f>
        <v>105.9</v>
      </c>
      <c r="L4" s="24">
        <f t="shared" ref="L4:L44" si="2">F4/J4*100</f>
        <v>106</v>
      </c>
    </row>
    <row r="5" spans="1:72">
      <c r="A5" s="8"/>
      <c r="B5" s="9" t="s">
        <v>4</v>
      </c>
      <c r="C5" s="6">
        <f>C6+C9+C15+C21+C27+C30</f>
        <v>60730588.600000001</v>
      </c>
      <c r="D5" s="19">
        <f t="shared" ref="D5:D30" si="3">C5</f>
        <v>60730588.600000001</v>
      </c>
      <c r="E5" s="6">
        <f>E6+E9+E15+E21+E27+E30</f>
        <v>42434153.899999999</v>
      </c>
      <c r="F5" s="6">
        <f t="shared" ref="F5:F30" si="4">E5</f>
        <v>42434153.899999999</v>
      </c>
      <c r="G5" s="6">
        <f t="shared" si="0"/>
        <v>69.900000000000006</v>
      </c>
      <c r="H5" s="6">
        <f t="shared" si="0"/>
        <v>69.900000000000006</v>
      </c>
      <c r="I5" s="6">
        <f t="shared" ref="I5:I10" si="5">J5</f>
        <v>39525873.799999997</v>
      </c>
      <c r="J5" s="6">
        <f>J6+J9+J15+J21+J27+J30</f>
        <v>39525873.799999997</v>
      </c>
      <c r="K5" s="7">
        <f t="shared" si="1"/>
        <v>107.4</v>
      </c>
      <c r="L5" s="7">
        <f t="shared" si="2"/>
        <v>107.4</v>
      </c>
    </row>
    <row r="6" spans="1:72">
      <c r="A6" s="4" t="s">
        <v>5</v>
      </c>
      <c r="B6" s="5" t="s">
        <v>6</v>
      </c>
      <c r="C6" s="6">
        <f>C7+C8</f>
        <v>39573199.5</v>
      </c>
      <c r="D6" s="19">
        <f t="shared" si="3"/>
        <v>39573199.5</v>
      </c>
      <c r="E6" s="19">
        <f>SUM(E7:E8)</f>
        <v>26273525.800000001</v>
      </c>
      <c r="F6" s="6">
        <f t="shared" si="4"/>
        <v>26273525.800000001</v>
      </c>
      <c r="G6" s="6">
        <f t="shared" si="0"/>
        <v>66.400000000000006</v>
      </c>
      <c r="H6" s="6">
        <f t="shared" si="0"/>
        <v>66.400000000000006</v>
      </c>
      <c r="I6" s="6">
        <f t="shared" si="5"/>
        <v>25062763</v>
      </c>
      <c r="J6" s="6">
        <f>J7+J8</f>
        <v>25062763</v>
      </c>
      <c r="K6" s="7">
        <f t="shared" si="1"/>
        <v>104.8</v>
      </c>
      <c r="L6" s="7">
        <f t="shared" si="2"/>
        <v>104.8</v>
      </c>
    </row>
    <row r="7" spans="1:72">
      <c r="A7" s="10" t="s">
        <v>7</v>
      </c>
      <c r="B7" s="11" t="s">
        <v>8</v>
      </c>
      <c r="C7" s="12">
        <v>12657411.9</v>
      </c>
      <c r="D7" s="20">
        <f t="shared" si="3"/>
        <v>12657411.9</v>
      </c>
      <c r="E7" s="12">
        <v>7139190.9000000004</v>
      </c>
      <c r="F7" s="12">
        <f t="shared" si="4"/>
        <v>7139190.9000000004</v>
      </c>
      <c r="G7" s="12">
        <f>E7/C7*100</f>
        <v>56.4</v>
      </c>
      <c r="H7" s="12">
        <f>F7/D7*100</f>
        <v>56.4</v>
      </c>
      <c r="I7" s="12">
        <v>8438103.5</v>
      </c>
      <c r="J7" s="12">
        <v>8438103.5</v>
      </c>
      <c r="K7" s="13">
        <f>E7/I7*100</f>
        <v>84.6</v>
      </c>
      <c r="L7" s="13">
        <f>F7/J7*100</f>
        <v>84.6</v>
      </c>
    </row>
    <row r="8" spans="1:72">
      <c r="A8" s="14" t="s">
        <v>9</v>
      </c>
      <c r="B8" s="11" t="s">
        <v>10</v>
      </c>
      <c r="C8" s="12">
        <v>26915787.600000001</v>
      </c>
      <c r="D8" s="20">
        <f t="shared" si="3"/>
        <v>26915787.600000001</v>
      </c>
      <c r="E8" s="12">
        <v>19134334.899999999</v>
      </c>
      <c r="F8" s="12">
        <f t="shared" si="4"/>
        <v>19134334.899999999</v>
      </c>
      <c r="G8" s="12">
        <f>E8/C8*100</f>
        <v>71.099999999999994</v>
      </c>
      <c r="H8" s="12">
        <f>F8/D8*100</f>
        <v>71.099999999999994</v>
      </c>
      <c r="I8" s="12">
        <v>16624659.5</v>
      </c>
      <c r="J8" s="12">
        <v>16624659.5</v>
      </c>
      <c r="K8" s="13">
        <f>E8/I8*100</f>
        <v>115.1</v>
      </c>
      <c r="L8" s="13">
        <f>F8/J8*100</f>
        <v>115.1</v>
      </c>
    </row>
    <row r="9" spans="1:72" ht="51">
      <c r="A9" s="4" t="s">
        <v>11</v>
      </c>
      <c r="B9" s="5" t="s">
        <v>12</v>
      </c>
      <c r="C9" s="6">
        <f>C10</f>
        <v>7804906.7000000002</v>
      </c>
      <c r="D9" s="19">
        <f t="shared" si="3"/>
        <v>7804906.7000000002</v>
      </c>
      <c r="E9" s="19">
        <f>E10</f>
        <v>6558751.5</v>
      </c>
      <c r="F9" s="6">
        <f t="shared" si="4"/>
        <v>6558751.5</v>
      </c>
      <c r="G9" s="6">
        <f t="shared" si="0"/>
        <v>84</v>
      </c>
      <c r="H9" s="6">
        <f t="shared" si="0"/>
        <v>84</v>
      </c>
      <c r="I9" s="6">
        <f t="shared" si="5"/>
        <v>5755759.2999999998</v>
      </c>
      <c r="J9" s="6">
        <f t="shared" ref="J9" si="6">J10</f>
        <v>5755759.2999999998</v>
      </c>
      <c r="K9" s="7">
        <f t="shared" si="1"/>
        <v>114</v>
      </c>
      <c r="L9" s="7">
        <f t="shared" si="2"/>
        <v>114</v>
      </c>
    </row>
    <row r="10" spans="1:72" ht="38.25">
      <c r="A10" s="14" t="s">
        <v>13</v>
      </c>
      <c r="B10" s="11" t="s">
        <v>14</v>
      </c>
      <c r="C10" s="7">
        <f>SUM(C11:C14)</f>
        <v>7804906.7000000002</v>
      </c>
      <c r="D10" s="19">
        <f t="shared" si="3"/>
        <v>7804906.7000000002</v>
      </c>
      <c r="E10" s="7">
        <f>SUM(E11:E14)</f>
        <v>6558751.5</v>
      </c>
      <c r="F10" s="6">
        <f t="shared" si="4"/>
        <v>6558751.5</v>
      </c>
      <c r="G10" s="12">
        <f t="shared" si="0"/>
        <v>84</v>
      </c>
      <c r="H10" s="12">
        <f t="shared" si="0"/>
        <v>84</v>
      </c>
      <c r="I10" s="12">
        <f t="shared" si="5"/>
        <v>5755759.2999999998</v>
      </c>
      <c r="J10" s="13">
        <f>J11+J12+J14+J13</f>
        <v>5755759.2999999998</v>
      </c>
      <c r="K10" s="13">
        <f t="shared" si="1"/>
        <v>114</v>
      </c>
      <c r="L10" s="13">
        <f t="shared" si="2"/>
        <v>114</v>
      </c>
    </row>
    <row r="11" spans="1:72">
      <c r="A11" s="14"/>
      <c r="B11" s="15" t="s">
        <v>51</v>
      </c>
      <c r="C11" s="12">
        <v>89168</v>
      </c>
      <c r="D11" s="20">
        <f t="shared" si="3"/>
        <v>89168</v>
      </c>
      <c r="E11" s="12">
        <v>34194.400000000001</v>
      </c>
      <c r="F11" s="12">
        <f t="shared" si="4"/>
        <v>34194.400000000001</v>
      </c>
      <c r="G11" s="12">
        <f t="shared" si="0"/>
        <v>38.299999999999997</v>
      </c>
      <c r="H11" s="12">
        <f t="shared" si="0"/>
        <v>38.299999999999997</v>
      </c>
      <c r="I11" s="12">
        <v>64241.1</v>
      </c>
      <c r="J11" s="12">
        <v>64241.1</v>
      </c>
      <c r="K11" s="13">
        <f t="shared" si="1"/>
        <v>53.2</v>
      </c>
      <c r="L11" s="13">
        <f t="shared" si="2"/>
        <v>53.2</v>
      </c>
    </row>
    <row r="12" spans="1:72">
      <c r="A12" s="14"/>
      <c r="B12" s="16" t="s">
        <v>52</v>
      </c>
      <c r="C12" s="12">
        <v>1262819.8</v>
      </c>
      <c r="D12" s="20">
        <f t="shared" si="3"/>
        <v>1262819.8</v>
      </c>
      <c r="E12" s="12">
        <v>974409.1</v>
      </c>
      <c r="F12" s="12">
        <f t="shared" si="4"/>
        <v>974409.1</v>
      </c>
      <c r="G12" s="12">
        <f t="shared" si="0"/>
        <v>77.2</v>
      </c>
      <c r="H12" s="12">
        <f t="shared" si="0"/>
        <v>77.2</v>
      </c>
      <c r="I12" s="12">
        <v>763887.6</v>
      </c>
      <c r="J12" s="12">
        <v>763887.6</v>
      </c>
      <c r="K12" s="13">
        <f t="shared" si="1"/>
        <v>127.6</v>
      </c>
      <c r="L12" s="13">
        <f t="shared" si="2"/>
        <v>127.6</v>
      </c>
    </row>
    <row r="13" spans="1:72">
      <c r="A13" s="14"/>
      <c r="B13" s="16" t="s">
        <v>54</v>
      </c>
      <c r="C13" s="12">
        <v>4274.5</v>
      </c>
      <c r="D13" s="20">
        <f t="shared" si="3"/>
        <v>4274.5</v>
      </c>
      <c r="E13" s="12">
        <v>2813.6</v>
      </c>
      <c r="F13" s="12">
        <f t="shared" si="4"/>
        <v>2813.6</v>
      </c>
      <c r="G13" s="12">
        <f t="shared" si="0"/>
        <v>65.8</v>
      </c>
      <c r="H13" s="12">
        <f t="shared" si="0"/>
        <v>65.8</v>
      </c>
      <c r="I13" s="12">
        <v>2595.4</v>
      </c>
      <c r="J13" s="12">
        <v>2595.4</v>
      </c>
      <c r="K13" s="13">
        <f t="shared" si="1"/>
        <v>108.4</v>
      </c>
      <c r="L13" s="13">
        <f t="shared" si="2"/>
        <v>108.4</v>
      </c>
    </row>
    <row r="14" spans="1:72">
      <c r="A14" s="14"/>
      <c r="B14" s="16" t="s">
        <v>15</v>
      </c>
      <c r="C14" s="12">
        <v>6448644.4000000004</v>
      </c>
      <c r="D14" s="20">
        <f t="shared" si="3"/>
        <v>6448644.4000000004</v>
      </c>
      <c r="E14" s="12">
        <v>5547334.4000000004</v>
      </c>
      <c r="F14" s="12">
        <f t="shared" si="4"/>
        <v>5547334.4000000004</v>
      </c>
      <c r="G14" s="12">
        <f t="shared" si="0"/>
        <v>86</v>
      </c>
      <c r="H14" s="12">
        <f t="shared" si="0"/>
        <v>86</v>
      </c>
      <c r="I14" s="12">
        <v>4925035.2</v>
      </c>
      <c r="J14" s="12">
        <v>4925035.2</v>
      </c>
      <c r="K14" s="13">
        <f t="shared" si="1"/>
        <v>112.6</v>
      </c>
      <c r="L14" s="13">
        <f t="shared" si="2"/>
        <v>112.6</v>
      </c>
    </row>
    <row r="15" spans="1:72" s="23" customFormat="1" ht="25.5">
      <c r="A15" s="21" t="s">
        <v>16</v>
      </c>
      <c r="B15" s="27" t="s">
        <v>17</v>
      </c>
      <c r="C15" s="19">
        <f>SUM(C16:C20)</f>
        <v>3177992.6</v>
      </c>
      <c r="D15" s="19">
        <f t="shared" si="3"/>
        <v>3177992.6</v>
      </c>
      <c r="E15" s="19">
        <f>SUM(E16:E20)</f>
        <v>2467742.4</v>
      </c>
      <c r="F15" s="6">
        <f t="shared" si="4"/>
        <v>2467742.4</v>
      </c>
      <c r="G15" s="19">
        <f t="shared" si="0"/>
        <v>77.7</v>
      </c>
      <c r="H15" s="19">
        <f t="shared" si="0"/>
        <v>77.7</v>
      </c>
      <c r="I15" s="6">
        <f>J15</f>
        <v>2132361.6</v>
      </c>
      <c r="J15" s="6">
        <f t="shared" ref="J15" si="7">J16+J17+J18+J19+J20</f>
        <v>2132361.6</v>
      </c>
      <c r="K15" s="7">
        <f t="shared" si="1"/>
        <v>115.7</v>
      </c>
      <c r="L15" s="7">
        <f t="shared" si="2"/>
        <v>115.7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</row>
    <row r="16" spans="1:72" ht="38.25">
      <c r="A16" s="14" t="s">
        <v>18</v>
      </c>
      <c r="B16" s="11" t="s">
        <v>19</v>
      </c>
      <c r="C16" s="20">
        <v>2987948.9</v>
      </c>
      <c r="D16" s="20">
        <f t="shared" si="3"/>
        <v>2987948.9</v>
      </c>
      <c r="E16" s="20">
        <v>2310554.2000000002</v>
      </c>
      <c r="F16" s="12">
        <f t="shared" si="4"/>
        <v>2310554.2000000002</v>
      </c>
      <c r="G16" s="12">
        <f t="shared" si="0"/>
        <v>77.3</v>
      </c>
      <c r="H16" s="12">
        <f t="shared" si="0"/>
        <v>77.3</v>
      </c>
      <c r="I16" s="12">
        <v>1898020.8</v>
      </c>
      <c r="J16" s="12">
        <v>1898020.8</v>
      </c>
      <c r="K16" s="13">
        <f t="shared" si="1"/>
        <v>121.7</v>
      </c>
      <c r="L16" s="13">
        <f t="shared" si="2"/>
        <v>121.7</v>
      </c>
    </row>
    <row r="17" spans="1:35" ht="25.5">
      <c r="A17" s="10" t="s">
        <v>20</v>
      </c>
      <c r="B17" s="11" t="s">
        <v>21</v>
      </c>
      <c r="C17" s="20">
        <v>5677.6</v>
      </c>
      <c r="D17" s="20">
        <f t="shared" si="3"/>
        <v>5677.6</v>
      </c>
      <c r="E17" s="22">
        <v>1280</v>
      </c>
      <c r="F17" s="12">
        <f t="shared" si="4"/>
        <v>1280</v>
      </c>
      <c r="G17" s="12">
        <f t="shared" si="0"/>
        <v>22.5</v>
      </c>
      <c r="H17" s="12">
        <f t="shared" si="0"/>
        <v>22.5</v>
      </c>
      <c r="I17" s="12">
        <v>105315.1</v>
      </c>
      <c r="J17" s="12">
        <v>105315.1</v>
      </c>
      <c r="K17" s="13">
        <f t="shared" si="1"/>
        <v>1.2</v>
      </c>
      <c r="L17" s="13">
        <f t="shared" si="2"/>
        <v>1.2</v>
      </c>
    </row>
    <row r="18" spans="1:35">
      <c r="A18" s="14" t="s">
        <v>22</v>
      </c>
      <c r="B18" s="11" t="s">
        <v>23</v>
      </c>
      <c r="C18" s="20">
        <v>8493.5</v>
      </c>
      <c r="D18" s="20">
        <f t="shared" si="3"/>
        <v>8493.5</v>
      </c>
      <c r="E18" s="20">
        <v>11094.9</v>
      </c>
      <c r="F18" s="12">
        <f t="shared" si="4"/>
        <v>11094.9</v>
      </c>
      <c r="G18" s="12">
        <f t="shared" si="0"/>
        <v>130.6</v>
      </c>
      <c r="H18" s="12">
        <f t="shared" si="0"/>
        <v>130.6</v>
      </c>
      <c r="I18" s="12">
        <v>8065</v>
      </c>
      <c r="J18" s="12">
        <v>8065</v>
      </c>
      <c r="K18" s="13">
        <f t="shared" si="1"/>
        <v>137.6</v>
      </c>
      <c r="L18" s="13">
        <f t="shared" si="2"/>
        <v>137.6</v>
      </c>
    </row>
    <row r="19" spans="1:35" ht="38.25">
      <c r="A19" s="14" t="s">
        <v>24</v>
      </c>
      <c r="B19" s="11" t="s">
        <v>25</v>
      </c>
      <c r="C19" s="20">
        <v>163272.6</v>
      </c>
      <c r="D19" s="20">
        <f t="shared" si="3"/>
        <v>163272.6</v>
      </c>
      <c r="E19" s="20">
        <v>117942.2</v>
      </c>
      <c r="F19" s="12">
        <f t="shared" si="4"/>
        <v>117942.2</v>
      </c>
      <c r="G19" s="12">
        <f t="shared" si="0"/>
        <v>72.2</v>
      </c>
      <c r="H19" s="12">
        <f t="shared" si="0"/>
        <v>72.2</v>
      </c>
      <c r="I19" s="12">
        <v>109505.1</v>
      </c>
      <c r="J19" s="12">
        <v>109505.1</v>
      </c>
      <c r="K19" s="13">
        <f t="shared" si="1"/>
        <v>107.7</v>
      </c>
      <c r="L19" s="13">
        <f t="shared" si="2"/>
        <v>107.7</v>
      </c>
    </row>
    <row r="20" spans="1:35">
      <c r="A20" s="18" t="s">
        <v>55</v>
      </c>
      <c r="B20" s="28" t="s">
        <v>56</v>
      </c>
      <c r="C20" s="20">
        <v>12600</v>
      </c>
      <c r="D20" s="20">
        <f t="shared" si="3"/>
        <v>12600</v>
      </c>
      <c r="E20" s="20">
        <v>26871.1</v>
      </c>
      <c r="F20" s="12">
        <f t="shared" si="4"/>
        <v>26871.1</v>
      </c>
      <c r="G20" s="12">
        <f t="shared" ref="G20:H35" si="8">E20/C20*100</f>
        <v>213.3</v>
      </c>
      <c r="H20" s="12">
        <f t="shared" si="8"/>
        <v>213.3</v>
      </c>
      <c r="I20" s="12">
        <v>11455.6</v>
      </c>
      <c r="J20" s="12">
        <v>11455.6</v>
      </c>
      <c r="K20" s="13">
        <f t="shared" si="1"/>
        <v>234.6</v>
      </c>
      <c r="L20" s="13">
        <f t="shared" si="2"/>
        <v>234.6</v>
      </c>
    </row>
    <row r="21" spans="1:35">
      <c r="A21" s="4" t="s">
        <v>26</v>
      </c>
      <c r="B21" s="5" t="s">
        <v>27</v>
      </c>
      <c r="C21" s="6">
        <f>SUM(C22:C26)</f>
        <v>6908220.7999999998</v>
      </c>
      <c r="D21" s="19">
        <f t="shared" si="3"/>
        <v>6908220.7999999998</v>
      </c>
      <c r="E21" s="6">
        <f>SUM(E22:E26)</f>
        <v>4910863.3</v>
      </c>
      <c r="F21" s="6">
        <f t="shared" si="4"/>
        <v>4910863.3</v>
      </c>
      <c r="G21" s="6">
        <f t="shared" si="8"/>
        <v>71.099999999999994</v>
      </c>
      <c r="H21" s="6">
        <f t="shared" si="8"/>
        <v>71.099999999999994</v>
      </c>
      <c r="I21" s="6">
        <f>J21</f>
        <v>4571927.3</v>
      </c>
      <c r="J21" s="6">
        <f>J22+J23+J24+J25+J26</f>
        <v>4571927.3</v>
      </c>
      <c r="K21" s="7">
        <f t="shared" si="1"/>
        <v>107.4</v>
      </c>
      <c r="L21" s="7">
        <f t="shared" si="2"/>
        <v>107.4</v>
      </c>
    </row>
    <row r="22" spans="1:35">
      <c r="A22" s="14" t="s">
        <v>28</v>
      </c>
      <c r="B22" s="11" t="s">
        <v>29</v>
      </c>
      <c r="C22" s="20">
        <v>309586.7</v>
      </c>
      <c r="D22" s="20">
        <f t="shared" si="3"/>
        <v>309586.7</v>
      </c>
      <c r="E22" s="20">
        <v>75813</v>
      </c>
      <c r="F22" s="12">
        <f t="shared" si="4"/>
        <v>75813</v>
      </c>
      <c r="G22" s="12">
        <f t="shared" si="8"/>
        <v>24.5</v>
      </c>
      <c r="H22" s="12">
        <f t="shared" si="8"/>
        <v>24.5</v>
      </c>
      <c r="I22" s="12">
        <v>59476.1</v>
      </c>
      <c r="J22" s="12">
        <v>59476.1</v>
      </c>
      <c r="K22" s="13">
        <f t="shared" si="1"/>
        <v>127.5</v>
      </c>
      <c r="L22" s="13">
        <f t="shared" si="2"/>
        <v>127.5</v>
      </c>
    </row>
    <row r="23" spans="1:35">
      <c r="A23" s="14" t="s">
        <v>30</v>
      </c>
      <c r="B23" s="11" t="s">
        <v>31</v>
      </c>
      <c r="C23" s="20">
        <v>5351393.5999999996</v>
      </c>
      <c r="D23" s="20">
        <f t="shared" si="3"/>
        <v>5351393.5999999996</v>
      </c>
      <c r="E23" s="20">
        <v>4284359.0999999996</v>
      </c>
      <c r="F23" s="12">
        <f t="shared" si="4"/>
        <v>4284359.0999999996</v>
      </c>
      <c r="G23" s="12">
        <f>E23/C23*100</f>
        <v>80.099999999999994</v>
      </c>
      <c r="H23" s="12">
        <f t="shared" si="8"/>
        <v>80.099999999999994</v>
      </c>
      <c r="I23" s="12">
        <v>3948530.5</v>
      </c>
      <c r="J23" s="12">
        <v>3948530.5</v>
      </c>
      <c r="K23" s="13">
        <f t="shared" si="1"/>
        <v>108.5</v>
      </c>
      <c r="L23" s="13">
        <f t="shared" si="2"/>
        <v>108.5</v>
      </c>
    </row>
    <row r="24" spans="1:35">
      <c r="A24" s="14" t="s">
        <v>32</v>
      </c>
      <c r="B24" s="11" t="s">
        <v>33</v>
      </c>
      <c r="C24" s="20">
        <v>716637.1</v>
      </c>
      <c r="D24" s="20">
        <f t="shared" si="3"/>
        <v>716637.1</v>
      </c>
      <c r="E24" s="20">
        <v>256409.7</v>
      </c>
      <c r="F24" s="12">
        <f t="shared" si="4"/>
        <v>256409.7</v>
      </c>
      <c r="G24" s="12">
        <f>E24/C24*100</f>
        <v>35.799999999999997</v>
      </c>
      <c r="H24" s="12">
        <f t="shared" si="8"/>
        <v>35.799999999999997</v>
      </c>
      <c r="I24" s="12">
        <v>267281.7</v>
      </c>
      <c r="J24" s="12">
        <v>267281.7</v>
      </c>
      <c r="K24" s="13">
        <f t="shared" si="1"/>
        <v>95.9</v>
      </c>
      <c r="L24" s="13">
        <f t="shared" si="2"/>
        <v>95.9</v>
      </c>
    </row>
    <row r="25" spans="1:35">
      <c r="A25" s="14" t="s">
        <v>34</v>
      </c>
      <c r="B25" s="17" t="s">
        <v>35</v>
      </c>
      <c r="C25" s="20">
        <v>1680</v>
      </c>
      <c r="D25" s="20">
        <f t="shared" si="3"/>
        <v>1680</v>
      </c>
      <c r="E25" s="20">
        <v>1162.2</v>
      </c>
      <c r="F25" s="12">
        <f t="shared" si="4"/>
        <v>1162.2</v>
      </c>
      <c r="G25" s="12">
        <f>E25/C25*100</f>
        <v>69.2</v>
      </c>
      <c r="H25" s="12">
        <f t="shared" si="8"/>
        <v>69.2</v>
      </c>
      <c r="I25" s="12">
        <v>1410</v>
      </c>
      <c r="J25" s="12">
        <v>1410</v>
      </c>
      <c r="K25" s="13">
        <f t="shared" si="1"/>
        <v>82.4</v>
      </c>
      <c r="L25" s="13">
        <f t="shared" si="2"/>
        <v>82.4</v>
      </c>
    </row>
    <row r="26" spans="1:35">
      <c r="A26" s="14" t="s">
        <v>36</v>
      </c>
      <c r="B26" s="11" t="s">
        <v>37</v>
      </c>
      <c r="C26" s="20">
        <v>528923.4</v>
      </c>
      <c r="D26" s="20">
        <f t="shared" si="3"/>
        <v>528923.4</v>
      </c>
      <c r="E26" s="20">
        <v>293119.3</v>
      </c>
      <c r="F26" s="12">
        <f t="shared" si="4"/>
        <v>293119.3</v>
      </c>
      <c r="G26" s="12">
        <f>E26/C26*100</f>
        <v>55.4</v>
      </c>
      <c r="H26" s="12">
        <f t="shared" si="8"/>
        <v>55.4</v>
      </c>
      <c r="I26" s="12">
        <v>295229</v>
      </c>
      <c r="J26" s="12">
        <v>295229</v>
      </c>
      <c r="K26" s="13">
        <f t="shared" si="1"/>
        <v>99.3</v>
      </c>
      <c r="L26" s="13">
        <f t="shared" si="2"/>
        <v>99.3</v>
      </c>
    </row>
    <row r="27" spans="1:35" ht="25.5">
      <c r="A27" s="14" t="s">
        <v>38</v>
      </c>
      <c r="B27" s="5" t="s">
        <v>39</v>
      </c>
      <c r="C27" s="6">
        <f>SUM(C28:C29)</f>
        <v>2998895.5</v>
      </c>
      <c r="D27" s="19">
        <f t="shared" si="3"/>
        <v>2998895.5</v>
      </c>
      <c r="E27" s="6">
        <f>SUM(E28:E29)</f>
        <v>2018541.1</v>
      </c>
      <c r="F27" s="6">
        <f t="shared" si="4"/>
        <v>2018541.1</v>
      </c>
      <c r="G27" s="6">
        <f t="shared" si="8"/>
        <v>67.3</v>
      </c>
      <c r="H27" s="6">
        <f t="shared" si="8"/>
        <v>67.3</v>
      </c>
      <c r="I27" s="6">
        <f>J27</f>
        <v>1804115.8</v>
      </c>
      <c r="J27" s="6">
        <f>J28+J29</f>
        <v>1804115.8</v>
      </c>
      <c r="K27" s="7">
        <f t="shared" si="1"/>
        <v>111.9</v>
      </c>
      <c r="L27" s="7">
        <f t="shared" si="2"/>
        <v>111.9</v>
      </c>
    </row>
    <row r="28" spans="1:35">
      <c r="A28" s="14" t="s">
        <v>40</v>
      </c>
      <c r="B28" s="11" t="s">
        <v>41</v>
      </c>
      <c r="C28" s="20">
        <v>2985899.5</v>
      </c>
      <c r="D28" s="20">
        <f t="shared" si="3"/>
        <v>2985899.5</v>
      </c>
      <c r="E28" s="20">
        <v>2007820.7</v>
      </c>
      <c r="F28" s="12">
        <f t="shared" si="4"/>
        <v>2007820.7</v>
      </c>
      <c r="G28" s="12">
        <f t="shared" si="8"/>
        <v>67.2</v>
      </c>
      <c r="H28" s="12">
        <f t="shared" si="8"/>
        <v>67.2</v>
      </c>
      <c r="I28" s="12">
        <v>1793113.5</v>
      </c>
      <c r="J28" s="12">
        <v>1793113.5</v>
      </c>
      <c r="K28" s="13">
        <f t="shared" si="1"/>
        <v>112</v>
      </c>
      <c r="L28" s="13">
        <f t="shared" si="2"/>
        <v>112</v>
      </c>
    </row>
    <row r="29" spans="1:35" ht="25.5" customHeight="1">
      <c r="A29" s="14" t="s">
        <v>42</v>
      </c>
      <c r="B29" s="11" t="s">
        <v>43</v>
      </c>
      <c r="C29" s="20">
        <v>12996</v>
      </c>
      <c r="D29" s="20">
        <f t="shared" si="3"/>
        <v>12996</v>
      </c>
      <c r="E29" s="20">
        <v>10720.4</v>
      </c>
      <c r="F29" s="12">
        <f t="shared" si="4"/>
        <v>10720.4</v>
      </c>
      <c r="G29" s="12">
        <f t="shared" ref="G29:H44" si="9">E29/C29*100</f>
        <v>82.5</v>
      </c>
      <c r="H29" s="12">
        <f t="shared" si="8"/>
        <v>82.5</v>
      </c>
      <c r="I29" s="12">
        <v>11002.3</v>
      </c>
      <c r="J29" s="12">
        <v>11002.3</v>
      </c>
      <c r="K29" s="13">
        <f t="shared" si="1"/>
        <v>97.4</v>
      </c>
      <c r="L29" s="13">
        <f t="shared" si="2"/>
        <v>97.4</v>
      </c>
    </row>
    <row r="30" spans="1:35" s="23" customFormat="1">
      <c r="A30" s="21"/>
      <c r="B30" s="27" t="s">
        <v>44</v>
      </c>
      <c r="C30" s="24">
        <v>267373.5</v>
      </c>
      <c r="D30" s="19">
        <f t="shared" si="3"/>
        <v>267373.5</v>
      </c>
      <c r="E30" s="24">
        <v>204729.8</v>
      </c>
      <c r="F30" s="6">
        <f t="shared" si="4"/>
        <v>204729.8</v>
      </c>
      <c r="G30" s="19">
        <f t="shared" si="9"/>
        <v>76.599999999999994</v>
      </c>
      <c r="H30" s="19">
        <f t="shared" si="8"/>
        <v>76.599999999999994</v>
      </c>
      <c r="I30" s="6">
        <v>198946.8</v>
      </c>
      <c r="J30" s="7">
        <v>198946.8</v>
      </c>
      <c r="K30" s="7">
        <f t="shared" si="1"/>
        <v>102.9</v>
      </c>
      <c r="L30" s="7">
        <f t="shared" si="2"/>
        <v>102.9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pans="1:35" s="29" customFormat="1">
      <c r="A31" s="21"/>
      <c r="B31" s="27" t="s">
        <v>45</v>
      </c>
      <c r="C31" s="25">
        <v>2568390</v>
      </c>
      <c r="D31" s="19">
        <v>2408090</v>
      </c>
      <c r="E31" s="25">
        <v>2022218.5</v>
      </c>
      <c r="F31" s="19">
        <v>1950094.3</v>
      </c>
      <c r="G31" s="19">
        <f t="shared" si="9"/>
        <v>78.7</v>
      </c>
      <c r="H31" s="19">
        <f t="shared" si="8"/>
        <v>81</v>
      </c>
      <c r="I31" s="6">
        <v>2461051.7000000002</v>
      </c>
      <c r="J31" s="31">
        <v>2339208.4</v>
      </c>
      <c r="K31" s="7">
        <f t="shared" si="1"/>
        <v>82.2</v>
      </c>
      <c r="L31" s="7">
        <f t="shared" si="2"/>
        <v>83.4</v>
      </c>
    </row>
    <row r="32" spans="1:35">
      <c r="A32" s="21" t="s">
        <v>83</v>
      </c>
      <c r="B32" s="33" t="s">
        <v>84</v>
      </c>
      <c r="C32" s="24">
        <v>76758050.900000006</v>
      </c>
      <c r="D32" s="24">
        <v>56261019.799999997</v>
      </c>
      <c r="E32" s="24">
        <v>50211593.600000001</v>
      </c>
      <c r="F32" s="24">
        <v>37322348.899999999</v>
      </c>
      <c r="G32" s="19">
        <f t="shared" si="9"/>
        <v>65.400000000000006</v>
      </c>
      <c r="H32" s="19">
        <f t="shared" si="8"/>
        <v>66.3</v>
      </c>
      <c r="I32" s="34">
        <f>I33+I39+I40+I41+I42+I43</f>
        <v>48143492.600000001</v>
      </c>
      <c r="J32" s="34">
        <f>J33+J39+J40+J41+J42+J43</f>
        <v>31451157.199999999</v>
      </c>
      <c r="K32" s="7">
        <f t="shared" si="1"/>
        <v>104.3</v>
      </c>
      <c r="L32" s="7">
        <f t="shared" si="2"/>
        <v>118.7</v>
      </c>
    </row>
    <row r="33" spans="1:12" ht="51.75">
      <c r="A33" s="21" t="s">
        <v>85</v>
      </c>
      <c r="B33" s="33" t="s">
        <v>86</v>
      </c>
      <c r="C33" s="24">
        <v>74770903.5</v>
      </c>
      <c r="D33" s="24">
        <v>54261945</v>
      </c>
      <c r="E33" s="24">
        <v>52146312</v>
      </c>
      <c r="F33" s="24">
        <v>36078973.100000001</v>
      </c>
      <c r="G33" s="19">
        <f t="shared" si="9"/>
        <v>69.7</v>
      </c>
      <c r="H33" s="19">
        <f t="shared" si="8"/>
        <v>66.5</v>
      </c>
      <c r="I33" s="19">
        <f>SUM(I34:I38)</f>
        <v>48738445.299999997</v>
      </c>
      <c r="J33" s="19">
        <f>SUM(J34:J38)</f>
        <v>31794273.300000001</v>
      </c>
      <c r="K33" s="7">
        <f t="shared" si="1"/>
        <v>107</v>
      </c>
      <c r="L33" s="7">
        <f t="shared" si="2"/>
        <v>113.5</v>
      </c>
    </row>
    <row r="34" spans="1:12" ht="26.25">
      <c r="A34" s="18" t="s">
        <v>87</v>
      </c>
      <c r="B34" s="32" t="s">
        <v>88</v>
      </c>
      <c r="C34" s="26">
        <v>14570761.6</v>
      </c>
      <c r="D34" s="26">
        <v>14570761.6</v>
      </c>
      <c r="E34" s="26">
        <v>11189590.800000001</v>
      </c>
      <c r="F34" s="26">
        <v>11189590.800000001</v>
      </c>
      <c r="G34" s="20">
        <f t="shared" si="9"/>
        <v>76.8</v>
      </c>
      <c r="H34" s="20">
        <f t="shared" si="8"/>
        <v>76.8</v>
      </c>
      <c r="I34" s="20">
        <v>11996308.199999999</v>
      </c>
      <c r="J34" s="20">
        <v>11996308.199999999</v>
      </c>
      <c r="K34" s="13">
        <f t="shared" si="1"/>
        <v>93.3</v>
      </c>
      <c r="L34" s="13">
        <f t="shared" si="2"/>
        <v>93.3</v>
      </c>
    </row>
    <row r="35" spans="1:12" ht="39">
      <c r="A35" s="18" t="s">
        <v>64</v>
      </c>
      <c r="B35" s="32" t="s">
        <v>65</v>
      </c>
      <c r="C35" s="26">
        <v>24852138.399999999</v>
      </c>
      <c r="D35" s="26">
        <v>24852138.399999999</v>
      </c>
      <c r="E35" s="26">
        <v>17891751</v>
      </c>
      <c r="F35" s="26">
        <v>17891751</v>
      </c>
      <c r="G35" s="20">
        <f t="shared" si="9"/>
        <v>72</v>
      </c>
      <c r="H35" s="20">
        <f t="shared" si="8"/>
        <v>72</v>
      </c>
      <c r="I35" s="20">
        <v>9999161.0999999996</v>
      </c>
      <c r="J35" s="20">
        <v>9999161.0999999996</v>
      </c>
      <c r="K35" s="13">
        <f t="shared" si="1"/>
        <v>178.9</v>
      </c>
      <c r="L35" s="13">
        <f t="shared" si="2"/>
        <v>178.9</v>
      </c>
    </row>
    <row r="36" spans="1:12" ht="26.25">
      <c r="A36" s="18" t="s">
        <v>66</v>
      </c>
      <c r="B36" s="32" t="s">
        <v>67</v>
      </c>
      <c r="C36" s="26">
        <v>5801047.9000000004</v>
      </c>
      <c r="D36" s="26">
        <v>5801047.9000000004</v>
      </c>
      <c r="E36" s="26">
        <v>4039526.3999999999</v>
      </c>
      <c r="F36" s="26">
        <v>4039526.3999999999</v>
      </c>
      <c r="G36" s="20">
        <f t="shared" si="9"/>
        <v>69.599999999999994</v>
      </c>
      <c r="H36" s="20">
        <f t="shared" si="9"/>
        <v>69.599999999999994</v>
      </c>
      <c r="I36" s="20">
        <v>4445682.5</v>
      </c>
      <c r="J36" s="20">
        <v>4445682.5</v>
      </c>
      <c r="K36" s="13">
        <f t="shared" si="1"/>
        <v>90.9</v>
      </c>
      <c r="L36" s="13">
        <f t="shared" si="2"/>
        <v>90.9</v>
      </c>
    </row>
    <row r="37" spans="1:12">
      <c r="A37" s="18" t="s">
        <v>68</v>
      </c>
      <c r="B37" s="32" t="s">
        <v>69</v>
      </c>
      <c r="C37" s="26">
        <v>9037997</v>
      </c>
      <c r="D37" s="26">
        <v>9037997</v>
      </c>
      <c r="E37" s="26">
        <v>2958104.9</v>
      </c>
      <c r="F37" s="26">
        <v>2958104.9</v>
      </c>
      <c r="G37" s="20">
        <f t="shared" si="9"/>
        <v>32.700000000000003</v>
      </c>
      <c r="H37" s="20">
        <f t="shared" si="9"/>
        <v>32.700000000000003</v>
      </c>
      <c r="I37" s="20">
        <v>5353121.5</v>
      </c>
      <c r="J37" s="20">
        <v>5353121.5</v>
      </c>
      <c r="K37" s="13">
        <f t="shared" si="1"/>
        <v>55.3</v>
      </c>
      <c r="L37" s="13">
        <f t="shared" si="2"/>
        <v>55.3</v>
      </c>
    </row>
    <row r="38" spans="1:12" ht="51.75">
      <c r="A38" s="18" t="s">
        <v>70</v>
      </c>
      <c r="B38" s="32" t="s">
        <v>71</v>
      </c>
      <c r="C38" s="26">
        <v>20508958.5</v>
      </c>
      <c r="D38" s="20">
        <v>0</v>
      </c>
      <c r="E38" s="26">
        <v>16067338.9</v>
      </c>
      <c r="F38" s="20">
        <v>0</v>
      </c>
      <c r="G38" s="20">
        <f t="shared" si="9"/>
        <v>78.3</v>
      </c>
      <c r="H38" s="20" t="s">
        <v>48</v>
      </c>
      <c r="I38" s="20">
        <v>16944172</v>
      </c>
      <c r="J38" s="20">
        <v>0</v>
      </c>
      <c r="K38" s="13">
        <f t="shared" si="1"/>
        <v>94.8</v>
      </c>
      <c r="L38" s="13" t="s">
        <v>48</v>
      </c>
    </row>
    <row r="39" spans="1:12" ht="39">
      <c r="A39" s="21" t="s">
        <v>72</v>
      </c>
      <c r="B39" s="33" t="s">
        <v>73</v>
      </c>
      <c r="C39" s="24">
        <v>1489557.5</v>
      </c>
      <c r="D39" s="24">
        <v>1489557.5</v>
      </c>
      <c r="E39" s="24">
        <v>772522.9</v>
      </c>
      <c r="F39" s="24">
        <v>772522.9</v>
      </c>
      <c r="G39" s="19">
        <f t="shared" si="9"/>
        <v>51.9</v>
      </c>
      <c r="H39" s="19">
        <f t="shared" si="9"/>
        <v>51.9</v>
      </c>
      <c r="I39" s="19">
        <v>117908.7</v>
      </c>
      <c r="J39" s="19">
        <v>117908.7</v>
      </c>
      <c r="K39" s="7">
        <f t="shared" si="1"/>
        <v>655.20000000000005</v>
      </c>
      <c r="L39" s="7">
        <f t="shared" si="2"/>
        <v>655.20000000000005</v>
      </c>
    </row>
    <row r="40" spans="1:12" ht="26.25">
      <c r="A40" s="21" t="s">
        <v>74</v>
      </c>
      <c r="B40" s="33" t="s">
        <v>75</v>
      </c>
      <c r="C40" s="24">
        <v>574870.69999999995</v>
      </c>
      <c r="D40" s="24">
        <v>574870.69999999995</v>
      </c>
      <c r="E40" s="24">
        <v>554274.19999999995</v>
      </c>
      <c r="F40" s="24">
        <v>554274.19999999995</v>
      </c>
      <c r="G40" s="19">
        <f t="shared" si="9"/>
        <v>96.4</v>
      </c>
      <c r="H40" s="19">
        <f t="shared" si="9"/>
        <v>96.4</v>
      </c>
      <c r="I40" s="19">
        <v>118624.8</v>
      </c>
      <c r="J40" s="19">
        <v>118624.8</v>
      </c>
      <c r="K40" s="7">
        <f t="shared" si="1"/>
        <v>467.2</v>
      </c>
      <c r="L40" s="7">
        <f t="shared" si="2"/>
        <v>467.2</v>
      </c>
    </row>
    <row r="41" spans="1:12">
      <c r="A41" s="21" t="s">
        <v>76</v>
      </c>
      <c r="B41" s="33" t="s">
        <v>77</v>
      </c>
      <c r="C41" s="24">
        <v>20646.099999999999</v>
      </c>
      <c r="D41" s="24">
        <v>20646.099999999999</v>
      </c>
      <c r="E41" s="24">
        <v>20564.099999999999</v>
      </c>
      <c r="F41" s="24">
        <v>20564.099999999999</v>
      </c>
      <c r="G41" s="19">
        <f t="shared" si="9"/>
        <v>99.6</v>
      </c>
      <c r="H41" s="19">
        <f t="shared" si="9"/>
        <v>99.6</v>
      </c>
      <c r="I41" s="19">
        <v>29122.799999999999</v>
      </c>
      <c r="J41" s="19">
        <v>29122.799999999999</v>
      </c>
      <c r="K41" s="7">
        <f t="shared" si="1"/>
        <v>70.599999999999994</v>
      </c>
      <c r="L41" s="7">
        <f t="shared" si="2"/>
        <v>70.599999999999994</v>
      </c>
    </row>
    <row r="42" spans="1:12" ht="102.75">
      <c r="A42" s="21" t="s">
        <v>78</v>
      </c>
      <c r="B42" s="33" t="s">
        <v>79</v>
      </c>
      <c r="C42" s="24">
        <v>26014.6</v>
      </c>
      <c r="D42" s="24">
        <v>25442</v>
      </c>
      <c r="E42" s="24">
        <v>13552.2</v>
      </c>
      <c r="F42" s="24">
        <v>25296.2</v>
      </c>
      <c r="G42" s="34">
        <f t="shared" si="9"/>
        <v>52.1</v>
      </c>
      <c r="H42" s="34">
        <f t="shared" si="9"/>
        <v>99.4</v>
      </c>
      <c r="I42" s="19">
        <v>25879.5</v>
      </c>
      <c r="J42" s="19">
        <v>140384.4</v>
      </c>
      <c r="K42" s="7">
        <f t="shared" si="1"/>
        <v>52.4</v>
      </c>
      <c r="L42" s="7">
        <f t="shared" si="2"/>
        <v>18</v>
      </c>
    </row>
    <row r="43" spans="1:12" ht="51.75">
      <c r="A43" s="21" t="s">
        <v>80</v>
      </c>
      <c r="B43" s="33" t="s">
        <v>81</v>
      </c>
      <c r="C43" s="24">
        <v>-123941.5</v>
      </c>
      <c r="D43" s="24">
        <v>-111441.5</v>
      </c>
      <c r="E43" s="24">
        <v>-3295631.8</v>
      </c>
      <c r="F43" s="24">
        <v>-129281.5</v>
      </c>
      <c r="G43" s="34">
        <f t="shared" si="9"/>
        <v>2659</v>
      </c>
      <c r="H43" s="34">
        <f t="shared" si="9"/>
        <v>116</v>
      </c>
      <c r="I43" s="19">
        <v>-886488.5</v>
      </c>
      <c r="J43" s="19">
        <v>-749156.8</v>
      </c>
      <c r="K43" s="7">
        <f t="shared" si="1"/>
        <v>371.8</v>
      </c>
      <c r="L43" s="7">
        <f t="shared" si="2"/>
        <v>17.3</v>
      </c>
    </row>
    <row r="44" spans="1:12">
      <c r="A44" s="21" t="s">
        <v>82</v>
      </c>
      <c r="B44" s="33"/>
      <c r="C44" s="35">
        <f>+C32+C4</f>
        <v>140057029.5</v>
      </c>
      <c r="D44" s="35">
        <f>+D4+D32</f>
        <v>119399698.40000001</v>
      </c>
      <c r="E44" s="19">
        <f>+E4+E32</f>
        <v>94667966</v>
      </c>
      <c r="F44" s="19">
        <f>+F4+F32</f>
        <v>81706597.099999994</v>
      </c>
      <c r="G44" s="34">
        <f t="shared" si="9"/>
        <v>67.599999999999994</v>
      </c>
      <c r="H44" s="34">
        <f t="shared" si="9"/>
        <v>68.400000000000006</v>
      </c>
      <c r="I44" s="19">
        <f>+I4+I32</f>
        <v>90130418.099999994</v>
      </c>
      <c r="J44" s="19">
        <f>+J4+J32</f>
        <v>73316239.400000006</v>
      </c>
      <c r="K44" s="7">
        <f t="shared" si="1"/>
        <v>105</v>
      </c>
      <c r="L44" s="7">
        <f t="shared" si="2"/>
        <v>111.4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2022-10-28T01:55:47Z</cp:lastPrinted>
  <dcterms:created xsi:type="dcterms:W3CDTF">2018-08-06T04:38:07Z</dcterms:created>
  <dcterms:modified xsi:type="dcterms:W3CDTF">2022-11-08T03:01:58Z</dcterms:modified>
</cp:coreProperties>
</file>