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570" windowWidth="15195" windowHeight="11100"/>
  </bookViews>
  <sheets>
    <sheet name="Таблица" sheetId="7" r:id="rId1"/>
  </sheets>
  <definedNames>
    <definedName name="_xlnm.Print_Titles" localSheetId="0">Таблица!$9:$11</definedName>
  </definedNames>
  <calcPr calcId="125725"/>
</workbook>
</file>

<file path=xl/calcChain.xml><?xml version="1.0" encoding="utf-8"?>
<calcChain xmlns="http://schemas.openxmlformats.org/spreadsheetml/2006/main">
  <c r="F44" i="7"/>
  <c r="F45"/>
  <c r="F46"/>
  <c r="F47"/>
  <c r="F48"/>
  <c r="F49"/>
  <c r="F50"/>
  <c r="F51"/>
  <c r="F52"/>
  <c r="F53"/>
  <c r="F54"/>
  <c r="G44"/>
  <c r="G45"/>
  <c r="G46"/>
  <c r="G47"/>
  <c r="G48"/>
  <c r="G49"/>
  <c r="G50"/>
  <c r="G51"/>
  <c r="G52"/>
  <c r="G53"/>
  <c r="G54"/>
  <c r="E54"/>
  <c r="D54"/>
  <c r="C54"/>
  <c r="D18"/>
  <c r="D17" s="1"/>
  <c r="E18"/>
  <c r="E17" s="1"/>
  <c r="D36"/>
  <c r="E36"/>
  <c r="C36"/>
  <c r="D32"/>
  <c r="E32"/>
  <c r="D28"/>
  <c r="E28"/>
  <c r="D24"/>
  <c r="E24"/>
  <c r="D14"/>
  <c r="E14"/>
  <c r="G43"/>
  <c r="G42"/>
  <c r="F42"/>
  <c r="G41"/>
  <c r="F41"/>
  <c r="G40"/>
  <c r="F40"/>
  <c r="G39"/>
  <c r="F39"/>
  <c r="G38"/>
  <c r="F38"/>
  <c r="G37"/>
  <c r="F37"/>
  <c r="G35"/>
  <c r="F35"/>
  <c r="G34"/>
  <c r="F34"/>
  <c r="G33"/>
  <c r="F33"/>
  <c r="G31"/>
  <c r="F31"/>
  <c r="G30"/>
  <c r="F30"/>
  <c r="G29"/>
  <c r="F29"/>
  <c r="G27"/>
  <c r="F27"/>
  <c r="G25"/>
  <c r="F25"/>
  <c r="G23"/>
  <c r="F23"/>
  <c r="G22"/>
  <c r="F22"/>
  <c r="G21"/>
  <c r="F21"/>
  <c r="G20"/>
  <c r="F20"/>
  <c r="G19"/>
  <c r="F19"/>
  <c r="G16"/>
  <c r="F16"/>
  <c r="G15"/>
  <c r="F15"/>
  <c r="F32" l="1"/>
  <c r="F36"/>
  <c r="F28"/>
  <c r="F24"/>
  <c r="D13"/>
  <c r="D12" s="1"/>
  <c r="F17"/>
  <c r="F18"/>
  <c r="F14"/>
  <c r="G36"/>
  <c r="E13"/>
  <c r="F13" l="1"/>
  <c r="E12"/>
  <c r="C32"/>
  <c r="G32" s="1"/>
  <c r="C28"/>
  <c r="G28" s="1"/>
  <c r="C24"/>
  <c r="G24" s="1"/>
  <c r="C18"/>
  <c r="C14"/>
  <c r="G14" s="1"/>
  <c r="C17" l="1"/>
  <c r="G17" s="1"/>
  <c r="G18"/>
  <c r="F12"/>
  <c r="C13"/>
  <c r="C12" l="1"/>
  <c r="G13"/>
  <c r="G12"/>
</calcChain>
</file>

<file path=xl/sharedStrings.xml><?xml version="1.0" encoding="utf-8"?>
<sst xmlns="http://schemas.openxmlformats.org/spreadsheetml/2006/main" count="92" uniqueCount="87">
  <si>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</si>
  <si>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</si>
  <si>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</si>
  <si>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</si>
  <si>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</si>
  <si>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</si>
  <si>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</si>
  <si>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</si>
  <si>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</si>
  <si>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</si>
  <si>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</si>
  <si>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</si>
  <si>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</si>
  <si>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</si>
  <si>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>Единый  сельскохозяйственный налог</t>
  </si>
  <si>
    <t>Наименование доходов (объем которых составляет более 10 %)</t>
  </si>
  <si>
    <t xml:space="preserve">НАЛОГОВЫЕ И НЕНАЛОГОВЫЕ ДОХОДЫ 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</si>
  <si>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</si>
  <si>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</si>
  <si>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</si>
  <si>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</si>
  <si>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</si>
  <si>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</si>
  <si>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</si>
  <si>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</si>
  <si>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</si>
  <si>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</si>
  <si>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</si>
  <si>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1 05 03000 01 0000 110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</si>
  <si>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</si>
  <si>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</si>
  <si>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</si>
  <si>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</si>
  <si>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</si>
  <si>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</si>
  <si>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Уточненные годовые бюджетные назначения (годовой план), тыс. руб.</t>
  </si>
  <si>
    <t>Акцизы на алкогольную продукцию</t>
  </si>
  <si>
    <t>Акцизы на нефтепродукты</t>
  </si>
  <si>
    <t>Х</t>
  </si>
  <si>
    <t>Акцизы на пиво</t>
  </si>
  <si>
    <t>1 07 00000 00 0000 000</t>
  </si>
  <si>
    <t>1 07 01000 01 0000 110</t>
  </si>
  <si>
    <t>1 07 0400 001 0000 110</t>
  </si>
  <si>
    <t>Доходы от уплаты акцизов на этиловый спирт</t>
  </si>
  <si>
    <t xml:space="preserve">Темп роста к соответствующему периоду прошлого года, % </t>
  </si>
  <si>
    <t xml:space="preserve"> 1 05 06000 01 0000 110</t>
  </si>
  <si>
    <t>Налог на профессиональный доход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</si>
  <si>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</si>
  <si>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</si>
  <si>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</si>
  <si>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</si>
  <si>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</si>
  <si>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</si>
  <si>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</si>
  <si>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</si>
  <si>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</si>
  <si>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</si>
  <si>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</si>
  <si>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</si>
  <si>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1 17 00000 00 0000 000</t>
  </si>
  <si>
    <t>Прочие неналоговые доходы</t>
  </si>
  <si>
    <t>Сведения об исполнении доходов бюджета Забайкальского края по состоянию на 01.10.2022 года 
(в сравнении с запланированными значениями на 2022 год и исполнением на 01.10.2021 года)</t>
  </si>
  <si>
    <t>Фактическое поступление на 01.10.2021 года, тыс. руб.</t>
  </si>
  <si>
    <t>Фактическое поступление на 01.10.2022 года, тыс. руб.</t>
  </si>
  <si>
    <t>% исполнения уточненных  годовых бюджетных назначений на 01.10.2022 года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</si>
  <si>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</si>
  <si>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</si>
  <si>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</si>
  <si>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</si>
  <si>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</si>
  <si>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</si>
  <si>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</si>
  <si>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</si>
  <si>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</si>
  <si>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</si>
  <si>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</si>
  <si>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</si>
  <si>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</si>
  <si>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</si>
  <si>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</si>
  <si>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</si>
  <si>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</si>
  <si>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</si>
  <si>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</si>
  <si>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</si>
  <si>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</si>
  <si>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Доходы от уплаты акцизов на нефтепродукты  по национальному проекту "Безопасные качественные дороги"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</si>
</sst>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0.0"/>
    <numFmt numFmtId="165" formatCode="#,##0.0"/>
    <numFmt numFmtId="166" formatCode="0.0%"/>
    <numFmt numFmtId="167" formatCode="_-* #,##0.0\ _₽_-;\-* #,##0.0\ _₽_-;_-* &quot;-&quot;??\ _₽_-;_-@_-"/>
  </numFmts>
  <fonts count="30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164" fontId="23" fillId="14" borderId="10" xfId="0" applyNumberFormat="1" applyFont="1" applyFill="1" applyBorder="1" applyAlignment="1">
      <alignment horizontal="left" vertical="center" wrapText="1"/>
    </xf>
    <xf numFmtId="164" fontId="22" fillId="14" borderId="10" xfId="0" applyNumberFormat="1" applyFont="1" applyFill="1" applyBorder="1" applyAlignment="1">
      <alignment horizontal="left" vertical="center" wrapText="1"/>
    </xf>
    <xf numFmtId="165" fontId="20" fillId="14" borderId="10" xfId="0" applyNumberFormat="1" applyFont="1" applyFill="1" applyBorder="1" applyAlignment="1">
      <alignment horizontal="center" vertical="center" wrapText="1"/>
    </xf>
    <xf numFmtId="165" fontId="20" fillId="14" borderId="10" xfId="0" applyNumberFormat="1" applyFont="1" applyFill="1" applyBorder="1" applyAlignment="1">
      <alignment horizontal="center" vertical="center"/>
    </xf>
    <xf numFmtId="165" fontId="24" fillId="14" borderId="10" xfId="0" applyNumberFormat="1" applyFont="1" applyFill="1" applyBorder="1" applyAlignment="1">
      <alignment horizontal="center" vertical="center" wrapText="1"/>
    </xf>
    <xf numFmtId="164" fontId="22" fillId="14" borderId="0" xfId="0" applyNumberFormat="1" applyFont="1" applyFill="1"/>
    <xf numFmtId="164" fontId="23" fillId="14" borderId="0" xfId="0" applyNumberFormat="1" applyFont="1" applyFill="1"/>
    <xf numFmtId="164" fontId="22" fillId="14" borderId="11" xfId="0" applyNumberFormat="1" applyFont="1" applyFill="1" applyBorder="1" applyAlignment="1">
      <alignment horizontal="left" vertical="center" wrapText="1"/>
    </xf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6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164" fontId="23" fillId="14" borderId="11" xfId="0" applyNumberFormat="1" applyFont="1" applyFill="1" applyBorder="1" applyAlignment="1">
      <alignment horizontal="left" vertical="center" wrapText="1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 applyAlignment="1">
      <alignment horizontal="justify" vertical="center"/>
    </xf>
    <xf numFmtId="164" fontId="23" fillId="14" borderId="10" xfId="0" applyNumberFormat="1" applyFont="1" applyFill="1" applyBorder="1" applyAlignment="1">
      <alignment horizontal="center" vertical="center"/>
    </xf>
    <xf numFmtId="164" fontId="22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166" fontId="18" fillId="14" borderId="0" xfId="0" applyNumberFormat="1" applyFont="1" applyFill="1" applyAlignment="1">
      <alignment horizontal="right"/>
    </xf>
    <xf numFmtId="164" fontId="25" fillId="14" borderId="10" xfId="0" applyNumberFormat="1" applyFont="1" applyFill="1" applyBorder="1" applyAlignment="1">
      <alignment horizontal="left" vertical="center" wrapText="1"/>
    </xf>
    <xf numFmtId="0" fontId="26" fillId="14" borderId="0" xfId="0" applyFont="1" applyFill="1" applyBorder="1" applyAlignment="1">
      <alignment horizontal="justify" vertical="center"/>
    </xf>
    <xf numFmtId="0" fontId="23" fillId="14" borderId="10" xfId="0" applyNumberFormat="1" applyFont="1" applyFill="1" applyBorder="1" applyAlignment="1">
      <alignment horizontal="center"/>
    </xf>
    <xf numFmtId="0" fontId="27" fillId="14" borderId="10" xfId="0" applyNumberFormat="1" applyFont="1" applyFill="1" applyBorder="1" applyAlignment="1">
      <alignment horizontal="center" wrapText="1"/>
    </xf>
    <xf numFmtId="0" fontId="27" fillId="14" borderId="10" xfId="0" applyNumberFormat="1" applyFont="1" applyFill="1" applyBorder="1" applyAlignment="1">
      <alignment horizontal="center"/>
    </xf>
    <xf numFmtId="49" fontId="28" fillId="0" borderId="16" xfId="0" applyNumberFormat="1" applyFont="1" applyFill="1" applyBorder="1" applyAlignment="1">
      <alignment horizontal="left" vertical="top" wrapText="1"/>
    </xf>
    <xf numFmtId="0" fontId="22" fillId="14" borderId="10" xfId="0" applyFont="1" applyFill="1" applyBorder="1" applyAlignment="1">
      <alignment vertical="top" wrapText="1"/>
    </xf>
    <xf numFmtId="0" fontId="22" fillId="14" borderId="10" xfId="0" applyFont="1" applyFill="1" applyBorder="1" applyAlignment="1">
      <alignment horizontal="justify" vertical="top"/>
    </xf>
    <xf numFmtId="0" fontId="22" fillId="14" borderId="10" xfId="0" applyFont="1" applyFill="1" applyBorder="1" applyAlignment="1">
      <alignment vertical="top"/>
    </xf>
    <xf numFmtId="167" fontId="20" fillId="14" borderId="10" xfId="24" applyNumberFormat="1" applyFont="1" applyFill="1" applyBorder="1" applyAlignment="1">
      <alignment horizontal="right" vertical="center"/>
    </xf>
    <xf numFmtId="165" fontId="24" fillId="14" borderId="10" xfId="0" applyNumberFormat="1" applyFont="1" applyFill="1" applyBorder="1" applyAlignment="1">
      <alignment horizontal="center" vertical="center" wrapText="1"/>
    </xf>
    <xf numFmtId="165" fontId="29" fillId="14" borderId="10" xfId="0" applyNumberFormat="1" applyFont="1" applyFill="1" applyBorder="1" applyAlignment="1">
      <alignment horizontal="center" vertical="center"/>
    </xf>
    <xf numFmtId="165" fontId="24" fillId="0" borderId="10" xfId="0" applyNumberFormat="1" applyFont="1" applyFill="1" applyBorder="1" applyAlignment="1">
      <alignment horizontal="center" vertical="center" wrapText="1"/>
    </xf>
    <xf numFmtId="165" fontId="20" fillId="0" borderId="10" xfId="24" applyNumberFormat="1" applyFont="1" applyFill="1" applyBorder="1" applyAlignment="1">
      <alignment horizontal="center"/>
    </xf>
    <xf numFmtId="165" fontId="20" fillId="0" borderId="10" xfId="0" applyNumberFormat="1" applyFont="1" applyFill="1" applyBorder="1" applyAlignment="1">
      <alignment horizontal="center" vertical="center"/>
    </xf>
    <xf numFmtId="165" fontId="20" fillId="0" borderId="10" xfId="0" applyNumberFormat="1" applyFont="1" applyFill="1" applyBorder="1" applyAlignment="1">
      <alignment horizontal="center" vertical="center" wrapText="1"/>
    </xf>
    <xf numFmtId="164" fontId="22" fillId="0" borderId="0" xfId="0" applyNumberFormat="1" applyFont="1" applyFill="1" applyAlignment="1">
      <alignment horizontal="center"/>
    </xf>
    <xf numFmtId="167" fontId="20" fillId="0" borderId="10" xfId="24" applyNumberFormat="1" applyFont="1" applyFill="1" applyBorder="1" applyAlignment="1">
      <alignment horizontal="right" vertical="center"/>
    </xf>
    <xf numFmtId="0" fontId="22" fillId="14" borderId="10" xfId="0" applyFont="1" applyFill="1" applyBorder="1" applyAlignment="1">
      <alignment horizontal="justify" vertical="center"/>
    </xf>
    <xf numFmtId="4" fontId="22" fillId="14" borderId="10" xfId="0" applyNumberFormat="1" applyFont="1" applyFill="1" applyBorder="1" applyAlignment="1">
      <alignment vertical="center"/>
    </xf>
    <xf numFmtId="0" fontId="22" fillId="14" borderId="10" xfId="0" applyFont="1" applyFill="1" applyBorder="1" applyAlignment="1">
      <alignment vertical="center" wrapText="1"/>
    </xf>
    <xf numFmtId="0" fontId="23" fillId="14" borderId="10" xfId="0" applyFont="1" applyFill="1" applyBorder="1" applyAlignment="1">
      <alignment horizontal="justify" vertical="center"/>
    </xf>
    <xf numFmtId="0" fontId="23" fillId="14" borderId="10" xfId="0" applyFont="1" applyFill="1" applyBorder="1" applyAlignment="1">
      <alignment vertical="center" wrapText="1"/>
    </xf>
    <xf numFmtId="4" fontId="23" fillId="14" borderId="10" xfId="0" applyNumberFormat="1" applyFont="1" applyFill="1" applyBorder="1" applyAlignment="1">
      <alignment vertical="center"/>
    </xf>
    <xf numFmtId="4" fontId="23" fillId="14" borderId="10" xfId="0" applyNumberFormat="1" applyFont="1" applyFill="1" applyBorder="1" applyAlignment="1">
      <alignment horizontal="center" vertical="center"/>
    </xf>
    <xf numFmtId="4" fontId="22" fillId="14" borderId="10" xfId="0" applyNumberFormat="1" applyFont="1" applyFill="1" applyBorder="1" applyAlignment="1">
      <alignment horizontal="center" vertical="center"/>
    </xf>
    <xf numFmtId="4" fontId="23" fillId="0" borderId="10" xfId="0" applyNumberFormat="1" applyFont="1" applyFill="1" applyBorder="1" applyAlignment="1">
      <alignment vertical="center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>
      <alignment horizontal="center" wrapText="1"/>
    </xf>
    <xf numFmtId="0" fontId="23" fillId="14" borderId="14" xfId="0" applyFont="1" applyFill="1" applyBorder="1" applyAlignment="1">
      <alignment horizontal="center" vertic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0" fontId="23" fillId="14" borderId="13" xfId="0" applyFont="1" applyFill="1" applyBorder="1" applyAlignment="1">
      <alignment horizontal="center" vertical="center" wrapText="1"/>
    </xf>
    <xf numFmtId="164" fontId="23" fillId="14" borderId="10" xfId="0" applyNumberFormat="1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166" fontId="23" fillId="14" borderId="10" xfId="0" applyNumberFormat="1" applyFont="1" applyFill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Хороший" xfId="2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tabSelected="1" topLeftCell="A4" zoomScaleNormal="100" workbookViewId="0">
      <selection activeCell="F44" sqref="F44:F45"/>
    </sheetView>
  </sheetViews>
  <sheetFormatPr defaultRowHeight="15.75"/>
  <cols>
    <col min="1" max="1" width="21" style="10" customWidth="1"/>
    <col min="2" max="2" width="38.28515625" style="11" customWidth="1"/>
    <col min="3" max="3" width="13.7109375" style="11" customWidth="1"/>
    <col min="4" max="4" width="14.42578125" style="10" customWidth="1"/>
    <col min="5" max="5" width="13.85546875" style="12" customWidth="1"/>
    <col min="6" max="6" width="15.140625" style="12" customWidth="1"/>
    <col min="7" max="7" width="13.7109375" style="13" customWidth="1"/>
    <col min="8" max="16384" width="9.140625" style="10"/>
  </cols>
  <sheetData>
    <row r="1" spans="1:7" ht="14.25" hidden="1" customHeight="1"/>
    <row r="2" spans="1:7" ht="14.25" hidden="1" customHeight="1"/>
    <row r="3" spans="1:7" ht="15" hidden="1" customHeight="1"/>
    <row r="4" spans="1:7" ht="2.25" customHeight="1">
      <c r="E4" s="51"/>
      <c r="F4" s="51"/>
      <c r="G4" s="51"/>
    </row>
    <row r="5" spans="1:7" ht="2.25" customHeight="1">
      <c r="E5" s="22"/>
      <c r="F5" s="22"/>
      <c r="G5" s="22"/>
    </row>
    <row r="6" spans="1:7" ht="2.25" customHeight="1">
      <c r="E6" s="22"/>
      <c r="F6" s="22"/>
      <c r="G6" s="22"/>
    </row>
    <row r="7" spans="1:7" s="9" customFormat="1" ht="38.25" customHeight="1">
      <c r="A7" s="52" t="s">
        <v>61</v>
      </c>
      <c r="B7" s="52"/>
      <c r="C7" s="52"/>
      <c r="D7" s="52"/>
      <c r="E7" s="52"/>
      <c r="F7" s="52"/>
      <c r="G7" s="52"/>
    </row>
    <row r="8" spans="1:7" ht="15" customHeight="1">
      <c r="G8" s="23" t="s">
        <v>17</v>
      </c>
    </row>
    <row r="9" spans="1:7" s="16" customFormat="1" ht="42" customHeight="1">
      <c r="A9" s="53" t="s">
        <v>34</v>
      </c>
      <c r="B9" s="53" t="s">
        <v>15</v>
      </c>
      <c r="C9" s="55" t="s">
        <v>62</v>
      </c>
      <c r="D9" s="57" t="s">
        <v>35</v>
      </c>
      <c r="E9" s="58" t="s">
        <v>63</v>
      </c>
      <c r="F9" s="55" t="s">
        <v>64</v>
      </c>
      <c r="G9" s="60" t="s">
        <v>44</v>
      </c>
    </row>
    <row r="10" spans="1:7" s="16" customFormat="1" ht="46.5" customHeight="1">
      <c r="A10" s="54"/>
      <c r="B10" s="54"/>
      <c r="C10" s="56"/>
      <c r="D10" s="57"/>
      <c r="E10" s="59"/>
      <c r="F10" s="56"/>
      <c r="G10" s="60"/>
    </row>
    <row r="11" spans="1:7" s="18" customFormat="1" ht="11.25" customHeight="1">
      <c r="A11" s="26">
        <v>1</v>
      </c>
      <c r="B11" s="27">
        <v>2</v>
      </c>
      <c r="C11" s="28">
        <v>3</v>
      </c>
      <c r="D11" s="27">
        <v>4</v>
      </c>
      <c r="E11" s="28">
        <v>5</v>
      </c>
      <c r="F11" s="28">
        <v>6</v>
      </c>
      <c r="G11" s="28">
        <v>7</v>
      </c>
    </row>
    <row r="12" spans="1:7" s="7" customFormat="1" ht="16.5" customHeight="1">
      <c r="A12" s="20" t="s">
        <v>21</v>
      </c>
      <c r="B12" s="1" t="s">
        <v>16</v>
      </c>
      <c r="C12" s="36">
        <f>C13+C36</f>
        <v>33587037.400000006</v>
      </c>
      <c r="D12" s="36">
        <f t="shared" ref="D12:E12" si="0">D13+D36</f>
        <v>50225072.79999999</v>
      </c>
      <c r="E12" s="36">
        <f t="shared" si="0"/>
        <v>35038082.800000004</v>
      </c>
      <c r="F12" s="34">
        <f>E12/D12*100</f>
        <v>69.762134421435846</v>
      </c>
      <c r="G12" s="34">
        <f t="shared" ref="G12:G35" si="1">E12/C12*100</f>
        <v>104.32025421807521</v>
      </c>
    </row>
    <row r="13" spans="1:7" s="7" customFormat="1" ht="16.5" customHeight="1">
      <c r="A13" s="20"/>
      <c r="B13" s="1" t="s">
        <v>18</v>
      </c>
      <c r="C13" s="36">
        <f>C14+C17+C24+C28+C32+C35</f>
        <v>32203950.200000003</v>
      </c>
      <c r="D13" s="36">
        <f t="shared" ref="D13:E13" si="2">D14+D17+D24+D28+D32+D35</f>
        <v>49129773.399999991</v>
      </c>
      <c r="E13" s="36">
        <f t="shared" si="2"/>
        <v>34198027.000000007</v>
      </c>
      <c r="F13" s="34">
        <f>E13/D13*100</f>
        <v>69.607540669015194</v>
      </c>
      <c r="G13" s="34">
        <f t="shared" si="1"/>
        <v>106.19202547394326</v>
      </c>
    </row>
    <row r="14" spans="1:7" s="7" customFormat="1" ht="20.25" customHeight="1">
      <c r="A14" s="20" t="s">
        <v>22</v>
      </c>
      <c r="B14" s="1" t="s">
        <v>0</v>
      </c>
      <c r="C14" s="36">
        <f>C15+C16</f>
        <v>19900416.600000001</v>
      </c>
      <c r="D14" s="36">
        <f t="shared" ref="D14:E14" si="3">D15+D16</f>
        <v>31340022.299999997</v>
      </c>
      <c r="E14" s="36">
        <f t="shared" si="3"/>
        <v>20387025.700000003</v>
      </c>
      <c r="F14" s="34">
        <f t="shared" ref="F14:F54" si="4">E14/D14*100</f>
        <v>65.051088684132836</v>
      </c>
      <c r="G14" s="34">
        <f t="shared" si="1"/>
        <v>102.44522066940047</v>
      </c>
    </row>
    <row r="15" spans="1:7" s="6" customFormat="1" ht="18" customHeight="1">
      <c r="A15" s="21" t="s">
        <v>23</v>
      </c>
      <c r="B15" s="2" t="s">
        <v>1</v>
      </c>
      <c r="C15" s="37">
        <v>8438103.5</v>
      </c>
      <c r="D15" s="3">
        <v>12657411.9</v>
      </c>
      <c r="E15" s="4">
        <v>7139190.9000000004</v>
      </c>
      <c r="F15" s="3">
        <f t="shared" si="4"/>
        <v>56.403243857458726</v>
      </c>
      <c r="G15" s="3">
        <f t="shared" si="1"/>
        <v>84.606581324820212</v>
      </c>
    </row>
    <row r="16" spans="1:7" s="6" customFormat="1" ht="18.75" customHeight="1">
      <c r="A16" s="21" t="s">
        <v>24</v>
      </c>
      <c r="B16" s="2" t="s">
        <v>2</v>
      </c>
      <c r="C16" s="37">
        <v>11462313.1</v>
      </c>
      <c r="D16" s="3">
        <v>18682610.399999999</v>
      </c>
      <c r="E16" s="4">
        <v>13247834.800000001</v>
      </c>
      <c r="F16" s="3">
        <f t="shared" si="4"/>
        <v>70.909977333788447</v>
      </c>
      <c r="G16" s="3">
        <f t="shared" si="1"/>
        <v>115.57732444073613</v>
      </c>
    </row>
    <row r="17" spans="1:7" s="7" customFormat="1" ht="24">
      <c r="A17" s="20" t="s">
        <v>25</v>
      </c>
      <c r="B17" s="1" t="s">
        <v>3</v>
      </c>
      <c r="C17" s="36">
        <f>C18</f>
        <v>5203427.3</v>
      </c>
      <c r="D17" s="36">
        <f t="shared" ref="D17:E17" si="5">D18</f>
        <v>7015636.7999999998</v>
      </c>
      <c r="E17" s="36">
        <f t="shared" si="5"/>
        <v>5897246.5999999996</v>
      </c>
      <c r="F17" s="34">
        <f t="shared" si="4"/>
        <v>84.058607480934583</v>
      </c>
      <c r="G17" s="34">
        <f t="shared" si="1"/>
        <v>113.33389053018959</v>
      </c>
    </row>
    <row r="18" spans="1:7" s="6" customFormat="1" ht="32.25" customHeight="1">
      <c r="A18" s="21" t="s">
        <v>26</v>
      </c>
      <c r="B18" s="2" t="s">
        <v>4</v>
      </c>
      <c r="C18" s="39">
        <f>SUM(C19:C23)</f>
        <v>5203427.3</v>
      </c>
      <c r="D18" s="39">
        <f t="shared" ref="D18:E18" si="6">SUM(D19:D23)</f>
        <v>7015636.7999999998</v>
      </c>
      <c r="E18" s="39">
        <f t="shared" si="6"/>
        <v>5897246.5999999996</v>
      </c>
      <c r="F18" s="3">
        <f t="shared" si="4"/>
        <v>84.058607480934583</v>
      </c>
      <c r="G18" s="3">
        <f t="shared" si="1"/>
        <v>113.33389053018959</v>
      </c>
    </row>
    <row r="19" spans="1:7" s="6" customFormat="1" ht="13.5" customHeight="1">
      <c r="A19" s="21"/>
      <c r="B19" s="24" t="s">
        <v>39</v>
      </c>
      <c r="C19" s="38">
        <v>32120.6</v>
      </c>
      <c r="D19" s="3">
        <v>48936</v>
      </c>
      <c r="E19" s="4">
        <v>17097.2</v>
      </c>
      <c r="F19" s="3">
        <f t="shared" si="4"/>
        <v>34.937878044793202</v>
      </c>
      <c r="G19" s="3">
        <f t="shared" si="1"/>
        <v>53.228146423167686</v>
      </c>
    </row>
    <row r="20" spans="1:7" s="6" customFormat="1" ht="15.75" customHeight="1">
      <c r="A20" s="21"/>
      <c r="B20" s="24" t="s">
        <v>36</v>
      </c>
      <c r="C20" s="38">
        <v>763887.6</v>
      </c>
      <c r="D20" s="3">
        <v>1262819.8</v>
      </c>
      <c r="E20" s="4">
        <v>974409</v>
      </c>
      <c r="F20" s="3">
        <f t="shared" si="4"/>
        <v>77.161365382455998</v>
      </c>
      <c r="G20" s="3">
        <f t="shared" si="1"/>
        <v>127.55921159081521</v>
      </c>
    </row>
    <row r="21" spans="1:7" s="6" customFormat="1" ht="21.75" customHeight="1">
      <c r="A21" s="21"/>
      <c r="B21" s="24" t="s">
        <v>43</v>
      </c>
      <c r="C21" s="38">
        <v>2595.4</v>
      </c>
      <c r="D21" s="3">
        <v>4274.5</v>
      </c>
      <c r="E21" s="4">
        <v>2813.6</v>
      </c>
      <c r="F21" s="3">
        <f t="shared" si="4"/>
        <v>65.822903263539587</v>
      </c>
      <c r="G21" s="3">
        <f t="shared" si="1"/>
        <v>108.40718193727363</v>
      </c>
    </row>
    <row r="22" spans="1:7" s="6" customFormat="1" ht="15.75" customHeight="1">
      <c r="A22" s="21"/>
      <c r="B22" s="24" t="s">
        <v>37</v>
      </c>
      <c r="C22" s="38">
        <v>2080767.8</v>
      </c>
      <c r="D22" s="3">
        <v>2996452.8</v>
      </c>
      <c r="E22" s="4">
        <v>2577614.6</v>
      </c>
      <c r="F22" s="3">
        <f t="shared" si="4"/>
        <v>86.022199315136888</v>
      </c>
      <c r="G22" s="3">
        <f t="shared" si="1"/>
        <v>123.87805116938084</v>
      </c>
    </row>
    <row r="23" spans="1:7" s="6" customFormat="1" ht="54.75" customHeight="1">
      <c r="A23" s="21"/>
      <c r="B23" s="24" t="s">
        <v>86</v>
      </c>
      <c r="C23" s="38">
        <v>2324055.9</v>
      </c>
      <c r="D23" s="3">
        <v>2703153.7</v>
      </c>
      <c r="E23" s="4">
        <v>2325312.2000000002</v>
      </c>
      <c r="F23" s="3">
        <f t="shared" si="4"/>
        <v>86.022196962015158</v>
      </c>
      <c r="G23" s="3">
        <f t="shared" si="1"/>
        <v>100.05405635897142</v>
      </c>
    </row>
    <row r="24" spans="1:7" s="7" customFormat="1" ht="20.25" customHeight="1">
      <c r="A24" s="20" t="s">
        <v>27</v>
      </c>
      <c r="B24" s="1" t="s">
        <v>5</v>
      </c>
      <c r="C24" s="36">
        <f>C25+C27</f>
        <v>1529872.3</v>
      </c>
      <c r="D24" s="36">
        <f t="shared" ref="D24:E24" si="7">D25+D27</f>
        <v>2424785</v>
      </c>
      <c r="E24" s="36">
        <f t="shared" si="7"/>
        <v>1875314.4000000001</v>
      </c>
      <c r="F24" s="34">
        <f t="shared" si="4"/>
        <v>77.339409473417234</v>
      </c>
      <c r="G24" s="34">
        <f t="shared" si="1"/>
        <v>122.57979963425707</v>
      </c>
    </row>
    <row r="25" spans="1:7" s="6" customFormat="1" ht="24" customHeight="1">
      <c r="A25" s="21" t="s">
        <v>33</v>
      </c>
      <c r="B25" s="2" t="s">
        <v>13</v>
      </c>
      <c r="C25" s="38">
        <v>1518416.7</v>
      </c>
      <c r="D25" s="3">
        <v>2412185</v>
      </c>
      <c r="E25" s="4">
        <v>1848443.3</v>
      </c>
      <c r="F25" s="3">
        <f t="shared" si="4"/>
        <v>76.629416897957654</v>
      </c>
      <c r="G25" s="3">
        <f t="shared" si="1"/>
        <v>121.73491637703933</v>
      </c>
    </row>
    <row r="26" spans="1:7" s="6" customFormat="1" ht="15" hidden="1" customHeight="1">
      <c r="A26" s="21" t="s">
        <v>28</v>
      </c>
      <c r="B26" s="2" t="s">
        <v>14</v>
      </c>
      <c r="C26" s="40" t="s">
        <v>38</v>
      </c>
      <c r="D26" s="3" t="s">
        <v>38</v>
      </c>
      <c r="E26" s="4" t="s">
        <v>38</v>
      </c>
      <c r="F26" s="3" t="s">
        <v>38</v>
      </c>
      <c r="G26" s="3" t="s">
        <v>38</v>
      </c>
    </row>
    <row r="27" spans="1:7" s="6" customFormat="1" ht="15" customHeight="1">
      <c r="A27" s="21" t="s">
        <v>45</v>
      </c>
      <c r="B27" s="2" t="s">
        <v>46</v>
      </c>
      <c r="C27" s="38">
        <v>11455.6</v>
      </c>
      <c r="D27" s="3">
        <v>12600</v>
      </c>
      <c r="E27" s="3">
        <v>26871.1</v>
      </c>
      <c r="F27" s="3">
        <f t="shared" si="4"/>
        <v>213.2626984126984</v>
      </c>
      <c r="G27" s="3">
        <f>E27/C27*100</f>
        <v>234.56737316247072</v>
      </c>
    </row>
    <row r="28" spans="1:7" s="7" customFormat="1" ht="15" customHeight="1">
      <c r="A28" s="20" t="s">
        <v>29</v>
      </c>
      <c r="B28" s="1" t="s">
        <v>6</v>
      </c>
      <c r="C28" s="36">
        <f>C29+C30+C31</f>
        <v>4217222.2</v>
      </c>
      <c r="D28" s="36">
        <f t="shared" ref="D28:E28" si="8">D29+D30+D31</f>
        <v>6069710.6999999993</v>
      </c>
      <c r="E28" s="36">
        <f t="shared" si="8"/>
        <v>4541931</v>
      </c>
      <c r="F28" s="34">
        <f t="shared" si="4"/>
        <v>74.829447802182742</v>
      </c>
      <c r="G28" s="34">
        <f t="shared" si="1"/>
        <v>107.69958955447024</v>
      </c>
    </row>
    <row r="29" spans="1:7" s="6" customFormat="1" ht="15" customHeight="1">
      <c r="A29" s="21" t="s">
        <v>30</v>
      </c>
      <c r="B29" s="8" t="s">
        <v>11</v>
      </c>
      <c r="C29" s="38">
        <v>3948530.5</v>
      </c>
      <c r="D29" s="3">
        <v>5351393.5999999996</v>
      </c>
      <c r="E29" s="4">
        <v>4284359.0999999996</v>
      </c>
      <c r="F29" s="3">
        <f t="shared" si="4"/>
        <v>80.060623834509201</v>
      </c>
      <c r="G29" s="3">
        <f t="shared" si="1"/>
        <v>108.50515400602832</v>
      </c>
    </row>
    <row r="30" spans="1:7" s="6" customFormat="1" ht="15" customHeight="1">
      <c r="A30" s="21" t="s">
        <v>31</v>
      </c>
      <c r="B30" s="8" t="s">
        <v>8</v>
      </c>
      <c r="C30" s="38">
        <v>267281.7</v>
      </c>
      <c r="D30" s="3">
        <v>716637.1</v>
      </c>
      <c r="E30" s="4">
        <v>256409.7</v>
      </c>
      <c r="F30" s="3">
        <f t="shared" si="4"/>
        <v>35.779573789858219</v>
      </c>
      <c r="G30" s="3">
        <f t="shared" si="1"/>
        <v>95.932381453724673</v>
      </c>
    </row>
    <row r="31" spans="1:7" s="6" customFormat="1" ht="12.75">
      <c r="A31" s="21" t="s">
        <v>32</v>
      </c>
      <c r="B31" s="8" t="s">
        <v>12</v>
      </c>
      <c r="C31" s="38">
        <v>1410</v>
      </c>
      <c r="D31" s="3">
        <v>1680</v>
      </c>
      <c r="E31" s="4">
        <v>1162.2</v>
      </c>
      <c r="F31" s="3">
        <f t="shared" si="4"/>
        <v>69.178571428571431</v>
      </c>
      <c r="G31" s="3">
        <f t="shared" si="1"/>
        <v>82.425531914893625</v>
      </c>
    </row>
    <row r="32" spans="1:7" s="6" customFormat="1" ht="24">
      <c r="A32" s="20" t="s">
        <v>40</v>
      </c>
      <c r="B32" s="15" t="s">
        <v>7</v>
      </c>
      <c r="C32" s="36">
        <f>C33+C34</f>
        <v>1278683.7</v>
      </c>
      <c r="D32" s="36">
        <f t="shared" ref="D32:E32" si="9">D33+D34</f>
        <v>2172917.2999999998</v>
      </c>
      <c r="E32" s="36">
        <f t="shared" si="9"/>
        <v>1432514.2</v>
      </c>
      <c r="F32" s="34">
        <f t="shared" si="4"/>
        <v>65.925850008189457</v>
      </c>
      <c r="G32" s="34">
        <f t="shared" si="1"/>
        <v>112.03037936590574</v>
      </c>
    </row>
    <row r="33" spans="1:7" s="6" customFormat="1" ht="12.75">
      <c r="A33" s="21" t="s">
        <v>41</v>
      </c>
      <c r="B33" s="8" t="s">
        <v>9</v>
      </c>
      <c r="C33" s="38">
        <v>1267681.3999999999</v>
      </c>
      <c r="D33" s="3">
        <v>2159921.2999999998</v>
      </c>
      <c r="E33" s="4">
        <v>1421793.8</v>
      </c>
      <c r="F33" s="3">
        <f t="shared" si="4"/>
        <v>65.82618542629308</v>
      </c>
      <c r="G33" s="3">
        <f t="shared" si="1"/>
        <v>112.1570293608473</v>
      </c>
    </row>
    <row r="34" spans="1:7" s="6" customFormat="1" ht="36">
      <c r="A34" s="21" t="s">
        <v>42</v>
      </c>
      <c r="B34" s="8" t="s">
        <v>10</v>
      </c>
      <c r="C34" s="38">
        <v>11002.3</v>
      </c>
      <c r="D34" s="3">
        <v>12996</v>
      </c>
      <c r="E34" s="4">
        <v>10720.4</v>
      </c>
      <c r="F34" s="3">
        <f t="shared" si="4"/>
        <v>82.489996922129876</v>
      </c>
      <c r="G34" s="3">
        <f t="shared" si="1"/>
        <v>97.437808458231473</v>
      </c>
    </row>
    <row r="35" spans="1:7" s="7" customFormat="1" ht="17.25" customHeight="1">
      <c r="A35" s="20"/>
      <c r="B35" s="15" t="s">
        <v>20</v>
      </c>
      <c r="C35" s="36">
        <v>74328.100000000006</v>
      </c>
      <c r="D35" s="5">
        <v>106701.3</v>
      </c>
      <c r="E35" s="5">
        <v>63995.1</v>
      </c>
      <c r="F35" s="34">
        <f t="shared" si="4"/>
        <v>59.975932814314348</v>
      </c>
      <c r="G35" s="34">
        <f t="shared" si="1"/>
        <v>86.0981243970988</v>
      </c>
    </row>
    <row r="36" spans="1:7" s="7" customFormat="1" ht="21.75" customHeight="1">
      <c r="A36" s="20"/>
      <c r="B36" s="15" t="s">
        <v>19</v>
      </c>
      <c r="C36" s="36">
        <f>SUM(C37:C43)</f>
        <v>1383087.2</v>
      </c>
      <c r="D36" s="36">
        <f t="shared" ref="D36:E36" si="10">SUM(D37:D43)</f>
        <v>1095299.3999999999</v>
      </c>
      <c r="E36" s="36">
        <f t="shared" si="10"/>
        <v>840055.79999999993</v>
      </c>
      <c r="F36" s="34">
        <f t="shared" si="4"/>
        <v>76.696453955877274</v>
      </c>
      <c r="G36" s="34">
        <f>E36/C36*100</f>
        <v>60.737732226861766</v>
      </c>
    </row>
    <row r="37" spans="1:7" s="19" customFormat="1" ht="36">
      <c r="A37" s="29" t="s">
        <v>47</v>
      </c>
      <c r="B37" s="30" t="s">
        <v>48</v>
      </c>
      <c r="C37" s="39">
        <v>57542.5</v>
      </c>
      <c r="D37" s="33">
        <v>92889.7</v>
      </c>
      <c r="E37" s="33">
        <v>83220.399999999994</v>
      </c>
      <c r="F37" s="3">
        <f t="shared" si="4"/>
        <v>89.590557403027461</v>
      </c>
      <c r="G37" s="3">
        <f t="shared" ref="G37:G54" si="11">E37/C37*100</f>
        <v>144.62423426163269</v>
      </c>
    </row>
    <row r="38" spans="1:7" s="19" customFormat="1" ht="26.25" customHeight="1">
      <c r="A38" s="31" t="s">
        <v>49</v>
      </c>
      <c r="B38" s="30" t="s">
        <v>50</v>
      </c>
      <c r="C38" s="39">
        <v>142856.20000000001</v>
      </c>
      <c r="D38" s="33">
        <v>243483</v>
      </c>
      <c r="E38" s="33">
        <v>180796.6</v>
      </c>
      <c r="F38" s="3">
        <f t="shared" si="4"/>
        <v>74.254301121638889</v>
      </c>
      <c r="G38" s="3">
        <f t="shared" si="11"/>
        <v>126.55845528580487</v>
      </c>
    </row>
    <row r="39" spans="1:7" s="19" customFormat="1" ht="24">
      <c r="A39" s="31" t="s">
        <v>51</v>
      </c>
      <c r="B39" s="30" t="s">
        <v>52</v>
      </c>
      <c r="C39" s="39">
        <v>730487.5</v>
      </c>
      <c r="D39" s="33">
        <v>176460</v>
      </c>
      <c r="E39" s="33">
        <v>136936.20000000001</v>
      </c>
      <c r="F39" s="3">
        <f t="shared" si="4"/>
        <v>77.601836110166616</v>
      </c>
      <c r="G39" s="3">
        <f t="shared" si="11"/>
        <v>18.745864918975343</v>
      </c>
    </row>
    <row r="40" spans="1:7" s="19" customFormat="1" ht="24">
      <c r="A40" s="31" t="s">
        <v>53</v>
      </c>
      <c r="B40" s="30" t="s">
        <v>54</v>
      </c>
      <c r="C40" s="39">
        <v>1436.2</v>
      </c>
      <c r="D40" s="41">
        <v>101631.8</v>
      </c>
      <c r="E40" s="33">
        <v>13021.6</v>
      </c>
      <c r="F40" s="3">
        <f t="shared" si="4"/>
        <v>12.812525213565046</v>
      </c>
      <c r="G40" s="3">
        <f t="shared" si="11"/>
        <v>906.67038016989284</v>
      </c>
    </row>
    <row r="41" spans="1:7" s="19" customFormat="1">
      <c r="A41" s="31" t="s">
        <v>55</v>
      </c>
      <c r="B41" s="30" t="s">
        <v>56</v>
      </c>
      <c r="C41" s="39">
        <v>1620.7</v>
      </c>
      <c r="D41" s="33">
        <v>1818</v>
      </c>
      <c r="E41" s="33">
        <v>1671.4</v>
      </c>
      <c r="F41" s="3">
        <f t="shared" si="4"/>
        <v>91.936193619361944</v>
      </c>
      <c r="G41" s="3">
        <f t="shared" si="11"/>
        <v>103.12827790460912</v>
      </c>
    </row>
    <row r="42" spans="1:7" s="19" customFormat="1">
      <c r="A42" s="31" t="s">
        <v>57</v>
      </c>
      <c r="B42" s="30" t="s">
        <v>58</v>
      </c>
      <c r="C42" s="39">
        <v>447011.9</v>
      </c>
      <c r="D42" s="41">
        <v>479016.9</v>
      </c>
      <c r="E42" s="33">
        <v>425354.5</v>
      </c>
      <c r="F42" s="3">
        <f t="shared" si="4"/>
        <v>88.797388985649562</v>
      </c>
      <c r="G42" s="3">
        <f t="shared" si="11"/>
        <v>95.155073052865035</v>
      </c>
    </row>
    <row r="43" spans="1:7" s="25" customFormat="1">
      <c r="A43" s="31" t="s">
        <v>59</v>
      </c>
      <c r="B43" s="32" t="s">
        <v>60</v>
      </c>
      <c r="C43" s="39">
        <v>2132.1999999999998</v>
      </c>
      <c r="D43" s="35">
        <v>0</v>
      </c>
      <c r="E43" s="35">
        <v>-944.9</v>
      </c>
      <c r="F43" s="3" t="s">
        <v>38</v>
      </c>
      <c r="G43" s="3">
        <f t="shared" si="11"/>
        <v>-44.315730231685585</v>
      </c>
    </row>
    <row r="44" spans="1:7" s="19" customFormat="1" ht="24">
      <c r="A44" s="45" t="s">
        <v>65</v>
      </c>
      <c r="B44" s="46" t="s">
        <v>66</v>
      </c>
      <c r="C44" s="50">
        <v>31443965.100000001</v>
      </c>
      <c r="D44" s="47">
        <v>56259644.799999997</v>
      </c>
      <c r="E44" s="48">
        <v>37321704.899999999</v>
      </c>
      <c r="F44" s="34">
        <f t="shared" si="4"/>
        <v>66.338323024748277</v>
      </c>
      <c r="G44" s="34">
        <f t="shared" si="11"/>
        <v>118.69274368327038</v>
      </c>
    </row>
    <row r="45" spans="1:7" s="19" customFormat="1" ht="48">
      <c r="A45" s="45" t="s">
        <v>67</v>
      </c>
      <c r="B45" s="46" t="s">
        <v>68</v>
      </c>
      <c r="C45" s="47">
        <v>31794273.199999999</v>
      </c>
      <c r="D45" s="47">
        <v>54261945</v>
      </c>
      <c r="E45" s="48">
        <v>36078353.399999999</v>
      </c>
      <c r="F45" s="34">
        <f t="shared" si="4"/>
        <v>66.489237346726142</v>
      </c>
      <c r="G45" s="34">
        <f t="shared" si="11"/>
        <v>113.4743768887285</v>
      </c>
    </row>
    <row r="46" spans="1:7" s="19" customFormat="1" ht="24">
      <c r="A46" s="42" t="s">
        <v>69</v>
      </c>
      <c r="B46" s="44" t="s">
        <v>70</v>
      </c>
      <c r="C46" s="43">
        <v>11996308.199999999</v>
      </c>
      <c r="D46" s="43">
        <v>14570761.6</v>
      </c>
      <c r="E46" s="49">
        <v>11189590.800000001</v>
      </c>
      <c r="F46" s="3">
        <f t="shared" si="4"/>
        <v>76.794824506633901</v>
      </c>
      <c r="G46" s="3">
        <f t="shared" si="11"/>
        <v>93.275286141781535</v>
      </c>
    </row>
    <row r="47" spans="1:7" s="19" customFormat="1" ht="36">
      <c r="A47" s="42" t="s">
        <v>71</v>
      </c>
      <c r="B47" s="44" t="s">
        <v>72</v>
      </c>
      <c r="C47" s="43">
        <v>9999161.0999999996</v>
      </c>
      <c r="D47" s="43">
        <v>24852138.399999999</v>
      </c>
      <c r="E47" s="49">
        <v>17891751</v>
      </c>
      <c r="F47" s="3">
        <f t="shared" si="4"/>
        <v>71.99280284066019</v>
      </c>
      <c r="G47" s="3">
        <f t="shared" si="11"/>
        <v>178.93252064915725</v>
      </c>
    </row>
    <row r="48" spans="1:7" s="19" customFormat="1" ht="24">
      <c r="A48" s="42" t="s">
        <v>73</v>
      </c>
      <c r="B48" s="44" t="s">
        <v>74</v>
      </c>
      <c r="C48" s="43">
        <v>4445682.5</v>
      </c>
      <c r="D48" s="43">
        <v>5801048</v>
      </c>
      <c r="E48" s="49">
        <v>4039526.3999999999</v>
      </c>
      <c r="F48" s="3">
        <f t="shared" si="4"/>
        <v>69.634424676368823</v>
      </c>
      <c r="G48" s="3">
        <f t="shared" si="11"/>
        <v>90.86403268789438</v>
      </c>
    </row>
    <row r="49" spans="1:7" s="19" customFormat="1">
      <c r="A49" s="42" t="s">
        <v>75</v>
      </c>
      <c r="B49" s="44" t="s">
        <v>76</v>
      </c>
      <c r="C49" s="43">
        <v>5353121.5</v>
      </c>
      <c r="D49" s="43">
        <v>9037997</v>
      </c>
      <c r="E49" s="49">
        <v>2957485.2</v>
      </c>
      <c r="F49" s="3">
        <f t="shared" si="4"/>
        <v>32.722794663463603</v>
      </c>
      <c r="G49" s="3">
        <f t="shared" si="11"/>
        <v>55.24786239206415</v>
      </c>
    </row>
    <row r="50" spans="1:7" s="19" customFormat="1" ht="36">
      <c r="A50" s="45" t="s">
        <v>77</v>
      </c>
      <c r="B50" s="46" t="s">
        <v>78</v>
      </c>
      <c r="C50" s="47">
        <v>117908.7</v>
      </c>
      <c r="D50" s="47">
        <v>1489557.5</v>
      </c>
      <c r="E50" s="48">
        <v>772522.9</v>
      </c>
      <c r="F50" s="34">
        <f t="shared" si="4"/>
        <v>51.86257663769274</v>
      </c>
      <c r="G50" s="34">
        <f t="shared" si="11"/>
        <v>655.18736106835206</v>
      </c>
    </row>
    <row r="51" spans="1:7" s="14" customFormat="1" ht="24">
      <c r="A51" s="45" t="s">
        <v>79</v>
      </c>
      <c r="B51" s="46" t="s">
        <v>80</v>
      </c>
      <c r="C51" s="47">
        <v>118624.8</v>
      </c>
      <c r="D51" s="47">
        <v>574790.69999999995</v>
      </c>
      <c r="E51" s="48">
        <v>554194.1</v>
      </c>
      <c r="F51" s="34">
        <f t="shared" si="4"/>
        <v>96.416678279589433</v>
      </c>
      <c r="G51" s="34">
        <f t="shared" si="11"/>
        <v>467.18232612404825</v>
      </c>
    </row>
    <row r="52" spans="1:7" s="14" customFormat="1" ht="72">
      <c r="A52" s="45" t="s">
        <v>81</v>
      </c>
      <c r="B52" s="46" t="s">
        <v>82</v>
      </c>
      <c r="C52" s="47">
        <v>162315.1</v>
      </c>
      <c r="D52" s="47">
        <v>24780.5</v>
      </c>
      <c r="E52" s="48">
        <v>45916</v>
      </c>
      <c r="F52" s="34">
        <f t="shared" si="4"/>
        <v>185.29085369544603</v>
      </c>
      <c r="G52" s="34">
        <f t="shared" si="11"/>
        <v>28.28818760546616</v>
      </c>
    </row>
    <row r="53" spans="1:7" s="14" customFormat="1" ht="36">
      <c r="A53" s="45" t="s">
        <v>83</v>
      </c>
      <c r="B53" s="46" t="s">
        <v>84</v>
      </c>
      <c r="C53" s="47">
        <v>-749156.8</v>
      </c>
      <c r="D53" s="47">
        <v>-91428.9</v>
      </c>
      <c r="E53" s="48">
        <v>-129281.5</v>
      </c>
      <c r="F53" s="34">
        <f t="shared" si="4"/>
        <v>141.40113246468022</v>
      </c>
      <c r="G53" s="34">
        <f t="shared" si="11"/>
        <v>17.256934729818909</v>
      </c>
    </row>
    <row r="54" spans="1:7" s="14" customFormat="1">
      <c r="A54" s="45" t="s">
        <v>85</v>
      </c>
      <c r="B54" s="46"/>
      <c r="C54" s="47">
        <f>+C12+C44</f>
        <v>65031002.500000007</v>
      </c>
      <c r="D54" s="47">
        <f>+D12+D44</f>
        <v>106484717.59999999</v>
      </c>
      <c r="E54" s="48">
        <f>+E12+E44</f>
        <v>72359787.700000003</v>
      </c>
      <c r="F54" s="34">
        <f t="shared" si="4"/>
        <v>67.953213691952357</v>
      </c>
      <c r="G54" s="34">
        <f t="shared" si="11"/>
        <v>111.26967895043597</v>
      </c>
    </row>
    <row r="55" spans="1:7" s="14" customFormat="1">
      <c r="B55" s="17"/>
      <c r="C55" s="17"/>
      <c r="D55" s="10"/>
      <c r="E55" s="12"/>
      <c r="F55" s="12"/>
      <c r="G55" s="13"/>
    </row>
    <row r="56" spans="1:7" s="14" customFormat="1">
      <c r="B56" s="17"/>
      <c r="C56" s="17"/>
      <c r="D56" s="10"/>
      <c r="E56" s="12"/>
      <c r="F56" s="12"/>
      <c r="G56" s="13"/>
    </row>
    <row r="57" spans="1:7" s="14" customFormat="1">
      <c r="B57" s="17"/>
      <c r="C57" s="17"/>
      <c r="D57" s="10"/>
      <c r="E57" s="12"/>
      <c r="F57" s="12"/>
      <c r="G57" s="13"/>
    </row>
    <row r="58" spans="1:7" s="14" customFormat="1">
      <c r="B58" s="17"/>
      <c r="C58" s="17"/>
      <c r="D58" s="10"/>
      <c r="E58" s="12"/>
      <c r="F58" s="12"/>
      <c r="G58" s="13"/>
    </row>
    <row r="59" spans="1:7" s="14" customFormat="1">
      <c r="B59" s="17"/>
      <c r="C59" s="17"/>
      <c r="D59" s="10"/>
      <c r="E59" s="12"/>
      <c r="F59" s="12"/>
      <c r="G59" s="13"/>
    </row>
    <row r="60" spans="1:7" s="14" customFormat="1">
      <c r="B60" s="17"/>
      <c r="C60" s="17"/>
      <c r="D60" s="10"/>
      <c r="E60" s="12"/>
      <c r="F60" s="12"/>
      <c r="G60" s="13"/>
    </row>
    <row r="61" spans="1:7" s="14" customFormat="1">
      <c r="B61" s="17"/>
      <c r="C61" s="17"/>
      <c r="D61" s="10"/>
      <c r="E61" s="12"/>
      <c r="F61" s="12"/>
      <c r="G61" s="13"/>
    </row>
    <row r="62" spans="1:7" s="14" customFormat="1">
      <c r="B62" s="17"/>
      <c r="C62" s="17"/>
      <c r="D62" s="10"/>
      <c r="E62" s="12"/>
      <c r="F62" s="12"/>
      <c r="G62" s="13"/>
    </row>
    <row r="63" spans="1:7" s="14" customFormat="1">
      <c r="B63" s="17"/>
      <c r="C63" s="17"/>
      <c r="D63" s="10"/>
      <c r="E63" s="12"/>
      <c r="F63" s="12"/>
      <c r="G63" s="13"/>
    </row>
    <row r="64" spans="1:7" s="14" customFormat="1">
      <c r="B64" s="17"/>
      <c r="C64" s="17"/>
      <c r="D64" s="10"/>
      <c r="E64" s="12"/>
      <c r="F64" s="12"/>
      <c r="G64" s="13"/>
    </row>
    <row r="65" spans="1:7" s="14" customFormat="1">
      <c r="B65" s="17"/>
      <c r="C65" s="17"/>
      <c r="D65" s="10"/>
      <c r="E65" s="12"/>
      <c r="F65" s="12"/>
      <c r="G65" s="13"/>
    </row>
    <row r="66" spans="1:7" s="14" customFormat="1">
      <c r="B66" s="17"/>
      <c r="C66" s="17"/>
      <c r="D66" s="10"/>
      <c r="E66" s="12"/>
      <c r="F66" s="12"/>
      <c r="G66" s="13"/>
    </row>
    <row r="67" spans="1:7" s="14" customFormat="1">
      <c r="B67" s="17"/>
      <c r="C67" s="17"/>
      <c r="D67" s="10"/>
      <c r="E67" s="12"/>
      <c r="F67" s="12"/>
      <c r="G67" s="13"/>
    </row>
    <row r="68" spans="1:7" s="14" customFormat="1">
      <c r="B68" s="17"/>
      <c r="C68" s="17"/>
      <c r="D68" s="10"/>
      <c r="E68" s="12"/>
      <c r="F68" s="12"/>
      <c r="G68" s="13"/>
    </row>
    <row r="69" spans="1:7" s="14" customFormat="1">
      <c r="B69" s="17"/>
      <c r="C69" s="17"/>
      <c r="D69" s="10"/>
      <c r="E69" s="12"/>
      <c r="F69" s="12"/>
      <c r="G69" s="13"/>
    </row>
    <row r="70" spans="1:7" s="14" customFormat="1">
      <c r="B70" s="17"/>
      <c r="C70" s="17"/>
      <c r="D70" s="10"/>
      <c r="E70" s="12"/>
      <c r="F70" s="12"/>
      <c r="G70" s="13"/>
    </row>
    <row r="71" spans="1:7" s="14" customFormat="1">
      <c r="B71" s="17"/>
      <c r="C71" s="17"/>
      <c r="D71" s="10"/>
      <c r="E71" s="12"/>
      <c r="F71" s="12"/>
      <c r="G71" s="13"/>
    </row>
    <row r="72" spans="1:7" s="14" customFormat="1">
      <c r="B72" s="17"/>
      <c r="C72" s="17"/>
      <c r="D72" s="10"/>
      <c r="E72" s="12"/>
      <c r="F72" s="12"/>
      <c r="G72" s="13"/>
    </row>
    <row r="73" spans="1:7" s="14" customFormat="1">
      <c r="B73" s="17"/>
      <c r="C73" s="17"/>
      <c r="D73" s="10"/>
      <c r="E73" s="12"/>
      <c r="F73" s="12"/>
      <c r="G73" s="13"/>
    </row>
    <row r="74" spans="1:7" s="14" customFormat="1">
      <c r="B74" s="11"/>
      <c r="C74" s="11"/>
      <c r="D74" s="10"/>
      <c r="E74" s="12"/>
      <c r="F74" s="12"/>
      <c r="G74" s="13"/>
    </row>
    <row r="75" spans="1:7" s="14" customFormat="1">
      <c r="A75" s="10"/>
      <c r="B75" s="11"/>
      <c r="C75" s="11"/>
      <c r="D75" s="10"/>
      <c r="E75" s="12"/>
      <c r="F75" s="12"/>
      <c r="G75" s="13"/>
    </row>
    <row r="76" spans="1:7" s="14" customFormat="1">
      <c r="A76" s="10"/>
      <c r="B76" s="11"/>
      <c r="C76" s="11"/>
      <c r="D76" s="10"/>
      <c r="E76" s="12"/>
      <c r="F76" s="12"/>
      <c r="G76" s="13"/>
    </row>
    <row r="77" spans="1:7" s="14" customFormat="1">
      <c r="A77" s="10"/>
      <c r="B77" s="11"/>
      <c r="C77" s="11"/>
      <c r="D77" s="10"/>
      <c r="E77" s="12"/>
      <c r="F77" s="12"/>
      <c r="G77" s="13"/>
    </row>
    <row r="78" spans="1:7" s="14" customFormat="1">
      <c r="A78" s="10"/>
      <c r="B78" s="11"/>
      <c r="C78" s="11"/>
      <c r="D78" s="10"/>
      <c r="E78" s="12"/>
      <c r="F78" s="12"/>
      <c r="G78" s="13"/>
    </row>
    <row r="79" spans="1:7" s="14" customFormat="1">
      <c r="A79" s="10"/>
      <c r="B79" s="11"/>
      <c r="C79" s="11"/>
      <c r="D79" s="10"/>
      <c r="E79" s="12"/>
      <c r="F79" s="12"/>
      <c r="G79" s="13"/>
    </row>
    <row r="80" spans="1:7" s="14" customFormat="1">
      <c r="A80" s="10"/>
      <c r="B80" s="11"/>
      <c r="C80" s="11"/>
      <c r="D80" s="10"/>
      <c r="E80" s="12"/>
      <c r="F80" s="12"/>
      <c r="G80" s="13"/>
    </row>
    <row r="81" spans="1:7" s="14" customFormat="1">
      <c r="A81" s="10"/>
      <c r="B81" s="11"/>
      <c r="C81" s="11"/>
      <c r="D81" s="10"/>
      <c r="E81" s="12"/>
      <c r="F81" s="12"/>
      <c r="G81" s="13"/>
    </row>
    <row r="82" spans="1:7" s="14" customFormat="1">
      <c r="A82" s="10"/>
      <c r="B82" s="11"/>
      <c r="C82" s="11"/>
      <c r="D82" s="10"/>
      <c r="E82" s="12"/>
      <c r="F82" s="12"/>
      <c r="G82" s="13"/>
    </row>
    <row r="83" spans="1:7" s="14" customFormat="1">
      <c r="A83" s="10"/>
      <c r="B83" s="11"/>
      <c r="C83" s="11"/>
      <c r="D83" s="10"/>
      <c r="E83" s="12"/>
      <c r="F83" s="12"/>
      <c r="G83" s="13"/>
    </row>
    <row r="84" spans="1:7" s="14" customFormat="1">
      <c r="A84" s="10"/>
      <c r="B84" s="11"/>
      <c r="C84" s="11"/>
      <c r="D84" s="10"/>
      <c r="E84" s="12"/>
      <c r="F84" s="12"/>
      <c r="G84" s="13"/>
    </row>
  </sheetData>
  <mergeCells count="9">
    <mergeCell ref="E4:G4"/>
    <mergeCell ref="A7:G7"/>
    <mergeCell ref="A9:A10"/>
    <mergeCell ref="C9:C10"/>
    <mergeCell ref="B9:B10"/>
    <mergeCell ref="F9:F10"/>
    <mergeCell ref="D9:D10"/>
    <mergeCell ref="E9:E10"/>
    <mergeCell ref="G9:G10"/>
  </mergeCells>
  <pageMargins left="0.23622047244094491" right="3.937007874015748E-2" top="0.15748031496062992" bottom="0.19685039370078741" header="0.31496062992125984" footer="0.11811023622047245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Таблица!Заголовки_для_печати</vt:lpstr>
    </vt:vector>
  </TitlesOfParts>
  <Company>COMPTEX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ЕТокмакова</cp:lastModifiedBy>
  <cp:lastPrinted>2022-05-05T00:02:56Z</cp:lastPrinted>
  <dcterms:created xsi:type="dcterms:W3CDTF">2010-04-08T01:53:54Z</dcterms:created>
  <dcterms:modified xsi:type="dcterms:W3CDTF">2022-11-08T03:00:41Z</dcterms:modified>
</cp:coreProperties>
</file>