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270" windowWidth="27795" windowHeight="11325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бюджет'!$A$1:$L$44</definedName>
  </definedNames>
  <calcPr calcId="125725" fullPrecision="0"/>
</workbook>
</file>

<file path=xl/calcChain.xml><?xml version="1.0" encoding="utf-8"?>
<calcChain xmlns="http://schemas.openxmlformats.org/spreadsheetml/2006/main">
  <c r="L20" i="1"/>
  <c r="K20"/>
  <c r="F10"/>
  <c r="F6"/>
  <c r="C5"/>
  <c r="J4"/>
  <c r="I4"/>
  <c r="J21"/>
  <c r="J5" s="1"/>
  <c r="I5"/>
  <c r="J27"/>
  <c r="I27"/>
  <c r="I21"/>
  <c r="J15"/>
  <c r="I15"/>
  <c r="J9"/>
  <c r="I9"/>
  <c r="J6"/>
  <c r="I6"/>
  <c r="D15" l="1"/>
  <c r="D5" s="1"/>
  <c r="C15"/>
  <c r="L43"/>
  <c r="K43"/>
  <c r="H43"/>
  <c r="G43"/>
  <c r="L42"/>
  <c r="K42"/>
  <c r="H42"/>
  <c r="G42"/>
  <c r="L41"/>
  <c r="K41"/>
  <c r="H41"/>
  <c r="G41"/>
  <c r="H40"/>
  <c r="G40"/>
  <c r="L39"/>
  <c r="K39"/>
  <c r="H39"/>
  <c r="G39"/>
  <c r="K38"/>
  <c r="G38"/>
  <c r="L37"/>
  <c r="K37"/>
  <c r="H37"/>
  <c r="G37"/>
  <c r="L36"/>
  <c r="K36"/>
  <c r="H36"/>
  <c r="G36"/>
  <c r="L35"/>
  <c r="K35"/>
  <c r="H35"/>
  <c r="G35"/>
  <c r="L34"/>
  <c r="K34"/>
  <c r="H34"/>
  <c r="G34"/>
  <c r="L33"/>
  <c r="K33"/>
  <c r="H33"/>
  <c r="G33"/>
  <c r="L32"/>
  <c r="K32"/>
  <c r="H32"/>
  <c r="G32"/>
  <c r="J44" l="1"/>
  <c r="I44"/>
  <c r="E10" l="1"/>
  <c r="G20" l="1"/>
  <c r="H20"/>
  <c r="K13"/>
  <c r="L13"/>
  <c r="E15"/>
  <c r="F15"/>
  <c r="G13" l="1"/>
  <c r="H13"/>
  <c r="H7" l="1"/>
  <c r="H8"/>
  <c r="H11"/>
  <c r="H12"/>
  <c r="H14"/>
  <c r="H16"/>
  <c r="H17"/>
  <c r="H18"/>
  <c r="H19"/>
  <c r="H22"/>
  <c r="H23"/>
  <c r="H24"/>
  <c r="H25"/>
  <c r="H26"/>
  <c r="H28"/>
  <c r="H29"/>
  <c r="H30"/>
  <c r="H31"/>
  <c r="K10" l="1"/>
  <c r="H10"/>
  <c r="F9" l="1"/>
  <c r="K11" l="1"/>
  <c r="K31" l="1"/>
  <c r="K30"/>
  <c r="K29"/>
  <c r="K28"/>
  <c r="K26"/>
  <c r="K25"/>
  <c r="K24"/>
  <c r="K23"/>
  <c r="K22"/>
  <c r="K19"/>
  <c r="K18"/>
  <c r="K17"/>
  <c r="K16"/>
  <c r="K14"/>
  <c r="K12"/>
  <c r="K8"/>
  <c r="K7"/>
  <c r="G31"/>
  <c r="G30"/>
  <c r="G29"/>
  <c r="G26"/>
  <c r="G25"/>
  <c r="G24"/>
  <c r="G23"/>
  <c r="G22"/>
  <c r="G19"/>
  <c r="G18"/>
  <c r="G17"/>
  <c r="G16"/>
  <c r="G14"/>
  <c r="G12"/>
  <c r="G11"/>
  <c r="G8"/>
  <c r="G7"/>
  <c r="G10" l="1"/>
  <c r="L8" l="1"/>
  <c r="G28" l="1"/>
  <c r="E27" l="1"/>
  <c r="K27" s="1"/>
  <c r="E21"/>
  <c r="K15"/>
  <c r="E6"/>
  <c r="K6" s="1"/>
  <c r="K21" l="1"/>
  <c r="G21"/>
  <c r="G15"/>
  <c r="G6"/>
  <c r="G27"/>
  <c r="E9"/>
  <c r="K9" s="1"/>
  <c r="C44"/>
  <c r="G9" l="1"/>
  <c r="E5"/>
  <c r="K5" s="1"/>
  <c r="G5" l="1"/>
  <c r="E4"/>
  <c r="E44" s="1"/>
  <c r="L31"/>
  <c r="L30"/>
  <c r="L29"/>
  <c r="L28"/>
  <c r="F27"/>
  <c r="L26"/>
  <c r="L25"/>
  <c r="L24"/>
  <c r="L23"/>
  <c r="L22"/>
  <c r="F21"/>
  <c r="L19"/>
  <c r="L18"/>
  <c r="L17"/>
  <c r="L16"/>
  <c r="L14"/>
  <c r="L12"/>
  <c r="L11"/>
  <c r="H9"/>
  <c r="L7"/>
  <c r="F5" l="1"/>
  <c r="G44"/>
  <c r="K44"/>
  <c r="K4"/>
  <c r="H27"/>
  <c r="H21"/>
  <c r="H15"/>
  <c r="H6"/>
  <c r="G4"/>
  <c r="L27"/>
  <c r="L15"/>
  <c r="L6"/>
  <c r="L10"/>
  <c r="L21"/>
  <c r="D44" l="1"/>
  <c r="L9"/>
  <c r="H5" l="1"/>
  <c r="F4"/>
  <c r="F44" s="1"/>
  <c r="L5"/>
  <c r="H44" l="1"/>
  <c r="L44"/>
  <c r="H4"/>
  <c r="L4"/>
</calcChain>
</file>

<file path=xl/sharedStrings.xml><?xml version="1.0" encoding="utf-8"?>
<sst xmlns="http://schemas.openxmlformats.org/spreadsheetml/2006/main" count="92" uniqueCount="89">
  <si>
    <t>Код бюджетной классификации (без указания кода главного администратора доходов бюджета)</t>
  </si>
  <si>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</si>
  <si>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</si>
  <si>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</si>
  <si>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</si>
  <si>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</si>
  <si>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</si>
  <si>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</si>
  <si>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</si>
  <si>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</si>
  <si>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</si>
  <si>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</si>
  <si>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</si>
  <si>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</si>
  <si>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</si>
  <si>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</si>
  <si>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</si>
  <si>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</si>
  <si>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</si>
  <si>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</si>
  <si>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</si>
  <si>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</si>
  <si>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</si>
  <si>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</si>
  <si>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</si>
  <si>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</si>
  <si>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</si>
  <si>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</si>
  <si>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</si>
  <si>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</si>
  <si>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</si>
  <si>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</si>
  <si>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</si>
  <si>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</si>
  <si>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</si>
  <si>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</si>
  <si>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</si>
  <si>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</si>
  <si>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</si>
  <si>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</si>
  <si>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</si>
  <si>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</si>
  <si>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</si>
  <si>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</si>
  <si>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</si>
  <si>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</si>
  <si>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Утвержденные бюджетные назначения консолидированный бюджет субъекта
(годовой план), тыс. руб.</t>
  </si>
  <si>
    <t>Утвержденные бюджетные назначения консолидированный бюджет субъекта и ТГВФ
(годовой план), тыс. руб.</t>
  </si>
  <si>
    <t>Х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</si>
  <si>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</si>
  <si>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</si>
  <si>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пиво</t>
  </si>
  <si>
    <t>Акцизы на алкогольную продукцию</t>
  </si>
  <si>
    <t>тыс. рублей</t>
  </si>
  <si>
    <t>Акцизы на спирт этиловый</t>
  </si>
  <si>
    <t>1 05 06000 01 0000 110</t>
  </si>
  <si>
    <t>Налог на профессиональный доход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</si>
  <si>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</si>
  <si>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</si>
  <si>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</si>
  <si>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</si>
  <si>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</si>
  <si>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</si>
  <si>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</si>
  <si>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</si>
  <si>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</si>
  <si>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</si>
  <si>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</si>
  <si>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</si>
  <si>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2 02 50000 00 0000 151</t>
  </si>
  <si>
    <t>Межбюджетные трансферты, передаваемые бюджетам государственных внебюджетных фондов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</si>
  <si>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</si>
  <si>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</si>
  <si>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</si>
  <si>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</si>
  <si>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</si>
  <si>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</si>
  <si>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</si>
  <si>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</si>
  <si>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</si>
  <si>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</si>
  <si>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</si>
  <si>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Сведения об исполнении доходов консолидированного бюджета Забайкальского края по состоянию на 01.07.2022 года 
(в сравнении с запланированными значениями на 2022 год и исполнением на 01.07.2021 года)</t>
  </si>
  <si>
    <t>Фактически исполнено консолидированный бюджет субъекта и ТГВФ по состоянию на 01.07.2022 года, тыс. руб.</t>
  </si>
  <si>
    <t>Фактически исполнено консолидированный бюджет субъекта по состоянию на 01.07.2022 года, тыс. руб.</t>
  </si>
  <si>
    <t>% исполнения утвержденных бюджетных назначений консолидированного бюджета субъекта и ТГВФ по состоянию на 01.07.2022 года</t>
  </si>
  <si>
    <t>% исполнения утвержденных бюджетных назначений консолидированного бюджета субъекта по состоянию на 01.07.2022 года</t>
  </si>
  <si>
    <t>Фактически исполнено консолидированный бюджет субъекта и ТГВФ по состоянию на 01.07.2021 года, тыс. руб.</t>
  </si>
  <si>
    <t>Фактически исполнено консолидированный бюджет субъекта по состоянию на 01.07.2021 года, тыс. руб.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</si>
</sst>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#,##0.0"/>
  </numFmts>
  <fonts count="14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7" fillId="0" borderId="0">
      <alignment vertical="top" wrapText="1"/>
    </xf>
    <xf numFmtId="4" fontId="12" fillId="0" borderId="2">
      <alignment horizontal="right"/>
    </xf>
  </cellStyleXfs>
  <cellXfs count="42">
    <xf numFmtId="0" fontId="0" fillId="0" borderId="0" xfId="0"/>
    <xf numFmtId="0" fontId="0" fillId="0" borderId="0" xfId="0" applyFill="1"/>
    <xf numFmtId="0" fontId="10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0" xfId="0" applyFill="1"/>
    <xf numFmtId="165" fontId="3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/>
    <xf numFmtId="0" fontId="4" fillId="2" borderId="1" xfId="0" applyFont="1" applyFill="1" applyBorder="1" applyAlignment="1">
      <alignment wrapText="1"/>
    </xf>
    <xf numFmtId="165" fontId="1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165" fontId="1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</cellXfs>
  <cellStyles count="3">
    <cellStyle name="xl49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44"/>
  <sheetViews>
    <sheetView tabSelected="1" view="pageBreakPreview" zoomScaleNormal="100" zoomScaleSheetLayoutView="100" workbookViewId="0">
      <pane ySplit="3" topLeftCell="A37" activePane="bottomLeft" state="frozen"/>
      <selection pane="bottomLeft" activeCell="L20" sqref="L20"/>
    </sheetView>
  </sheetViews>
  <sheetFormatPr defaultRowHeight="15"/>
  <cols>
    <col min="1" max="1" width="21.28515625" style="1" customWidth="1"/>
    <col min="2" max="2" width="33.5703125" style="1" customWidth="1"/>
    <col min="3" max="3" width="17.7109375" style="1" customWidth="1"/>
    <col min="4" max="5" width="17.42578125" style="1" customWidth="1"/>
    <col min="6" max="6" width="17" style="1" customWidth="1"/>
    <col min="7" max="7" width="17.7109375" style="1" customWidth="1"/>
    <col min="8" max="8" width="18" style="1" customWidth="1"/>
    <col min="9" max="9" width="17.85546875" style="1" customWidth="1"/>
    <col min="10" max="10" width="18" style="1" customWidth="1"/>
    <col min="11" max="11" width="24" style="1" customWidth="1"/>
    <col min="12" max="12" width="23" style="1" customWidth="1"/>
    <col min="13" max="14" width="9.140625" style="1" customWidth="1"/>
    <col min="15" max="16384" width="9.140625" style="1"/>
  </cols>
  <sheetData>
    <row r="1" spans="1:72" ht="41.25" customHeight="1">
      <c r="A1" s="41" t="s">
        <v>82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72">
      <c r="L2" s="2" t="s">
        <v>53</v>
      </c>
    </row>
    <row r="3" spans="1:72" ht="147.75" customHeight="1">
      <c r="A3" s="3" t="s">
        <v>0</v>
      </c>
      <c r="B3" s="3" t="s">
        <v>1</v>
      </c>
      <c r="C3" s="32" t="s">
        <v>47</v>
      </c>
      <c r="D3" s="32" t="s">
        <v>46</v>
      </c>
      <c r="E3" s="32" t="s">
        <v>83</v>
      </c>
      <c r="F3" s="32" t="s">
        <v>84</v>
      </c>
      <c r="G3" s="32" t="s">
        <v>85</v>
      </c>
      <c r="H3" s="32" t="s">
        <v>86</v>
      </c>
      <c r="I3" s="32" t="s">
        <v>87</v>
      </c>
      <c r="J3" s="32" t="s">
        <v>88</v>
      </c>
      <c r="K3" s="3" t="s">
        <v>49</v>
      </c>
      <c r="L3" s="3" t="s">
        <v>50</v>
      </c>
    </row>
    <row r="4" spans="1:72" ht="25.5">
      <c r="A4" s="4" t="s">
        <v>2</v>
      </c>
      <c r="B4" s="33" t="s">
        <v>3</v>
      </c>
      <c r="C4" s="19">
        <v>63045234.899999999</v>
      </c>
      <c r="D4" s="19">
        <v>62884934.899999999</v>
      </c>
      <c r="E4" s="34">
        <f>E5+E31</f>
        <v>29707063.100000001</v>
      </c>
      <c r="F4" s="34">
        <f>F5+F31</f>
        <v>29645812.5</v>
      </c>
      <c r="G4" s="6">
        <f t="shared" ref="G4:G11" si="0">E4/C4*100</f>
        <v>47.1</v>
      </c>
      <c r="H4" s="6">
        <f t="shared" ref="H4:H11" si="1">F4/D4*100</f>
        <v>47.1</v>
      </c>
      <c r="I4" s="30">
        <f>+I5+I31</f>
        <v>28562260</v>
      </c>
      <c r="J4" s="30">
        <f>+J5+J31</f>
        <v>28479087</v>
      </c>
      <c r="K4" s="23">
        <f t="shared" ref="K4:K11" si="2">E4/I4*100</f>
        <v>104</v>
      </c>
      <c r="L4" s="23">
        <f t="shared" ref="K4:L31" si="3">F4/J4*100</f>
        <v>104.1</v>
      </c>
    </row>
    <row r="5" spans="1:72">
      <c r="A5" s="8"/>
      <c r="B5" s="9" t="s">
        <v>4</v>
      </c>
      <c r="C5" s="6">
        <f>C6+C9+C15+C21+C27+C30</f>
        <v>60599959.700000003</v>
      </c>
      <c r="D5" s="6">
        <f>D6+D9+D15+D21+D27+D30</f>
        <v>60599959.700000003</v>
      </c>
      <c r="E5" s="34">
        <f>E6+E9+E15+E21+E27+E30</f>
        <v>28332990.699999999</v>
      </c>
      <c r="F5" s="34">
        <f>F6+F9+F15+F21+F27+F30</f>
        <v>28332990.699999999</v>
      </c>
      <c r="G5" s="6">
        <f t="shared" si="0"/>
        <v>46.8</v>
      </c>
      <c r="H5" s="6">
        <f t="shared" si="1"/>
        <v>46.8</v>
      </c>
      <c r="I5" s="34">
        <f>+I6+I9+I15+I21+I30+I27</f>
        <v>26171159.5</v>
      </c>
      <c r="J5" s="34">
        <f>+J6+J9+J15+J21+J27+J30</f>
        <v>26171159.5</v>
      </c>
      <c r="K5" s="7">
        <f t="shared" si="2"/>
        <v>108.3</v>
      </c>
      <c r="L5" s="7">
        <f t="shared" si="3"/>
        <v>108.3</v>
      </c>
    </row>
    <row r="6" spans="1:72">
      <c r="A6" s="4" t="s">
        <v>5</v>
      </c>
      <c r="B6" s="5" t="s">
        <v>6</v>
      </c>
      <c r="C6" s="6">
        <v>39463202.299999997</v>
      </c>
      <c r="D6" s="6">
        <v>39463202.299999997</v>
      </c>
      <c r="E6" s="34">
        <f>E7+E8</f>
        <v>18025101.300000001</v>
      </c>
      <c r="F6" s="34">
        <f>F7+F8</f>
        <v>18025101.300000001</v>
      </c>
      <c r="G6" s="6">
        <f t="shared" si="0"/>
        <v>45.7</v>
      </c>
      <c r="H6" s="6">
        <f t="shared" si="1"/>
        <v>45.7</v>
      </c>
      <c r="I6" s="6">
        <f>+I7+I8</f>
        <v>17145834.899999999</v>
      </c>
      <c r="J6" s="6">
        <f>+J7+J8</f>
        <v>17145834.899999999</v>
      </c>
      <c r="K6" s="7">
        <f t="shared" si="2"/>
        <v>105.1</v>
      </c>
      <c r="L6" s="7">
        <f t="shared" si="3"/>
        <v>105.1</v>
      </c>
    </row>
    <row r="7" spans="1:72">
      <c r="A7" s="10" t="s">
        <v>7</v>
      </c>
      <c r="B7" s="11" t="s">
        <v>8</v>
      </c>
      <c r="C7" s="12">
        <v>12657411.9</v>
      </c>
      <c r="D7" s="12">
        <v>12657411.9</v>
      </c>
      <c r="E7" s="35">
        <v>5898754.0999999996</v>
      </c>
      <c r="F7" s="35">
        <v>5898754.0999999996</v>
      </c>
      <c r="G7" s="12">
        <f>E7/C7*100</f>
        <v>46.6</v>
      </c>
      <c r="H7" s="12">
        <f>F7/D7*100</f>
        <v>46.6</v>
      </c>
      <c r="I7" s="12">
        <v>6482214.7000000002</v>
      </c>
      <c r="J7" s="12">
        <v>6482214.7000000002</v>
      </c>
      <c r="K7" s="13">
        <f>E7/I7*100</f>
        <v>91</v>
      </c>
      <c r="L7" s="13">
        <f>F7/J7*100</f>
        <v>91</v>
      </c>
    </row>
    <row r="8" spans="1:72">
      <c r="A8" s="14" t="s">
        <v>9</v>
      </c>
      <c r="B8" s="11" t="s">
        <v>10</v>
      </c>
      <c r="C8" s="12">
        <v>26805790.399999999</v>
      </c>
      <c r="D8" s="12">
        <v>26805790.399999999</v>
      </c>
      <c r="E8" s="35">
        <v>12126347.199999999</v>
      </c>
      <c r="F8" s="35">
        <v>12126347.199999999</v>
      </c>
      <c r="G8" s="12">
        <f>E8/C8*100</f>
        <v>45.2</v>
      </c>
      <c r="H8" s="12">
        <f>F8/D8*100</f>
        <v>45.2</v>
      </c>
      <c r="I8" s="12">
        <v>10663620.199999999</v>
      </c>
      <c r="J8" s="12">
        <v>10663620.199999999</v>
      </c>
      <c r="K8" s="13">
        <f>E8/I8*100</f>
        <v>113.7</v>
      </c>
      <c r="L8" s="13">
        <f>F8/J8*100</f>
        <v>113.7</v>
      </c>
    </row>
    <row r="9" spans="1:72" ht="51">
      <c r="A9" s="4" t="s">
        <v>11</v>
      </c>
      <c r="B9" s="5" t="s">
        <v>12</v>
      </c>
      <c r="C9" s="6">
        <v>7804906.7000000002</v>
      </c>
      <c r="D9" s="6">
        <v>7804906.7000000002</v>
      </c>
      <c r="E9" s="34">
        <f>E10</f>
        <v>4144155.9</v>
      </c>
      <c r="F9" s="34">
        <f>F10</f>
        <v>4144155.9</v>
      </c>
      <c r="G9" s="6">
        <f t="shared" si="0"/>
        <v>53.1</v>
      </c>
      <c r="H9" s="6">
        <f t="shared" si="1"/>
        <v>53.1</v>
      </c>
      <c r="I9" s="6">
        <f>+I10</f>
        <v>3672991.9</v>
      </c>
      <c r="J9" s="6">
        <f>+J10</f>
        <v>3672991.9</v>
      </c>
      <c r="K9" s="13">
        <f t="shared" si="2"/>
        <v>112.8</v>
      </c>
      <c r="L9" s="13">
        <f t="shared" si="3"/>
        <v>112.8</v>
      </c>
    </row>
    <row r="10" spans="1:72" ht="38.25">
      <c r="A10" s="14" t="s">
        <v>13</v>
      </c>
      <c r="B10" s="11" t="s">
        <v>14</v>
      </c>
      <c r="C10" s="6">
        <v>7804906.7000000002</v>
      </c>
      <c r="D10" s="6">
        <v>7804906.7000000002</v>
      </c>
      <c r="E10" s="36">
        <f>E11+E12+E13+E14</f>
        <v>4144155.9</v>
      </c>
      <c r="F10" s="36">
        <f>F11+F12+F13+F14</f>
        <v>4144155.9</v>
      </c>
      <c r="G10" s="12">
        <f t="shared" si="0"/>
        <v>53.1</v>
      </c>
      <c r="H10" s="12">
        <f t="shared" si="1"/>
        <v>53.1</v>
      </c>
      <c r="I10" s="13">
        <v>3672991.9</v>
      </c>
      <c r="J10" s="13">
        <v>3672991.9</v>
      </c>
      <c r="K10" s="13">
        <f t="shared" si="2"/>
        <v>112.8</v>
      </c>
      <c r="L10" s="13">
        <f t="shared" si="3"/>
        <v>112.8</v>
      </c>
    </row>
    <row r="11" spans="1:72">
      <c r="A11" s="14"/>
      <c r="B11" s="15" t="s">
        <v>51</v>
      </c>
      <c r="C11" s="12">
        <v>89168</v>
      </c>
      <c r="D11" s="12">
        <v>89168</v>
      </c>
      <c r="E11" s="35">
        <v>26369.8</v>
      </c>
      <c r="F11" s="35">
        <v>26369.8</v>
      </c>
      <c r="G11" s="12">
        <f t="shared" si="0"/>
        <v>29.6</v>
      </c>
      <c r="H11" s="12">
        <f t="shared" si="1"/>
        <v>29.6</v>
      </c>
      <c r="I11" s="12">
        <v>33192.1</v>
      </c>
      <c r="J11" s="12">
        <v>33192.1</v>
      </c>
      <c r="K11" s="13">
        <f t="shared" si="2"/>
        <v>79.400000000000006</v>
      </c>
      <c r="L11" s="13">
        <f t="shared" si="3"/>
        <v>79.400000000000006</v>
      </c>
    </row>
    <row r="12" spans="1:72">
      <c r="A12" s="14"/>
      <c r="B12" s="16" t="s">
        <v>52</v>
      </c>
      <c r="C12" s="12">
        <v>1262819.8</v>
      </c>
      <c r="D12" s="12">
        <v>1262819.8</v>
      </c>
      <c r="E12" s="35">
        <v>623719.9</v>
      </c>
      <c r="F12" s="35">
        <v>623719.9</v>
      </c>
      <c r="G12" s="12">
        <f t="shared" ref="G12:G22" si="4">E12/C12*100</f>
        <v>49.4</v>
      </c>
      <c r="H12" s="12">
        <f t="shared" ref="H12:H22" si="5">F12/D12*100</f>
        <v>49.4</v>
      </c>
      <c r="I12" s="12">
        <v>513563.7</v>
      </c>
      <c r="J12" s="12">
        <v>513563.7</v>
      </c>
      <c r="K12" s="13">
        <f t="shared" ref="K12:K20" si="6">E12/I12*100</f>
        <v>121.4</v>
      </c>
      <c r="L12" s="13">
        <f t="shared" si="3"/>
        <v>121.4</v>
      </c>
    </row>
    <row r="13" spans="1:72">
      <c r="A13" s="14"/>
      <c r="B13" s="16" t="s">
        <v>54</v>
      </c>
      <c r="C13" s="12">
        <v>4274.5</v>
      </c>
      <c r="D13" s="12">
        <v>4274.5</v>
      </c>
      <c r="E13" s="35">
        <v>1641.9</v>
      </c>
      <c r="F13" s="35">
        <v>1641.9</v>
      </c>
      <c r="G13" s="12">
        <f t="shared" ref="G13" si="7">E13/C13*100</f>
        <v>38.4</v>
      </c>
      <c r="H13" s="12">
        <f t="shared" ref="H13" si="8">F13/D13*100</f>
        <v>38.4</v>
      </c>
      <c r="I13" s="12">
        <v>1719.4</v>
      </c>
      <c r="J13" s="12">
        <v>1719.4</v>
      </c>
      <c r="K13" s="13">
        <f>E13/I13*100</f>
        <v>95.5</v>
      </c>
      <c r="L13" s="13">
        <f t="shared" ref="L13" si="9">F13/J13*100</f>
        <v>95.5</v>
      </c>
    </row>
    <row r="14" spans="1:72">
      <c r="A14" s="14"/>
      <c r="B14" s="16" t="s">
        <v>15</v>
      </c>
      <c r="C14" s="12">
        <v>6448644.4000000004</v>
      </c>
      <c r="D14" s="12">
        <v>6448644.4000000004</v>
      </c>
      <c r="E14" s="35">
        <v>3492424.3</v>
      </c>
      <c r="F14" s="35">
        <v>3492424.3</v>
      </c>
      <c r="G14" s="12">
        <f t="shared" si="4"/>
        <v>54.2</v>
      </c>
      <c r="H14" s="12">
        <f t="shared" si="5"/>
        <v>54.2</v>
      </c>
      <c r="I14" s="12">
        <v>3124516.7</v>
      </c>
      <c r="J14" s="12">
        <v>3124516.7</v>
      </c>
      <c r="K14" s="13">
        <f t="shared" si="6"/>
        <v>111.8</v>
      </c>
      <c r="L14" s="13">
        <f t="shared" si="3"/>
        <v>111.8</v>
      </c>
    </row>
    <row r="15" spans="1:72" s="22" customFormat="1" ht="25.5">
      <c r="A15" s="21" t="s">
        <v>16</v>
      </c>
      <c r="B15" s="26" t="s">
        <v>17</v>
      </c>
      <c r="C15" s="19">
        <f>+C16+C17+C18+C19+C20</f>
        <v>3178363.1</v>
      </c>
      <c r="D15" s="19">
        <f>+D16+D17+D18+D19+D20</f>
        <v>3178363.1</v>
      </c>
      <c r="E15" s="30">
        <f t="shared" ref="E15:F15" si="10">E16+E17+E18+E19+E20</f>
        <v>1763385</v>
      </c>
      <c r="F15" s="30">
        <f t="shared" si="10"/>
        <v>1763385</v>
      </c>
      <c r="G15" s="19">
        <f t="shared" si="4"/>
        <v>55.5</v>
      </c>
      <c r="H15" s="19">
        <f t="shared" si="5"/>
        <v>55.5</v>
      </c>
      <c r="I15" s="30">
        <f>+I16+I17+I18+I19+I20</f>
        <v>1522160.6</v>
      </c>
      <c r="J15" s="30">
        <f>+J16+J17+J18+J19+J20</f>
        <v>1522160.6</v>
      </c>
      <c r="K15" s="23">
        <f t="shared" si="6"/>
        <v>115.8</v>
      </c>
      <c r="L15" s="23">
        <f t="shared" si="3"/>
        <v>115.8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</row>
    <row r="16" spans="1:72" ht="38.25">
      <c r="A16" s="14" t="s">
        <v>18</v>
      </c>
      <c r="B16" s="11" t="s">
        <v>19</v>
      </c>
      <c r="C16" s="20">
        <v>2987268.9</v>
      </c>
      <c r="D16" s="20">
        <v>2987268.9</v>
      </c>
      <c r="E16" s="37">
        <v>1635996.8</v>
      </c>
      <c r="F16" s="37">
        <v>1635996.8</v>
      </c>
      <c r="G16" s="12">
        <f t="shared" si="4"/>
        <v>54.8</v>
      </c>
      <c r="H16" s="12">
        <f t="shared" si="5"/>
        <v>54.8</v>
      </c>
      <c r="I16" s="20">
        <v>1314332.8999999999</v>
      </c>
      <c r="J16" s="20">
        <v>1314332.8999999999</v>
      </c>
      <c r="K16" s="25">
        <f t="shared" si="6"/>
        <v>124.5</v>
      </c>
      <c r="L16" s="25">
        <f t="shared" si="3"/>
        <v>124.5</v>
      </c>
    </row>
    <row r="17" spans="1:35" ht="25.5">
      <c r="A17" s="10" t="s">
        <v>20</v>
      </c>
      <c r="B17" s="11" t="s">
        <v>21</v>
      </c>
      <c r="C17" s="20">
        <v>5691.6</v>
      </c>
      <c r="D17" s="20">
        <v>5691.6</v>
      </c>
      <c r="E17" s="37">
        <v>825.9</v>
      </c>
      <c r="F17" s="37">
        <v>825.9</v>
      </c>
      <c r="G17" s="12">
        <f t="shared" si="4"/>
        <v>14.5</v>
      </c>
      <c r="H17" s="12">
        <f t="shared" si="5"/>
        <v>14.5</v>
      </c>
      <c r="I17" s="20">
        <v>103612.3</v>
      </c>
      <c r="J17" s="20">
        <v>103612.3</v>
      </c>
      <c r="K17" s="25">
        <f t="shared" si="6"/>
        <v>0.8</v>
      </c>
      <c r="L17" s="25">
        <f t="shared" si="3"/>
        <v>0.8</v>
      </c>
    </row>
    <row r="18" spans="1:35">
      <c r="A18" s="14" t="s">
        <v>22</v>
      </c>
      <c r="B18" s="11" t="s">
        <v>23</v>
      </c>
      <c r="C18" s="20">
        <v>8311.6</v>
      </c>
      <c r="D18" s="20">
        <v>8311.6</v>
      </c>
      <c r="E18" s="37">
        <v>9963.7000000000007</v>
      </c>
      <c r="F18" s="37">
        <v>9963.7000000000007</v>
      </c>
      <c r="G18" s="12">
        <f t="shared" si="4"/>
        <v>119.9</v>
      </c>
      <c r="H18" s="12">
        <f t="shared" si="5"/>
        <v>119.9</v>
      </c>
      <c r="I18" s="20">
        <v>6883.1</v>
      </c>
      <c r="J18" s="20">
        <v>6883.1</v>
      </c>
      <c r="K18" s="25">
        <f t="shared" si="6"/>
        <v>144.80000000000001</v>
      </c>
      <c r="L18" s="25">
        <f t="shared" si="3"/>
        <v>144.80000000000001</v>
      </c>
    </row>
    <row r="19" spans="1:35" ht="38.25">
      <c r="A19" s="14" t="s">
        <v>24</v>
      </c>
      <c r="B19" s="11" t="s">
        <v>25</v>
      </c>
      <c r="C19" s="20">
        <v>164491</v>
      </c>
      <c r="D19" s="20">
        <v>164491</v>
      </c>
      <c r="E19" s="37">
        <v>100439.2</v>
      </c>
      <c r="F19" s="37">
        <v>100439.2</v>
      </c>
      <c r="G19" s="12">
        <f t="shared" si="4"/>
        <v>61.1</v>
      </c>
      <c r="H19" s="12">
        <f t="shared" si="5"/>
        <v>61.1</v>
      </c>
      <c r="I19" s="20">
        <v>91283.4</v>
      </c>
      <c r="J19" s="20">
        <v>91283.4</v>
      </c>
      <c r="K19" s="25">
        <f t="shared" si="6"/>
        <v>110</v>
      </c>
      <c r="L19" s="25">
        <f t="shared" si="3"/>
        <v>110</v>
      </c>
    </row>
    <row r="20" spans="1:35">
      <c r="A20" s="18" t="s">
        <v>55</v>
      </c>
      <c r="B20" s="27" t="s">
        <v>56</v>
      </c>
      <c r="C20" s="20">
        <v>12600</v>
      </c>
      <c r="D20" s="20">
        <v>12600</v>
      </c>
      <c r="E20" s="37">
        <v>16159.4</v>
      </c>
      <c r="F20" s="37">
        <v>16159.4</v>
      </c>
      <c r="G20" s="12">
        <f t="shared" ref="G20" si="11">E20/C20*100</f>
        <v>128.19999999999999</v>
      </c>
      <c r="H20" s="12">
        <f t="shared" ref="H20" si="12">F20/D20*100</f>
        <v>128.19999999999999</v>
      </c>
      <c r="I20" s="20">
        <v>6048.9</v>
      </c>
      <c r="J20" s="20">
        <v>6048.9</v>
      </c>
      <c r="K20" s="25">
        <f t="shared" si="6"/>
        <v>267.10000000000002</v>
      </c>
      <c r="L20" s="25">
        <f t="shared" si="3"/>
        <v>267.10000000000002</v>
      </c>
    </row>
    <row r="21" spans="1:35">
      <c r="A21" s="4" t="s">
        <v>26</v>
      </c>
      <c r="B21" s="5" t="s">
        <v>27</v>
      </c>
      <c r="C21" s="6">
        <v>6908156.5999999996</v>
      </c>
      <c r="D21" s="6">
        <v>6908156.5999999996</v>
      </c>
      <c r="E21" s="34">
        <f>E22+E23+E24+E25+E26</f>
        <v>3244480.5</v>
      </c>
      <c r="F21" s="34">
        <f>F22+F23+F24+F25+F26</f>
        <v>3244480.5</v>
      </c>
      <c r="G21" s="6">
        <f t="shared" si="4"/>
        <v>47</v>
      </c>
      <c r="H21" s="6">
        <f t="shared" si="5"/>
        <v>47</v>
      </c>
      <c r="I21" s="34">
        <f>+I22+I23+I24+I25+I26</f>
        <v>2988118.6</v>
      </c>
      <c r="J21" s="30">
        <f>+J22+J23+J24+J25+J26</f>
        <v>2988118.6</v>
      </c>
      <c r="K21" s="23">
        <f t="shared" si="3"/>
        <v>108.6</v>
      </c>
      <c r="L21" s="23">
        <f t="shared" si="3"/>
        <v>108.6</v>
      </c>
    </row>
    <row r="22" spans="1:35">
      <c r="A22" s="14" t="s">
        <v>28</v>
      </c>
      <c r="B22" s="11" t="s">
        <v>29</v>
      </c>
      <c r="C22" s="20">
        <v>309628</v>
      </c>
      <c r="D22" s="20">
        <v>309628</v>
      </c>
      <c r="E22" s="37">
        <v>41722.800000000003</v>
      </c>
      <c r="F22" s="37">
        <v>41722.800000000003</v>
      </c>
      <c r="G22" s="12">
        <f t="shared" si="4"/>
        <v>13.5</v>
      </c>
      <c r="H22" s="12">
        <f t="shared" si="5"/>
        <v>13.5</v>
      </c>
      <c r="I22" s="12">
        <v>36655</v>
      </c>
      <c r="J22" s="20">
        <v>36655</v>
      </c>
      <c r="K22" s="25">
        <f t="shared" ref="K22:L44" si="13">E22/I22*100</f>
        <v>113.8</v>
      </c>
      <c r="L22" s="25">
        <f t="shared" si="3"/>
        <v>113.8</v>
      </c>
    </row>
    <row r="23" spans="1:35">
      <c r="A23" s="14" t="s">
        <v>30</v>
      </c>
      <c r="B23" s="11" t="s">
        <v>31</v>
      </c>
      <c r="C23" s="20">
        <v>5351393.5999999996</v>
      </c>
      <c r="D23" s="20">
        <v>5351393.5999999996</v>
      </c>
      <c r="E23" s="37">
        <v>2832564.6</v>
      </c>
      <c r="F23" s="37">
        <v>2832564.6</v>
      </c>
      <c r="G23" s="12">
        <f>E23/C23*100</f>
        <v>52.9</v>
      </c>
      <c r="H23" s="12">
        <f t="shared" ref="G23:H28" si="14">F23/D23*100</f>
        <v>52.9</v>
      </c>
      <c r="I23" s="12">
        <v>2556496.2999999998</v>
      </c>
      <c r="J23" s="20">
        <v>2556496.2999999998</v>
      </c>
      <c r="K23" s="25">
        <f t="shared" si="13"/>
        <v>110.8</v>
      </c>
      <c r="L23" s="25">
        <f t="shared" si="3"/>
        <v>110.8</v>
      </c>
    </row>
    <row r="24" spans="1:35">
      <c r="A24" s="14" t="s">
        <v>32</v>
      </c>
      <c r="B24" s="11" t="s">
        <v>33</v>
      </c>
      <c r="C24" s="20">
        <v>716637.1</v>
      </c>
      <c r="D24" s="20">
        <v>716637.1</v>
      </c>
      <c r="E24" s="37">
        <v>179360</v>
      </c>
      <c r="F24" s="37">
        <v>179360</v>
      </c>
      <c r="G24" s="12">
        <f>E24/C24*100</f>
        <v>25</v>
      </c>
      <c r="H24" s="12">
        <f t="shared" si="14"/>
        <v>25</v>
      </c>
      <c r="I24" s="12">
        <v>199503.7</v>
      </c>
      <c r="J24" s="20">
        <v>199503.7</v>
      </c>
      <c r="K24" s="25">
        <f t="shared" si="13"/>
        <v>89.9</v>
      </c>
      <c r="L24" s="25">
        <f t="shared" si="3"/>
        <v>89.9</v>
      </c>
    </row>
    <row r="25" spans="1:35">
      <c r="A25" s="14" t="s">
        <v>34</v>
      </c>
      <c r="B25" s="17" t="s">
        <v>35</v>
      </c>
      <c r="C25" s="20">
        <v>1680</v>
      </c>
      <c r="D25" s="20">
        <v>1680</v>
      </c>
      <c r="E25" s="37">
        <v>805</v>
      </c>
      <c r="F25" s="37">
        <v>805</v>
      </c>
      <c r="G25" s="12">
        <f>E25/C25*100</f>
        <v>47.9</v>
      </c>
      <c r="H25" s="12">
        <f t="shared" si="14"/>
        <v>47.9</v>
      </c>
      <c r="I25" s="12">
        <v>969</v>
      </c>
      <c r="J25" s="20">
        <v>969</v>
      </c>
      <c r="K25" s="25">
        <f t="shared" si="13"/>
        <v>83.1</v>
      </c>
      <c r="L25" s="25">
        <f t="shared" si="3"/>
        <v>83.1</v>
      </c>
    </row>
    <row r="26" spans="1:35">
      <c r="A26" s="14" t="s">
        <v>36</v>
      </c>
      <c r="B26" s="11" t="s">
        <v>37</v>
      </c>
      <c r="C26" s="20">
        <v>528817.9</v>
      </c>
      <c r="D26" s="20">
        <v>528817.9</v>
      </c>
      <c r="E26" s="37">
        <v>190028.1</v>
      </c>
      <c r="F26" s="37">
        <v>190028.1</v>
      </c>
      <c r="G26" s="12">
        <f>E26/C26*100</f>
        <v>35.9</v>
      </c>
      <c r="H26" s="12">
        <f t="shared" ref="H26:H44" si="15">F26/D26*100</f>
        <v>35.9</v>
      </c>
      <c r="I26" s="12">
        <v>194494.6</v>
      </c>
      <c r="J26" s="20">
        <v>194494.6</v>
      </c>
      <c r="K26" s="25">
        <f t="shared" si="13"/>
        <v>97.7</v>
      </c>
      <c r="L26" s="25">
        <f t="shared" si="3"/>
        <v>97.7</v>
      </c>
    </row>
    <row r="27" spans="1:35" ht="25.5">
      <c r="A27" s="14" t="s">
        <v>38</v>
      </c>
      <c r="B27" s="5" t="s">
        <v>39</v>
      </c>
      <c r="C27" s="6">
        <v>2979124.6</v>
      </c>
      <c r="D27" s="6">
        <v>2979124.6</v>
      </c>
      <c r="E27" s="34">
        <f>E28+E29</f>
        <v>1029007.1</v>
      </c>
      <c r="F27" s="34">
        <f>F28+F29</f>
        <v>1029007.1</v>
      </c>
      <c r="G27" s="6">
        <f t="shared" si="14"/>
        <v>34.5</v>
      </c>
      <c r="H27" s="6">
        <f t="shared" si="15"/>
        <v>34.5</v>
      </c>
      <c r="I27" s="34">
        <f>+I28+I29</f>
        <v>713255.5</v>
      </c>
      <c r="J27" s="30">
        <f>+J28+J29</f>
        <v>713255.5</v>
      </c>
      <c r="K27" s="23">
        <f t="shared" si="13"/>
        <v>144.30000000000001</v>
      </c>
      <c r="L27" s="23">
        <f t="shared" si="3"/>
        <v>144.30000000000001</v>
      </c>
    </row>
    <row r="28" spans="1:35">
      <c r="A28" s="14" t="s">
        <v>40</v>
      </c>
      <c r="B28" s="11" t="s">
        <v>41</v>
      </c>
      <c r="C28" s="20">
        <v>2966128.6</v>
      </c>
      <c r="D28" s="20">
        <v>2966128.6</v>
      </c>
      <c r="E28" s="37">
        <v>1028281.1</v>
      </c>
      <c r="F28" s="37">
        <v>1028281.1</v>
      </c>
      <c r="G28" s="12">
        <f t="shared" si="14"/>
        <v>34.700000000000003</v>
      </c>
      <c r="H28" s="12">
        <f t="shared" si="15"/>
        <v>34.700000000000003</v>
      </c>
      <c r="I28" s="12">
        <v>712679.7</v>
      </c>
      <c r="J28" s="20">
        <v>712679.7</v>
      </c>
      <c r="K28" s="25">
        <f t="shared" si="13"/>
        <v>144.30000000000001</v>
      </c>
      <c r="L28" s="25">
        <f t="shared" si="3"/>
        <v>144.30000000000001</v>
      </c>
    </row>
    <row r="29" spans="1:35" ht="25.5" customHeight="1">
      <c r="A29" s="14" t="s">
        <v>42</v>
      </c>
      <c r="B29" s="11" t="s">
        <v>43</v>
      </c>
      <c r="C29" s="20">
        <v>12996</v>
      </c>
      <c r="D29" s="20">
        <v>12996</v>
      </c>
      <c r="E29" s="37">
        <v>726</v>
      </c>
      <c r="F29" s="37">
        <v>726</v>
      </c>
      <c r="G29" s="12">
        <f>E29/C29*100</f>
        <v>5.6</v>
      </c>
      <c r="H29" s="12">
        <f t="shared" si="15"/>
        <v>5.6</v>
      </c>
      <c r="I29" s="12">
        <v>575.79999999999995</v>
      </c>
      <c r="J29" s="20">
        <v>575.79999999999995</v>
      </c>
      <c r="K29" s="25">
        <f t="shared" si="13"/>
        <v>126.1</v>
      </c>
      <c r="L29" s="25">
        <f t="shared" si="3"/>
        <v>126.1</v>
      </c>
    </row>
    <row r="30" spans="1:35" s="22" customFormat="1">
      <c r="A30" s="21"/>
      <c r="B30" s="26" t="s">
        <v>44</v>
      </c>
      <c r="C30" s="23">
        <v>266206.40000000002</v>
      </c>
      <c r="D30" s="23">
        <v>266206.40000000002</v>
      </c>
      <c r="E30" s="24">
        <v>126860.9</v>
      </c>
      <c r="F30" s="24">
        <v>126860.9</v>
      </c>
      <c r="G30" s="19">
        <f>E30/C30*100</f>
        <v>47.7</v>
      </c>
      <c r="H30" s="19">
        <f t="shared" si="15"/>
        <v>47.7</v>
      </c>
      <c r="I30" s="23">
        <v>128798</v>
      </c>
      <c r="J30" s="23">
        <v>128798</v>
      </c>
      <c r="K30" s="23">
        <f t="shared" si="13"/>
        <v>98.5</v>
      </c>
      <c r="L30" s="23">
        <f t="shared" si="3"/>
        <v>98.5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s="28" customFormat="1">
      <c r="A31" s="21"/>
      <c r="B31" s="26" t="s">
        <v>45</v>
      </c>
      <c r="C31" s="24">
        <v>2445275.2000000002</v>
      </c>
      <c r="D31" s="24">
        <v>2284975.2000000002</v>
      </c>
      <c r="E31" s="24">
        <v>1374072.4</v>
      </c>
      <c r="F31" s="24">
        <v>1312821.8</v>
      </c>
      <c r="G31" s="19">
        <f>E31/C31*100</f>
        <v>56.2</v>
      </c>
      <c r="H31" s="19">
        <f t="shared" si="15"/>
        <v>57.5</v>
      </c>
      <c r="I31" s="24">
        <v>2391100.5</v>
      </c>
      <c r="J31" s="24">
        <v>2307927.5</v>
      </c>
      <c r="K31" s="23">
        <f t="shared" si="13"/>
        <v>57.5</v>
      </c>
      <c r="L31" s="23">
        <f t="shared" si="3"/>
        <v>56.9</v>
      </c>
    </row>
    <row r="32" spans="1:35">
      <c r="A32" s="21" t="s">
        <v>57</v>
      </c>
      <c r="B32" s="29" t="s">
        <v>58</v>
      </c>
      <c r="C32" s="30">
        <v>72149111.299999997</v>
      </c>
      <c r="D32" s="30">
        <v>51652080.200000003</v>
      </c>
      <c r="E32" s="30">
        <v>31923950.399999999</v>
      </c>
      <c r="F32" s="30">
        <v>23706621.899999999</v>
      </c>
      <c r="G32" s="19">
        <f t="shared" ref="G32:G43" si="16">E32/C32*100</f>
        <v>44.2</v>
      </c>
      <c r="H32" s="19">
        <f t="shared" si="15"/>
        <v>45.9</v>
      </c>
      <c r="I32" s="30">
        <v>27624628.399999999</v>
      </c>
      <c r="J32" s="30">
        <v>16697341.9</v>
      </c>
      <c r="K32" s="23">
        <f t="shared" si="13"/>
        <v>115.6</v>
      </c>
      <c r="L32" s="23">
        <f t="shared" si="13"/>
        <v>142</v>
      </c>
    </row>
    <row r="33" spans="1:12" ht="51.75">
      <c r="A33" s="21" t="s">
        <v>59</v>
      </c>
      <c r="B33" s="29" t="s">
        <v>60</v>
      </c>
      <c r="C33" s="19">
        <v>70189331</v>
      </c>
      <c r="D33" s="19">
        <v>49680372.5</v>
      </c>
      <c r="E33" s="19">
        <v>34138738.600000001</v>
      </c>
      <c r="F33" s="19">
        <v>22762922.5</v>
      </c>
      <c r="G33" s="19">
        <f t="shared" si="16"/>
        <v>48.6</v>
      </c>
      <c r="H33" s="19">
        <f t="shared" si="15"/>
        <v>45.8</v>
      </c>
      <c r="I33" s="19">
        <v>28332471.899999999</v>
      </c>
      <c r="J33" s="19">
        <v>17173032.899999999</v>
      </c>
      <c r="K33" s="23">
        <f t="shared" si="13"/>
        <v>120.5</v>
      </c>
      <c r="L33" s="23">
        <f t="shared" si="13"/>
        <v>132.6</v>
      </c>
    </row>
    <row r="34" spans="1:12" ht="26.25">
      <c r="A34" s="18" t="s">
        <v>61</v>
      </c>
      <c r="B34" s="31" t="s">
        <v>62</v>
      </c>
      <c r="C34" s="20">
        <v>14077997.199999999</v>
      </c>
      <c r="D34" s="20">
        <v>14077997.199999999</v>
      </c>
      <c r="E34" s="20">
        <v>7670090.7999999998</v>
      </c>
      <c r="F34" s="20">
        <v>7670090.7999999998</v>
      </c>
      <c r="G34" s="20">
        <f t="shared" si="16"/>
        <v>54.5</v>
      </c>
      <c r="H34" s="20">
        <f t="shared" si="15"/>
        <v>54.5</v>
      </c>
      <c r="I34" s="20">
        <v>6940686</v>
      </c>
      <c r="J34" s="20">
        <v>6940686</v>
      </c>
      <c r="K34" s="25">
        <f t="shared" si="13"/>
        <v>110.5</v>
      </c>
      <c r="L34" s="25">
        <f t="shared" si="13"/>
        <v>110.5</v>
      </c>
    </row>
    <row r="35" spans="1:12" ht="39">
      <c r="A35" s="18" t="s">
        <v>63</v>
      </c>
      <c r="B35" s="31" t="s">
        <v>64</v>
      </c>
      <c r="C35" s="20">
        <v>22917844.300000001</v>
      </c>
      <c r="D35" s="20">
        <v>22917844.300000001</v>
      </c>
      <c r="E35" s="20">
        <v>11026235.300000001</v>
      </c>
      <c r="F35" s="20">
        <v>11026235.300000001</v>
      </c>
      <c r="G35" s="20">
        <f t="shared" si="16"/>
        <v>48.1</v>
      </c>
      <c r="H35" s="20">
        <f t="shared" si="15"/>
        <v>48.1</v>
      </c>
      <c r="I35" s="20">
        <v>5276038.0999999996</v>
      </c>
      <c r="J35" s="20">
        <v>5276038.0999999996</v>
      </c>
      <c r="K35" s="25">
        <f t="shared" si="13"/>
        <v>209</v>
      </c>
      <c r="L35" s="25">
        <f t="shared" si="13"/>
        <v>209</v>
      </c>
    </row>
    <row r="36" spans="1:12" ht="26.25">
      <c r="A36" s="18" t="s">
        <v>65</v>
      </c>
      <c r="B36" s="31" t="s">
        <v>66</v>
      </c>
      <c r="C36" s="20">
        <v>5615294.2000000002</v>
      </c>
      <c r="D36" s="20">
        <v>5615294.2000000002</v>
      </c>
      <c r="E36" s="20">
        <v>2652244.7000000002</v>
      </c>
      <c r="F36" s="20">
        <v>2652244.7000000002</v>
      </c>
      <c r="G36" s="20">
        <f t="shared" si="16"/>
        <v>47.2</v>
      </c>
      <c r="H36" s="20">
        <f t="shared" si="15"/>
        <v>47.2</v>
      </c>
      <c r="I36" s="20">
        <v>2953261.5</v>
      </c>
      <c r="J36" s="20">
        <v>2953261.5</v>
      </c>
      <c r="K36" s="25">
        <f t="shared" si="13"/>
        <v>89.8</v>
      </c>
      <c r="L36" s="25">
        <f t="shared" si="13"/>
        <v>89.8</v>
      </c>
    </row>
    <row r="37" spans="1:12">
      <c r="A37" s="18" t="s">
        <v>67</v>
      </c>
      <c r="B37" s="31" t="s">
        <v>68</v>
      </c>
      <c r="C37" s="20">
        <v>7069236.7999999998</v>
      </c>
      <c r="D37" s="20">
        <v>7069236.7999999998</v>
      </c>
      <c r="E37" s="20">
        <v>1414351.7</v>
      </c>
      <c r="F37" s="20">
        <v>1414351.7</v>
      </c>
      <c r="G37" s="20">
        <f t="shared" si="16"/>
        <v>20</v>
      </c>
      <c r="H37" s="20">
        <f t="shared" si="15"/>
        <v>20</v>
      </c>
      <c r="I37" s="20">
        <v>2003047.3</v>
      </c>
      <c r="J37" s="20">
        <v>2003047.3</v>
      </c>
      <c r="K37" s="25">
        <f t="shared" si="13"/>
        <v>70.599999999999994</v>
      </c>
      <c r="L37" s="25">
        <f t="shared" si="13"/>
        <v>70.599999999999994</v>
      </c>
    </row>
    <row r="38" spans="1:12" ht="51.75">
      <c r="A38" s="18" t="s">
        <v>69</v>
      </c>
      <c r="B38" s="31" t="s">
        <v>70</v>
      </c>
      <c r="C38" s="20">
        <v>20508958.5</v>
      </c>
      <c r="D38" s="20">
        <v>0</v>
      </c>
      <c r="E38" s="20">
        <v>11375816.1</v>
      </c>
      <c r="F38" s="20">
        <v>0</v>
      </c>
      <c r="G38" s="20">
        <f t="shared" si="16"/>
        <v>55.5</v>
      </c>
      <c r="H38" s="20" t="s">
        <v>48</v>
      </c>
      <c r="I38" s="20">
        <v>11159439</v>
      </c>
      <c r="J38" s="20">
        <v>0</v>
      </c>
      <c r="K38" s="25">
        <f t="shared" si="13"/>
        <v>101.9</v>
      </c>
      <c r="L38" s="25" t="s">
        <v>48</v>
      </c>
    </row>
    <row r="39" spans="1:12" ht="39">
      <c r="A39" s="21" t="s">
        <v>71</v>
      </c>
      <c r="B39" s="29" t="s">
        <v>72</v>
      </c>
      <c r="C39" s="19">
        <v>1434069.1</v>
      </c>
      <c r="D39" s="19">
        <v>1434069.1</v>
      </c>
      <c r="E39" s="19">
        <v>772522.9</v>
      </c>
      <c r="F39" s="19">
        <v>772522.9</v>
      </c>
      <c r="G39" s="19">
        <f t="shared" si="16"/>
        <v>53.9</v>
      </c>
      <c r="H39" s="19">
        <f t="shared" si="15"/>
        <v>53.9</v>
      </c>
      <c r="I39" s="19">
        <v>105062.1</v>
      </c>
      <c r="J39" s="19">
        <v>105062.1</v>
      </c>
      <c r="K39" s="23">
        <f t="shared" si="13"/>
        <v>735.3</v>
      </c>
      <c r="L39" s="23">
        <f t="shared" si="13"/>
        <v>735.3</v>
      </c>
    </row>
    <row r="40" spans="1:12" ht="26.25">
      <c r="A40" s="21" t="s">
        <v>73</v>
      </c>
      <c r="B40" s="29" t="s">
        <v>74</v>
      </c>
      <c r="C40" s="19">
        <v>555970.80000000005</v>
      </c>
      <c r="D40" s="19">
        <v>555970.80000000005</v>
      </c>
      <c r="E40" s="19">
        <v>243729.6</v>
      </c>
      <c r="F40" s="19">
        <v>243729.6</v>
      </c>
      <c r="G40" s="19">
        <f t="shared" si="16"/>
        <v>43.8</v>
      </c>
      <c r="H40" s="19">
        <f t="shared" si="15"/>
        <v>43.8</v>
      </c>
      <c r="I40" s="19">
        <v>0</v>
      </c>
      <c r="J40" s="19">
        <v>0</v>
      </c>
      <c r="K40" s="23" t="s">
        <v>48</v>
      </c>
      <c r="L40" s="23" t="s">
        <v>48</v>
      </c>
    </row>
    <row r="41" spans="1:12">
      <c r="A41" s="21" t="s">
        <v>75</v>
      </c>
      <c r="B41" s="29" t="s">
        <v>76</v>
      </c>
      <c r="C41" s="19">
        <v>10627.1</v>
      </c>
      <c r="D41" s="19">
        <v>10627.1</v>
      </c>
      <c r="E41" s="19">
        <v>12688.9</v>
      </c>
      <c r="F41" s="19">
        <v>12688.9</v>
      </c>
      <c r="G41" s="19">
        <f t="shared" si="16"/>
        <v>119.4</v>
      </c>
      <c r="H41" s="19">
        <f t="shared" si="15"/>
        <v>119.4</v>
      </c>
      <c r="I41" s="19">
        <v>21055.5</v>
      </c>
      <c r="J41" s="19">
        <v>21055.5</v>
      </c>
      <c r="K41" s="23">
        <f t="shared" si="13"/>
        <v>60.3</v>
      </c>
      <c r="L41" s="23">
        <f t="shared" si="13"/>
        <v>60.3</v>
      </c>
    </row>
    <row r="42" spans="1:12" ht="102.75">
      <c r="A42" s="21" t="s">
        <v>77</v>
      </c>
      <c r="B42" s="29" t="s">
        <v>78</v>
      </c>
      <c r="C42" s="19">
        <v>1234.0999999999999</v>
      </c>
      <c r="D42" s="19">
        <v>661.5</v>
      </c>
      <c r="E42" s="19">
        <v>8890.7000000000007</v>
      </c>
      <c r="F42" s="19">
        <v>20797.400000000001</v>
      </c>
      <c r="G42" s="30">
        <f t="shared" si="16"/>
        <v>720.4</v>
      </c>
      <c r="H42" s="30">
        <f t="shared" si="15"/>
        <v>3144</v>
      </c>
      <c r="I42" s="19">
        <v>20316.2</v>
      </c>
      <c r="J42" s="19">
        <v>134844</v>
      </c>
      <c r="K42" s="23">
        <f t="shared" si="13"/>
        <v>43.8</v>
      </c>
      <c r="L42" s="23">
        <f t="shared" si="13"/>
        <v>15.4</v>
      </c>
    </row>
    <row r="43" spans="1:12" ht="51.75">
      <c r="A43" s="21" t="s">
        <v>79</v>
      </c>
      <c r="B43" s="29" t="s">
        <v>80</v>
      </c>
      <c r="C43" s="19">
        <v>-42120.800000000003</v>
      </c>
      <c r="D43" s="19">
        <v>-29620.799999999999</v>
      </c>
      <c r="E43" s="19">
        <v>-3252620.3</v>
      </c>
      <c r="F43" s="19">
        <v>-106039.4</v>
      </c>
      <c r="G43" s="30">
        <f t="shared" si="16"/>
        <v>7722.1</v>
      </c>
      <c r="H43" s="30">
        <f t="shared" si="15"/>
        <v>358</v>
      </c>
      <c r="I43" s="19">
        <v>-854277.3</v>
      </c>
      <c r="J43" s="19">
        <v>-736652.6</v>
      </c>
      <c r="K43" s="23">
        <f t="shared" si="13"/>
        <v>380.7</v>
      </c>
      <c r="L43" s="23">
        <f t="shared" si="13"/>
        <v>14.4</v>
      </c>
    </row>
    <row r="44" spans="1:12">
      <c r="A44" s="38" t="s">
        <v>81</v>
      </c>
      <c r="B44" s="39"/>
      <c r="C44" s="40">
        <f>+C32+C4</f>
        <v>135194346.19999999</v>
      </c>
      <c r="D44" s="40">
        <f>+D32+D4</f>
        <v>114537015.09999999</v>
      </c>
      <c r="E44" s="30">
        <f>+E4+E32</f>
        <v>61631013.5</v>
      </c>
      <c r="F44" s="30">
        <f>+F32+F4</f>
        <v>53352434.399999999</v>
      </c>
      <c r="G44" s="30">
        <f t="shared" ref="G44" si="17">E44/C44*100</f>
        <v>45.6</v>
      </c>
      <c r="H44" s="30">
        <f t="shared" si="15"/>
        <v>46.6</v>
      </c>
      <c r="I44" s="30">
        <f>+I4+I32</f>
        <v>56186888.399999999</v>
      </c>
      <c r="J44" s="30">
        <f>+J4+J32</f>
        <v>45176428.899999999</v>
      </c>
      <c r="K44" s="24">
        <f t="shared" si="13"/>
        <v>109.7</v>
      </c>
      <c r="L44" s="24">
        <f t="shared" si="13"/>
        <v>118.1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ЕТокмакова</cp:lastModifiedBy>
  <cp:lastPrinted>2022-08-09T09:03:45Z</cp:lastPrinted>
  <dcterms:created xsi:type="dcterms:W3CDTF">2018-08-06T04:38:07Z</dcterms:created>
  <dcterms:modified xsi:type="dcterms:W3CDTF">2022-08-10T01:40:15Z</dcterms:modified>
</cp:coreProperties>
</file>