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750" windowHeight="117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Лист1!$A$5:$I$1163</definedName>
  </definedNames>
  <calcPr calcId="125725"/>
</workbook>
</file>

<file path=xl/calcChain.xml><?xml version="1.0" encoding="utf-8"?>
<calcChain xmlns="http://schemas.openxmlformats.org/spreadsheetml/2006/main">
  <c r="I1163" i="1"/>
  <c r="G1163"/>
  <c r="H1163"/>
  <c r="I168"/>
  <c r="I169" s="1"/>
  <c r="I170" s="1"/>
  <c r="H168"/>
  <c r="H169" s="1"/>
  <c r="H170" s="1"/>
  <c r="I166"/>
  <c r="H166"/>
  <c r="I157"/>
  <c r="H157"/>
  <c r="I152"/>
  <c r="H152"/>
  <c r="I151"/>
  <c r="H151"/>
  <c r="I150"/>
  <c r="H150"/>
  <c r="I146"/>
  <c r="H146"/>
  <c r="I144"/>
  <c r="H144"/>
  <c r="I143"/>
  <c r="H143"/>
  <c r="I142"/>
  <c r="H142"/>
  <c r="I141"/>
  <c r="H141"/>
  <c r="I140"/>
  <c r="H140"/>
  <c r="H139"/>
  <c r="H1532" l="1"/>
  <c r="I1531"/>
  <c r="H1531"/>
  <c r="G1531"/>
  <c r="G1532" s="1"/>
  <c r="I1513"/>
  <c r="I1532" s="1"/>
  <c r="H1513"/>
  <c r="G1513"/>
  <c r="I1477" l="1"/>
  <c r="I1478" s="1"/>
  <c r="H1477"/>
  <c r="H1478" s="1"/>
  <c r="G1477"/>
  <c r="G1478" s="1"/>
  <c r="G1227"/>
  <c r="G1173"/>
  <c r="I1292"/>
  <c r="H1292"/>
  <c r="G1292"/>
  <c r="I1227"/>
  <c r="H1224"/>
  <c r="H1227" s="1"/>
  <c r="I1190"/>
  <c r="H1190"/>
  <c r="G1190"/>
  <c r="I1173"/>
  <c r="H1173"/>
  <c r="I1167"/>
  <c r="H1167"/>
  <c r="I1162"/>
  <c r="H1162"/>
  <c r="G1162"/>
  <c r="I998"/>
  <c r="H998"/>
  <c r="G998"/>
  <c r="G986"/>
  <c r="I967"/>
  <c r="I986" s="1"/>
  <c r="H967"/>
  <c r="H986" s="1"/>
  <c r="H999" s="1"/>
  <c r="I966"/>
  <c r="G386"/>
  <c r="H366"/>
  <c r="H386" s="1"/>
  <c r="I352"/>
  <c r="H352"/>
  <c r="G352"/>
  <c r="I256"/>
  <c r="H256"/>
  <c r="G220"/>
  <c r="G256" s="1"/>
  <c r="G1293" l="1"/>
  <c r="H1293"/>
  <c r="I1293"/>
  <c r="G353"/>
  <c r="G999"/>
  <c r="I999"/>
  <c r="I353"/>
  <c r="G158"/>
  <c r="G151"/>
  <c r="G150"/>
  <c r="G146"/>
  <c r="G144"/>
  <c r="G143"/>
  <c r="G142"/>
  <c r="G141"/>
  <c r="G140"/>
  <c r="G169" l="1"/>
  <c r="G170" s="1"/>
  <c r="I135" l="1"/>
  <c r="H135"/>
  <c r="H136" s="1"/>
  <c r="G135"/>
  <c r="G136" s="1"/>
  <c r="I69"/>
  <c r="H69"/>
  <c r="G69"/>
  <c r="I68"/>
  <c r="H68"/>
  <c r="G68"/>
  <c r="I52"/>
  <c r="I53" s="1"/>
  <c r="H52"/>
  <c r="H53" s="1"/>
  <c r="G52"/>
  <c r="G53" s="1"/>
  <c r="I47"/>
  <c r="I48" s="1"/>
  <c r="H47"/>
  <c r="H48" s="1"/>
  <c r="G47"/>
  <c r="G48" s="1"/>
  <c r="G23"/>
  <c r="I22"/>
  <c r="I21"/>
  <c r="I20"/>
  <c r="H18"/>
  <c r="I18" s="1"/>
  <c r="H23" l="1"/>
  <c r="I14"/>
  <c r="I10" l="1"/>
  <c r="I8"/>
  <c r="G24"/>
  <c r="H24"/>
  <c r="I23" l="1"/>
  <c r="I24" s="1"/>
</calcChain>
</file>

<file path=xl/sharedStrings.xml><?xml version="1.0" encoding="utf-8"?>
<sst xmlns="http://schemas.openxmlformats.org/spreadsheetml/2006/main" count="5808" uniqueCount="2300">
  <si>
    <t>№ п/п</t>
  </si>
  <si>
    <t>Наименование государственной программы</t>
  </si>
  <si>
    <t>Наименование государственной
услуги (работы)</t>
  </si>
  <si>
    <t xml:space="preserve">Коды </t>
  </si>
  <si>
    <t>Наименование показателя</t>
  </si>
  <si>
    <t>Единица
измерения</t>
  </si>
  <si>
    <t xml:space="preserve">тыс. руб.
</t>
  </si>
  <si>
    <t>тыс. 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</si>
  <si>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</si>
  <si>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</si>
  <si>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</si>
  <si>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</si>
  <si>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</si>
  <si>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</si>
  <si>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</si>
  <si>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</si>
  <si>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</si>
  <si>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Объем субсидий на
финансовое обеспечение
оказания государственных
услуг (выполнения работ)</t>
  </si>
  <si>
    <t>Объем субсидий на финансовое обеспечение оказания государственных услуг (выполнения работ)</t>
  </si>
  <si>
    <t>Приложение № 1
к письму Министерства финансов Забайкальского края
от 22.03.2022 г. № 01/2-13-</t>
  </si>
  <si>
    <t>Сведения о выполнении государственными учреждениями Забайкальского края государственных заданий на оказание государственных услуг (выполнение работ), 
а также об объемах средств на их финансовое обеспечение за 2021 год</t>
  </si>
  <si>
    <t>Фактическое исполнение за 2021 год</t>
  </si>
  <si>
    <t xml:space="preserve">Техническое сопровождение и эксплуатация, вывод из эксплуатации информационных систем и компонентов информационно-телекоммуникационной инфпаструктуры </t>
  </si>
  <si>
    <t>ед.</t>
  </si>
  <si>
    <t>20</t>
  </si>
  <si>
    <t>Ведение информационных ресурсов и баз данных</t>
  </si>
  <si>
    <t>час</t>
  </si>
  <si>
    <t>Мероприятия в сфере гражданской обороны</t>
  </si>
  <si>
    <t>Время работы комплексной системы информирования и оповещения населения</t>
  </si>
  <si>
    <t>Сбор, анализ и обмен информацией о прогнозируемых и возникших чрезвычайных ситуациях, по своевременному оповещению и информированию населения об угрозе возникновения или о возникновении чрезвычайных ситуаций и принимаемых мерах по обеспечению безопасности населения</t>
  </si>
  <si>
    <t>документ</t>
  </si>
  <si>
    <t>Реализация дополнительных профессиональных программ повышения квалификации</t>
  </si>
  <si>
    <t>837</t>
  </si>
  <si>
    <t>Защита населения и территорий от чрезвычайных ситуаций, обеспечение пожарной безопасности и безопасности людей на водных объектах Забайкальского края</t>
  </si>
  <si>
    <t>Обеспечение пожарной безопасности</t>
  </si>
  <si>
    <t>Количество машино-выездов</t>
  </si>
  <si>
    <t>Защита населения и территорий от чрезвычайных ситуаций природного и техногенного характера (за исключением обеспечения безопасности на водных объектах)</t>
  </si>
  <si>
    <t>Количество поисковых и аварийно-спасательных работ</t>
  </si>
  <si>
    <t>Уникальный номер регионального или общероссийской перечня государственных услуг (работ):
631100.Р.24.1.АЖ540002000</t>
  </si>
  <si>
    <t>Код (коды) бюджетной классификации:
012 0309 02 3 01 19303 611</t>
  </si>
  <si>
    <t>Уникальный номер регионального или общероссийской перечня государственных услуг (работ):
631111.Р.24.1.АЖ460001000</t>
  </si>
  <si>
    <t>Код (коды) бюджетной классификации:
012 0309 02 3 03 19303 611</t>
  </si>
  <si>
    <t>Код (коды) бюджетной классификации:
012 0309 02 3 02 19303 611</t>
  </si>
  <si>
    <t>Код (коды) бюджетной классификации:
012 0309 02 3 04 19303 611</t>
  </si>
  <si>
    <t>Уникальный номер регионального или общероссийской перечня государственных услуг (работ):
842212.Р.24.1.АЭ750002000</t>
  </si>
  <si>
    <t>Уникальный номер регионального или общероссийской перечня государственных услуг (работ):  804200О.99.0.ББ60АБ21001</t>
  </si>
  <si>
    <t>Уникальный номер регионального или общероссийской перечня государственных услуг (работ):
842511.Р.24.1.АЭ720002000</t>
  </si>
  <si>
    <t>Уникальный номер регионального или общероссийской перечня государственных услуг (работ):
842212.Р.24.1.АЭ700002000</t>
  </si>
  <si>
    <t>Уникальный номер регионального или общероссийской перечня государственных услуг (работ): 842212.Р.24.1.АЭ680003000</t>
  </si>
  <si>
    <t xml:space="preserve">
Код (коды) бюджетной 
классификации:
012 0310 0250119310 611</t>
  </si>
  <si>
    <t>Код (коды) бюджетной 
классификации:
012 0309 0210319309 611</t>
  </si>
  <si>
    <t>Код (коды) бюджетной
 классификации:
 012 0309 0240119302 611</t>
  </si>
  <si>
    <t>Код (коды) бюджетной
 классификации:
012 0309 0220119247 611</t>
  </si>
  <si>
    <t>Департамент по гражданской обороне и пожарной безопасности Забайкальского края</t>
  </si>
  <si>
    <t>2.1.1</t>
  </si>
  <si>
    <t>Итого по государственной программе "Защита населения и территорий от чрезвычайных ситуаций, обеспечение пожарной безопасности и безопасности людей на водных объектах Забайкальского края"</t>
  </si>
  <si>
    <t>Количество автоматизированных рабочих мест</t>
  </si>
  <si>
    <t>Количество отработанных часов средствами видеофиксации</t>
  </si>
  <si>
    <t xml:space="preserve">
Уникальный номер регионального или общероссийской перечня государственных услуг (работ):
842212.Р.24.1.АЭ680002000</t>
  </si>
  <si>
    <t xml:space="preserve">Оперативные сводки и донесения </t>
  </si>
  <si>
    <t>Количество человеко-часов</t>
  </si>
  <si>
    <t>человеко-час</t>
  </si>
  <si>
    <t>Формирование и хранение материальных ресурсов</t>
  </si>
  <si>
    <t>63 875</t>
  </si>
  <si>
    <t>73 607</t>
  </si>
  <si>
    <t>Министерство жилищно-коммунального хозяйства, энергетики, цифровизации и связи Забайкальского края</t>
  </si>
  <si>
    <t>1.1.1</t>
  </si>
  <si>
    <t>Развитие информационного общества и формирование электронного правительства в Забайкальском крае</t>
  </si>
  <si>
    <t>Осуществление функций Удостоверяющего центра</t>
  </si>
  <si>
    <t>Уникальный номер регионального или общероссийского перечня государственных услуг (работ): 639900.Р.24.1.АЖ470002000</t>
  </si>
  <si>
    <t>Количество выданных ключей электронной подписи</t>
  </si>
  <si>
    <t>500</t>
  </si>
  <si>
    <t>616</t>
  </si>
  <si>
    <t>Доля администраций городских округов и муниципальных районов Забайкальского края, использующих сертифицированные средства защиты информации при подключении к КСПД</t>
  </si>
  <si>
    <t>процент</t>
  </si>
  <si>
    <t>100</t>
  </si>
  <si>
    <t>Количество программно-аппаратных комплексов средств защиты информации</t>
  </si>
  <si>
    <t>51</t>
  </si>
  <si>
    <t>54</t>
  </si>
  <si>
    <t>Время простоя сервисов Удостоверяющего центра</t>
  </si>
  <si>
    <t>2,97</t>
  </si>
  <si>
    <t>0,2</t>
  </si>
  <si>
    <t>Код (коды) бюджетной
классификации: 
099 0410 0650114092 611</t>
  </si>
  <si>
    <t>Ведение информационных систем и баз данных</t>
  </si>
  <si>
    <t>Уникальный номер регионального или общероссийского перечня государственных услуг (работ): 620000.Р.24.1.АЖ470002000</t>
  </si>
  <si>
    <t xml:space="preserve">Количество информационных систем </t>
  </si>
  <si>
    <t>0</t>
  </si>
  <si>
    <t>Количество информационных систем (Развитие)</t>
  </si>
  <si>
    <t>Количество информационных систем</t>
  </si>
  <si>
    <t>Количество информационных систем (тех.сопровождение)</t>
  </si>
  <si>
    <t>11</t>
  </si>
  <si>
    <t>Количество пользователей ИС и самостоятельных баз данных</t>
  </si>
  <si>
    <t>чел.</t>
  </si>
  <si>
    <t>373 000</t>
  </si>
  <si>
    <t>662 790</t>
  </si>
  <si>
    <t>Количество задействованных физических серверов</t>
  </si>
  <si>
    <t>Количество задействованных виртуальных серверов</t>
  </si>
  <si>
    <t>14</t>
  </si>
  <si>
    <t>Объем дискового пространства используемого для обеспечения функционирования ИС и самостоятельных БД</t>
  </si>
  <si>
    <t>гигабайт</t>
  </si>
  <si>
    <t>Количество компонентов информационно-телекоммуникационной инфраструктуры (Вывод из эксплуатации)</t>
  </si>
  <si>
    <t>Количество компонентов информационно-телекоммуникационной инфраструктуры (Ввод в эксплуатацию)</t>
  </si>
  <si>
    <t>Количество компонентов информационно-телекоммуникационной инфраструктуры (Тех. сопровождение)</t>
  </si>
  <si>
    <t>66</t>
  </si>
  <si>
    <t>81</t>
  </si>
  <si>
    <t>Количество территориально распределенных узлов КСПД</t>
  </si>
  <si>
    <t>24</t>
  </si>
  <si>
    <t>Количество физических, собственных каналов передачи данных</t>
  </si>
  <si>
    <t>Количество сервисов, круглосуточно поддерживаемых в КСПД</t>
  </si>
  <si>
    <t>Итого по государственной программе"Развитие информационного общества и формирование электронного правительства в Забайкальском крае"</t>
  </si>
  <si>
    <t>1.1.2</t>
  </si>
  <si>
    <t>1.1.3</t>
  </si>
  <si>
    <t>1.1.4</t>
  </si>
  <si>
    <t>1.1.7</t>
  </si>
  <si>
    <t>1.1.8</t>
  </si>
  <si>
    <t>1.1.6</t>
  </si>
  <si>
    <t>1.1.5</t>
  </si>
  <si>
    <t>2.1.2.</t>
  </si>
  <si>
    <t>Государственная служба по охране объектов культурного наследия Забайкальского края</t>
  </si>
  <si>
    <t>Сохранение, использование, популяризация и государственная охрана объектов культурного наследия</t>
  </si>
  <si>
    <t>Обеспечение сохранения и использование объектов культурного наследия</t>
  </si>
  <si>
    <t>Уникальный номер регионального или общероссийской перечня государственных услуг (работ):
910310.Р.24.1.АГ000002000</t>
  </si>
  <si>
    <t>Количество объектов культурного наследия</t>
  </si>
  <si>
    <t>131</t>
  </si>
  <si>
    <t>132</t>
  </si>
  <si>
    <t>Код (коды) бюджетной классификации:
079-0801-3120219440-611</t>
  </si>
  <si>
    <t>Итого по государственной программе "Обеспечение сохранения и использование объектов культурного наследия"</t>
  </si>
  <si>
    <t xml:space="preserve">ИТОГО субсидий на оказание государственных услуг
(выполнение работ) Государственной службы по охране объектов культурного наследия Забайкальского края
</t>
  </si>
  <si>
    <t>Министерство экономического развития Забайкальского края</t>
  </si>
  <si>
    <t xml:space="preserve">"Экономическое развитие" 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</si>
  <si>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</si>
  <si>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t>Уникальный номер регионального или общероссийской перечня государственных услуг (работ):
841120.Р.24.0.АЩ570001000</t>
  </si>
  <si>
    <t>Количество услуг</t>
  </si>
  <si>
    <t>729 967</t>
  </si>
  <si>
    <t>816 112</t>
  </si>
  <si>
    <t>990 740</t>
  </si>
  <si>
    <t>Код (коды) бюджетной классификации:
025-0113-0340119905-621</t>
  </si>
  <si>
    <t>Итого по государственной программе "Экономическое развитие"</t>
  </si>
  <si>
    <t xml:space="preserve">ИТОГО субсидий на оказание государственных услуг
(выполнение работ) Министерства экономического развития Забайкальского края
</t>
  </si>
  <si>
    <t>3.1.1</t>
  </si>
  <si>
    <t xml:space="preserve">ИТОГО субсидий на оказание государственных услуг
(выполнение работ) Министерства жилищно-коммунального хозяйства, энергетики, цифровизации и связи Забайкальского края
</t>
  </si>
  <si>
    <t xml:space="preserve">ИТОГО субсидий на оказание государственных услуг
(выполнение работ) Департамента по гражданской обороне и пожарной безопасности Забайкальского края
</t>
  </si>
  <si>
    <t>Министерство сельского хозяйства Забайкальского края</t>
  </si>
  <si>
    <t>"Развития сельского хозяйства и регулирования рынков сельскохозяйственной продукции, сырья и продовольствия"</t>
  </si>
  <si>
    <t>Экологическое просвещение населения</t>
  </si>
  <si>
    <t>Уникальный номер регионального или общероссийской перечня государственных услуг (работ):
910411.Р.24.1.АВ160002000</t>
  </si>
  <si>
    <t>Количество эколого-простветительских мероприятий</t>
  </si>
  <si>
    <t>52</t>
  </si>
  <si>
    <t>Код (коды) бюджетной классификации:
066 0603 05Д0117411 611</t>
  </si>
  <si>
    <t xml:space="preserve">Экологическое просвещение населения </t>
  </si>
  <si>
    <t>Количество экспозиций</t>
  </si>
  <si>
    <t>10</t>
  </si>
  <si>
    <t>Количество посетителей</t>
  </si>
  <si>
    <t>1 600</t>
  </si>
  <si>
    <t>Разведение племенных лошадей</t>
  </si>
  <si>
    <t>Уникальный номер регионального или общероссийской перечня государственных услуг (работ):
014310.Р.24.1.АЦ370002000</t>
  </si>
  <si>
    <t>Поголовье племенных лошадей</t>
  </si>
  <si>
    <t>280</t>
  </si>
  <si>
    <t>Код (коды) бюджетной классификации:
 066 0405 05Д0117263 611</t>
  </si>
  <si>
    <t>Итого по государственной программе "Развития сельского хозяйства и регулирования рынков сельскохозяйственной продукции, сырья и продовольствия"</t>
  </si>
  <si>
    <t xml:space="preserve">ИТОГО субсидий на оказание государственных услуг
(выполнение работ) по Министерству сельского хозяйства Забайкальского края
</t>
  </si>
  <si>
    <t>Министерство культуры Забайкальского края</t>
  </si>
  <si>
    <t xml:space="preserve"> Развитие культуры в Забайкальском крае</t>
  </si>
  <si>
    <t>Административное обеспечение деятельности организации</t>
  </si>
  <si>
    <t>Уникальный номер регионального или общероссийского перечня государственных услуг (работ): 900410.Р.24.1.АЧ670003000</t>
  </si>
  <si>
    <t>Количество отчетов</t>
  </si>
  <si>
    <t>Код (коды) бюджетной классификации:
004 0801 1510212442 611</t>
  </si>
  <si>
    <t>004 0801 1520212444 611</t>
  </si>
  <si>
    <t>Библиографическая обработка документов и создание каталогов</t>
  </si>
  <si>
    <t>Уникальный номер регионального или общероссийского перечня государственных услуг (работ):   900410.Р.24.1.АГ660003000</t>
  </si>
  <si>
    <t>Количество записей</t>
  </si>
  <si>
    <t>Библиотечное, библиографическое и информационное обслуживание пользователей библиотеки</t>
  </si>
  <si>
    <t>Уникальный номер регионального или общероссийского перечня государственных услуг (работ):   910000.Р.24.1.АВ940002000</t>
  </si>
  <si>
    <t>Количество посещений</t>
  </si>
  <si>
    <t>Ведение бухгалтерского (бюджетного) учета государственных учреждений, органов государственной власти, государственных органов Забайкальского края</t>
  </si>
  <si>
    <t>Уникальный номер регионального или общероссийского перечня государственных услуг (работ):                   692000.Р.24.1.АЧ190002000</t>
  </si>
  <si>
    <t>Количество объектов учета (регистров)</t>
  </si>
  <si>
    <t>Код (коды) бюджетной классификации:
004 0801 1520212444 611</t>
  </si>
  <si>
    <t>Выявление, изучение, сохранение, развитие и популяризация объектов нематериального культурного наследия народов Российской Федерации в области традиционной народной культуры</t>
  </si>
  <si>
    <t>Уникальный номер регионального или общероссийского перечня государственных услуг (работ): 900410.Р.24.1.АГ740004000</t>
  </si>
  <si>
    <t>Количество объектов</t>
  </si>
  <si>
    <t>Организация и проведение культурно-массовых мероприятий</t>
  </si>
  <si>
    <t>Уникальный номер регионального или общероссийского перечня государственных услуг (работ):                                                   900410.Р.24.1.АГ070003000</t>
  </si>
  <si>
    <t>Количество мероприятий</t>
  </si>
  <si>
    <t>Код (коды) бюджетной классификации:
004 0801 1510112441 611</t>
  </si>
  <si>
    <t>004 0801 1510112441 621</t>
  </si>
  <si>
    <t>004 0801 1510312443 621</t>
  </si>
  <si>
    <t xml:space="preserve"> Организация деятельности клубных формирований и формирований самодеятельного народного творчества</t>
  </si>
  <si>
    <t>Уникальный номер регионального или общероссийского перечня государственных услуг (работ):          949916О.99.0.ББ77АА00003</t>
  </si>
  <si>
    <t>Количество клубных формирований</t>
  </si>
  <si>
    <t>Код (коды) бюджетной классификации:
004 0801 1510312443 621</t>
  </si>
  <si>
    <t>Осуществление издательской деятельности</t>
  </si>
  <si>
    <t>Уникальный номер регионального или общероссийского перечня государственных услуг (работ): 
581900.Р.24.1.АЗ040003000</t>
  </si>
  <si>
    <t>Количество номеров
(в бумажном виде)</t>
  </si>
  <si>
    <t>шт.</t>
  </si>
  <si>
    <t>Показ ( организация показа) концертов и концертных программ</t>
  </si>
  <si>
    <t>Уникальный номер регионального или общероссийского перечня государственных услуг (работ): 900000.Р.24.1.АВ650003000</t>
  </si>
  <si>
    <t>Количество работ</t>
  </si>
  <si>
    <t>Код (коды) бюджетной классификации:                            
004 0801 1510312443 611</t>
  </si>
  <si>
    <t xml:space="preserve">Онлаин показ концертных программ </t>
  </si>
  <si>
    <t>Уникальный номер регионального или общероссийского перечня государственных услуг (работ):
900000О.99.0.БИ58АА00000</t>
  </si>
  <si>
    <t>онлайн концерты</t>
  </si>
  <si>
    <t xml:space="preserve">Производство и выпуск сетевого издания </t>
  </si>
  <si>
    <t>Уникальный номер регионального или общероссийского перечня государственных услуг (работ): 631210.Р.24.1.АЖ570001000</t>
  </si>
  <si>
    <t xml:space="preserve">Размещение информации </t>
  </si>
  <si>
    <t>МБАЙТ</t>
  </si>
  <si>
    <t>Код (коды) бюджетной классификации:
004 0802 1510412450 621</t>
  </si>
  <si>
    <t xml:space="preserve">Производство и распространиние телепрограмм </t>
  </si>
  <si>
    <t>Уникальный номер регионального или общероссийского перечня государственных услуг (работ): 602020.Р.24.1.АЖ550001000</t>
  </si>
  <si>
    <t>Количество телепередач</t>
  </si>
  <si>
    <t>час.</t>
  </si>
  <si>
    <t xml:space="preserve">Показ ( организация показа) спектаклей (тетральных постановок) </t>
  </si>
  <si>
    <t>Уникальный номер регионального или общероссийского перечня государственных услуг (работ):           900400О.99.0.ББ67АА01000 900400О.99.0.ББ67АА00000</t>
  </si>
  <si>
    <t xml:space="preserve">  Код (коды) бюджетной классификации:                          
004 0801 1510312443 611</t>
  </si>
  <si>
    <t>Показ кинофильмов</t>
  </si>
  <si>
    <t>Уникальный номер регионального или общероссийского перечня государственных услуг (работ): 591400О.99.0.ББ85АА01000</t>
  </si>
  <si>
    <t>Число зрителей</t>
  </si>
  <si>
    <t>Предоставление консультационных и методических услуг</t>
  </si>
  <si>
    <t>Уникальный номер регионального или общероссийского перечня государственных услуг (работ): 
900410.Р.24.1.АЧ690003000</t>
  </si>
  <si>
    <t>Количество консультация</t>
  </si>
  <si>
    <t xml:space="preserve">    Код (коды) бюджетной классификации:                                       
004 0801 1510112441 611</t>
  </si>
  <si>
    <t xml:space="preserve">                            
004 0801 1510212442 611</t>
  </si>
  <si>
    <t>Публичный показ музейных предметов, музейных коллекций</t>
  </si>
  <si>
    <t>Уникальный номер регионального или общероссийского перечня государственных услуг (работ): 910200О.99.0.ББ69АА00000</t>
  </si>
  <si>
    <t>Число посетителей</t>
  </si>
  <si>
    <t>Код (коды) бюджетной классификации:                                        
004 0801 1510112441 611</t>
  </si>
  <si>
    <t>Работа по формированию и учету фондов фильмофонда</t>
  </si>
  <si>
    <t>Уникальный номер регионального или общероссийского перечня государственных услуг (работ):  590000.Р.24.1.АГ650002000</t>
  </si>
  <si>
    <t>Количество фильмов</t>
  </si>
  <si>
    <t xml:space="preserve"> ед.</t>
  </si>
  <si>
    <t>Реализация дополнительных предпрофессиональных программ в области искусств</t>
  </si>
  <si>
    <t>Уникальный номер регионального или общероссийского перечня государственных услуг (работ):    802112О.99.0.ББ55АА24000
802112О.99.0.ББ55АБ36000
802112О.99.0.ББ55АГ04000
802112О.99.0.ББ55АБ92000</t>
  </si>
  <si>
    <t>Код (коды) бюджетной классификации:
004 0704 1510512427 611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</si>
  <si>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</si>
  <si>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Уникальный номер регионального или общероссийского перечня государственных услуг (работ):     852101О.99.0.ББ28ХЕ92000
852101О.99.0ББ28ХН40000
852101О.99.0ББ28ХП56000
852101О.99.0ББ28ХШ20000
852101О.99.0ББ28ХЭ36000
852101О.99.0ББ28ЦГ84000
852101О.99.0.ББ28ХЖ16000
852101О.99.0ББ28ХН64000
852101О.99.0ББ28ХЩ16000
852101О.99.0ББ28ХЭ60000
852101О.99.0ББ28ЦД08000</t>
  </si>
  <si>
    <t>Численность обучающихся</t>
  </si>
  <si>
    <t>Содержание (эксплуатация) имущества, находящегося в государственной (муниципальной) собственности</t>
  </si>
  <si>
    <t>Уникальный номер регионального или общероссийского перечня государственных услуг (работ): 700000О.99.0.АЯ03АА01005</t>
  </si>
  <si>
    <t>Количество едениц имущества</t>
  </si>
  <si>
    <t>Создание концертов и концертных программ</t>
  </si>
  <si>
    <t>Уникальный номер регионального или общероссийского перечня государственных услуг (работ):                                                   900100О.99.0.ББ68АА01001 900100О.99.0.ББ68АА00001</t>
  </si>
  <si>
    <t xml:space="preserve">
004 0801 1510312443 611      </t>
  </si>
  <si>
    <t>Создание спектаклей</t>
  </si>
  <si>
    <t>Уникальный номер регионального или общероссийского перечня государственных услуг (работ):      900211.Р.24.1.АВ610006000
 900410.Р.24.1.АВ610010000
 900410.Р.24.1.АВ610005000
 900410.Р.24.1.АВ610006000</t>
  </si>
  <si>
    <t>Количество новых постановок</t>
  </si>
  <si>
    <t xml:space="preserve">Код (коды) бюджетной классификации:  
004 0801 1510312443 611  </t>
  </si>
  <si>
    <t>Создание экспозиций (выставок) музеев, организация выездных выставок</t>
  </si>
  <si>
    <t>Уникальный номер регионального или общероссийского перечня государственных услуг (работ): 
910000.Р.24.1.АГ050002000</t>
  </si>
  <si>
    <t>Формирование, учет, изучение, обеспечение физического сохранения и безопасности музейных предметов, музейных коллекций</t>
  </si>
  <si>
    <t>Уникальный номер регионального или общероссийского перечня государственных услуг (работ): 
900410.Р.24.1.АГ610003000</t>
  </si>
  <si>
    <t>Количество предметов</t>
  </si>
  <si>
    <t xml:space="preserve">  Код (коды) бюджетной классификации:                                       
004 0801 1510112441 611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</si>
  <si>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</si>
  <si>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>Уникальный номер регионального или общероссийского перечня государственных услуг (работ): 
910100Ф.99.1.АГ65АА00001</t>
  </si>
  <si>
    <t>Итого по государственной программе  "Развитие культуры в Забайкальском крае"</t>
  </si>
  <si>
    <t>ИТОГО субсидий на оказание государственных услуг
(выполнение работ) по Министерству культуры Забайкальского края</t>
  </si>
  <si>
    <t>5.1.1</t>
  </si>
  <si>
    <t xml:space="preserve">4.1.1 </t>
  </si>
  <si>
    <t>2.1.3</t>
  </si>
  <si>
    <t>5.1.2</t>
  </si>
  <si>
    <t>5.1.3</t>
  </si>
  <si>
    <t>5.1.4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</si>
  <si>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</si>
  <si>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</si>
  <si>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</si>
  <si>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</si>
  <si>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</si>
  <si>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</si>
  <si>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</si>
  <si>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</si>
  <si>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</si>
  <si>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</si>
  <si>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</si>
  <si>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</si>
  <si>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6.1.13</t>
  </si>
  <si>
    <t>6.1.14</t>
  </si>
  <si>
    <t>6.1.15</t>
  </si>
  <si>
    <t>6.1.16</t>
  </si>
  <si>
    <t>6.1.17</t>
  </si>
  <si>
    <t>6.1.18</t>
  </si>
  <si>
    <t>6.1.19</t>
  </si>
  <si>
    <t>6.1.20</t>
  </si>
  <si>
    <t>6.1.21</t>
  </si>
  <si>
    <t>6.1.22</t>
  </si>
  <si>
    <t>6.1.23</t>
  </si>
  <si>
    <t>6.1.24</t>
  </si>
  <si>
    <t>6.1.25</t>
  </si>
  <si>
    <t>Министерство труда и социальной защиты населения Забайкальского края</t>
  </si>
  <si>
    <t>"Социальная поддержка граждан"</t>
  </si>
  <si>
    <t>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</si>
  <si>
    <t>Уникальный номер регионального или общероссийской перечня государственных услуг (работ):
853100О.99.0.АЭ09АА00000</t>
  </si>
  <si>
    <t>Число получателей социальных услуг</t>
  </si>
  <si>
    <t>Код (коды) бюджетной
классификации: 
009-1002-1720312501-611</t>
  </si>
  <si>
    <t>009-1002-1720312501-621</t>
  </si>
  <si>
    <t>009-1002-1730112502-611</t>
  </si>
  <si>
    <t>009-1002-1720312508-611</t>
  </si>
  <si>
    <t>009-1002-1730112509-621</t>
  </si>
  <si>
    <t>009-1002-1720312508-621</t>
  </si>
  <si>
    <t>Содержание и воспитание детей-сирот и детей, оставшихся без попечения родителей, детей, находящихся в трудной жизненной ситуации</t>
  </si>
  <si>
    <t>Уникальный номер регионального или общероссийской перечня государственных услуг (работ):
853100О.99.0.БА59АА02000</t>
  </si>
  <si>
    <t>Код (коды) бюджетной
классификации:
009-1004-1730112509-611</t>
  </si>
  <si>
    <t>009-1002-8800005800-611</t>
  </si>
  <si>
    <t>009-1004-1730112509-621</t>
  </si>
  <si>
    <t>Предоставление социального обслуживания в форме на дому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 (очное)</t>
  </si>
  <si>
    <t>Уникальный номер регионального или общероссийской перечня государственных услуг (работ):
880000О.99.0.АЭ22АА17000</t>
  </si>
  <si>
    <t>Код (коды) бюджетной
классификации:
009-1002-1720312508-611</t>
  </si>
  <si>
    <t>Предоставление социального обслуживания в форме на дому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жизнедеятельност, в том числе детей-инвалидов, срочных социальных услуг (заочное)</t>
  </si>
  <si>
    <t>Уникальный номер регионального или общероссийской перечня государственных услуг (работ):
880000О.99.0.АЭ27АА44000</t>
  </si>
  <si>
    <t>Предоставление социального обслуживания в полустационарной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</t>
  </si>
  <si>
    <t>Уникальный номер регионального или общероссийской перечня государственных услуг (работ):
870000О.99.0.АЭ25АА00000</t>
  </si>
  <si>
    <t>Подготовка граждан, выразивших желание принять детей-сирот и детей, оставшихся без попечения родителей, на семейные формы устройства</t>
  </si>
  <si>
    <t>Уникальный номер регионального или общероссийской перечня государственных услуг (работ):
853100О.99.0.БА60АА00000</t>
  </si>
  <si>
    <t>Число подготовленных граждан</t>
  </si>
  <si>
    <t>Заключение договоров найма специализированного жилого помещения</t>
  </si>
  <si>
    <t>Уникальный номер регионального или общероссийской перечня государственных услуг (работ):
680000О.99.0.АЮ53АА00002</t>
  </si>
  <si>
    <t>Код (коды) бюджетной
классификации:
009-1002-1730112508-611</t>
  </si>
  <si>
    <t>Организация и осуществление транспортного обслуживаниия должностных лиц государственных органов и государственных учреждений</t>
  </si>
  <si>
    <t>Уникальный номер регионального или общероссийской перечня государственных услуг (работ):
Р1200911660000004000601</t>
  </si>
  <si>
    <t xml:space="preserve">Количество машино-часов
</t>
  </si>
  <si>
    <t>машино-часы</t>
  </si>
  <si>
    <t>Код (коды) бюджетной
классификации:
009-1002-1720312501-621</t>
  </si>
  <si>
    <t>Ведение бухгалтерского учета бюджетными учреждениями, формирование регистров бухгалтерского учета</t>
  </si>
  <si>
    <t>Уникальный номер регионального или общероссийской перечня государственных услуг (работ):
692000.Р.24.1.АЧ190004000</t>
  </si>
  <si>
    <t>Формирование финансовой (бухгалтерской) отчетности бюджетных и автономных учреждений</t>
  </si>
  <si>
    <t xml:space="preserve">Уникальный номер регионального или общероссийской перечня государственных услуг (работ):
692000.Р.24.1.АЧ240003000
</t>
  </si>
  <si>
    <t>Итого по государственной программе"Социальная поддержка граждан"</t>
  </si>
  <si>
    <t xml:space="preserve">ИТОГО субсидий на оказание государственных услуг
(выполнение работ) по Министерству труда и социальной защиты населения Забайкальского края
</t>
  </si>
  <si>
    <t xml:space="preserve">7.1.1 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</si>
  <si>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</si>
  <si>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</si>
  <si>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</si>
  <si>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</si>
  <si>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</si>
  <si>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</si>
  <si>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</si>
  <si>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</si>
  <si>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7.1.10</t>
  </si>
  <si>
    <t>Министерство природных ресурсов Забайкальского края</t>
  </si>
  <si>
    <t xml:space="preserve"> Развитие лесного хозяйства Забайкальского края</t>
  </si>
  <si>
    <t>Уникальный номер регионального или общероссийского перечня государственных услуг (работ):  024010.Р.24.1.АВ280006001</t>
  </si>
  <si>
    <t xml:space="preserve">километр
(создание лесных дорог предназначенных для охраны лесов от пожаров) </t>
  </si>
  <si>
    <t xml:space="preserve"> км.</t>
  </si>
  <si>
    <t>Код (коды) бюджетной
классификации: 
046 0407 0910151299 621</t>
  </si>
  <si>
    <t>Предупреждение возникновения и распространения лесных пожаров, а также их тушение, включая территорию ООПТ</t>
  </si>
  <si>
    <t>Уникальный номер регионального или общероссийского перечня государственных услуг (работ): 024010.Р.24.1.АВ280007001</t>
  </si>
  <si>
    <t>километр
(реконструкция лесных дорог предназначенных для охраны лесов от пожаров)</t>
  </si>
  <si>
    <t>Код (коды) бюджетной
классификации:
046 0407 0910151299 621</t>
  </si>
  <si>
    <t xml:space="preserve">Предупреждение возникновения и распространения лесных пожаров, а также их тушение, включая территорию ООПТ
</t>
  </si>
  <si>
    <t>Уникальный номер регионального или общероссийского перечня государственных услуг (работ): 024010.Р.24.1.АВ280024002</t>
  </si>
  <si>
    <t>километр
(эксплуатация лесных дорог предназначенных для охраны лесов от пожаров)</t>
  </si>
  <si>
    <t xml:space="preserve"> км. </t>
  </si>
  <si>
    <t>Предупреждение возникновения и распространения лесных пожаров, включая территорию ООПТ</t>
  </si>
  <si>
    <t>Уникальный номер регионального или общероссийского перечня государственных услуг (работ): 024010.Р.24.1.АВ280016001</t>
  </si>
  <si>
    <t>километр
(прокладка просек, противопожарных разрывов, всего, в т.ч. прокладка противопожарных разрывов)</t>
  </si>
  <si>
    <t>км.</t>
  </si>
  <si>
    <t>Уникальный номер регионального или общероссийского перечня государственных услуг (работ): 024010.Р.24.1.АВ280030001</t>
  </si>
  <si>
    <t>километр
(устройство противопожарных минерализованных полос)</t>
  </si>
  <si>
    <t>Уникальный номер регионального или общероссийского перечня государственных услуг (работ):  024010.Р.24.1.АВ280008001</t>
  </si>
  <si>
    <t>единица
(устройство пожарных водоемов и подъездов к источникам противопожарного снабжения, 
в т.ч. устройство подъездов к источникам противопожарного водоснабжения)</t>
  </si>
  <si>
    <t xml:space="preserve">Предупреждение возникновения и распространения лесных пожаров, включая территорию ООПТ
</t>
  </si>
  <si>
    <t>гектар
(проведение профилактического контролируемого противопожарного выжигания хвороста, лесной подстилки, сухой травы и других лесных горючих материалов)</t>
  </si>
  <si>
    <t xml:space="preserve"> га.</t>
  </si>
  <si>
    <t>Код (коды) бюджетной
классификации:
046 0407 0910151299 611</t>
  </si>
  <si>
    <t>046 0407 0910151299 621</t>
  </si>
  <si>
    <t>Предупреждение возникновения и распространения лесных пожаров, а также их тушение, включая особо охраняемую природную территорию</t>
  </si>
  <si>
    <t>Уникальный номер регионального или общероссийского перечня государственных услуг (работ): 024010.Р.24.1.АВ280021002</t>
  </si>
  <si>
    <t>километр
(прочистка просек, уход  за противопожарными разрывами, 
в.т.ч. уход за противопожарными разрывами)</t>
  </si>
  <si>
    <t xml:space="preserve">Предупреждение возникновения и распространения лесных пожаров, а также их тушение, включая территорию ООПТ </t>
  </si>
  <si>
    <t>Уникальный номер регионального или общероссийского перечня государственных услуг (работ): 024010.Р.24.1.АВ280022002</t>
  </si>
  <si>
    <t>километр
(прочистка противопожарных минерализованных полос и их обновление)</t>
  </si>
  <si>
    <t>Уникальный номер регионального или общероссийского перечня государственных услуг (работ): 024010.Р.24.1.АВ280038000</t>
  </si>
  <si>
    <t>Строительство пожарных наблюдательных пунктов (вышек, матч, павильонов и других наблюдательных пунктов),пунктов сосредоточения противопожарного инвентаря</t>
  </si>
  <si>
    <t>м.кв.</t>
  </si>
  <si>
    <t>Уникальный номер регионального или общероссийского перечня государственных услуг (работ): 024010.Р.24.1.АВ280041001</t>
  </si>
  <si>
    <t>Эксплуатация пожарных наблюдательных пунктов (вышек, матч, павильонов и других наблюдательных пунктов),пунктов сосредоточения противопожарного инвентаря</t>
  </si>
  <si>
    <t>Уникальный номер регионального или общероссийского перечня государственных услуг (работ): 024010.Р.24.1.АВ280023002</t>
  </si>
  <si>
    <t>единица
(эксплуатация пожарных водоемов и подъездов к источникам противопожарного водоснабжения, в т.ч. эксплуатация подъездов к источникам водоснабжения)</t>
  </si>
  <si>
    <t>Осуществление мероприятий в области использования лесов, включая организацию и развитие туризма и отдыха в лесах</t>
  </si>
  <si>
    <t>Уникальный номер регионального или общероссийского перечня государственных услуг (работ):  024010.Р.24.1.АБ770002000</t>
  </si>
  <si>
    <t>единица
(благоустройство зон отдыха граждан, пребывающих в лесах)</t>
  </si>
  <si>
    <t>Уникальный номер регионального или общероссийского перечня государственных услуг (работ):  024010.Р.24.1.АВ280034001</t>
  </si>
  <si>
    <t>единица
(установка шлагбаумов, устройство преград, обеспечивающих ограничение пребывания граждан в лесах в целях обеспечения пожарной безопасности
в т.ч. установка шлагбаумов)</t>
  </si>
  <si>
    <t>Уникальный номер регионального или общероссийского перечня государственных услуг (работ): 024010.Р.24.1.АВ280042001</t>
  </si>
  <si>
    <t>единица
(изготовление и установка стендов, содержащих информацию о мерах пожарной безопасности)</t>
  </si>
  <si>
    <t>Уникальный номер регионального или общероссийского перечня государственных услуг (работ): и 024010.Р.24.1.АВ280042001</t>
  </si>
  <si>
    <t>единица
(изготовление и распространение плакатов, содержащих информацию о мерах пожарной безопасности)</t>
  </si>
  <si>
    <t>единица
(изготовление и установка аншлагов, содержащих информацию о мерах пожарной безопасности)</t>
  </si>
  <si>
    <t>единица
(изготовление и установка баннеров, содержащих информацию о мерах пожарной безопасности)</t>
  </si>
  <si>
    <t>единица
(изготовление и распространение листовок, содержащих информацию о мерах пожарной безопасности )</t>
  </si>
  <si>
    <t xml:space="preserve">Тушение лесных пожаров </t>
  </si>
  <si>
    <t>Уникальный номер регионального или общероссийского перечня государственных услуг (работ): 024010.Р.24.1.АВ330007000</t>
  </si>
  <si>
    <t xml:space="preserve">Тушение гектар
</t>
  </si>
  <si>
    <t xml:space="preserve">га. </t>
  </si>
  <si>
    <t>046 0407 091015129F 611</t>
  </si>
  <si>
    <t>046 0407 091015129F 621</t>
  </si>
  <si>
    <t xml:space="preserve">
Предупреждение возникновения и распространения лесных пожаров, а также их тушение, включая территорию ООПТ</t>
  </si>
  <si>
    <t>Уникальный номер регионального или общероссийского перечня государственных услуг (работ): 
024010.Р.24.1.АВ280009001</t>
  </si>
  <si>
    <t>гектар
 (мониторинг пожарной опасности в лесах и лесных пожаров путем наземного патрулирования лесов - кратность патрулирования 2)</t>
  </si>
  <si>
    <t>Код (коды) бюджетной
классификации
046 0407 0910151299 621</t>
  </si>
  <si>
    <t>гектар
(проведение мониторинга пожарной опасности в лесах в авиационной зоне охраны)</t>
  </si>
  <si>
    <t>га</t>
  </si>
  <si>
    <t>Код (коды) бюджетной
классификации
046 0407 0910151299 611</t>
  </si>
  <si>
    <t>тыс.руб.</t>
  </si>
  <si>
    <t>046 0407 0910119299 611 (рк)</t>
  </si>
  <si>
    <t>046 0407 0910119299 621(рк)</t>
  </si>
  <si>
    <t>046 0407 0930217199 611</t>
  </si>
  <si>
    <t>Предотвращение распространения на земли, на которых расположены леса, природных пожаров (степных, торфяных и иных) и пожаров, возникших в результате незаконного выжигания сухой растительности и ее остатков</t>
  </si>
  <si>
    <t>Уникальный номер регионального или общероссийского перечня государственных услуг (работ): 
024010.Р.24.1.АВ280025001</t>
  </si>
  <si>
    <t>гектар</t>
  </si>
  <si>
    <t xml:space="preserve"> га</t>
  </si>
  <si>
    <t>Код (коды) бюджетной
классификации:
046 0407 0910517199 621</t>
  </si>
  <si>
    <t>Профилактика возникновения очагов вредных организмов</t>
  </si>
  <si>
    <t>Уникальный номер регионального или общероссийского перечня государственных услуг (работ): 
024010.Р.24.1.АВ300003000</t>
  </si>
  <si>
    <t>гектар
(планирование, обоснование и назначение санитарно-оздоровительных мероприятий и мероприятий по защите лесов, в т.ч. лесопатологическое обследование визуальным способом)</t>
  </si>
  <si>
    <t>Код (коды) бюджетной
классификации:
046 0407 0910251299 621</t>
  </si>
  <si>
    <t>Уникальный номер регионального или общероссийского перечня государственных услуг (работ):
024010.Р.24.1.АВ300003000</t>
  </si>
  <si>
    <t>гектар
(планирование, обоснование и назначение санитарно-оздоровительных мероприятий и мероприятий по защите лесов, в т.ч. лесопатологическое обследование инструментальным способом)</t>
  </si>
  <si>
    <t>046 0407 0910219299 621</t>
  </si>
  <si>
    <t>Профилактика возникновения, локализации и ликвидации очагов вредных организмов</t>
  </si>
  <si>
    <t>Уникальный номер регионального или общероссийского перечня государственных услуг (работ): 
024010.Р.24.1.АВ340005001</t>
  </si>
  <si>
    <t>гектар/кубический метр
(предупреждение возникновения вредных организмов, санитарно-оздоровительные мероприятия, сплошные санитарные рубки)</t>
  </si>
  <si>
    <t xml:space="preserve">га/куб.м. </t>
  </si>
  <si>
    <t>476,7/60 064,</t>
  </si>
  <si>
    <t>91,66/7 218,1</t>
  </si>
  <si>
    <t>Уникальный номер регионального или общероссийского перечня государственных услуг (работ): 
024010.Р.24.1.АВ340006001</t>
  </si>
  <si>
    <t>гектар/кубический метр
(предупреждение возникновения вредных организмов, санитарно-оздоровительные мероприятия, выборочные санитарные рубки)</t>
  </si>
  <si>
    <t>200,0/12 825,0</t>
  </si>
  <si>
    <t>14,1/275,0</t>
  </si>
  <si>
    <t>046 0407 0910319299 621</t>
  </si>
  <si>
    <t>Уникальный номер регионального или общероссийского перечня государственных услуг (работ):
024010.Р.24.1.АВ340007001</t>
  </si>
  <si>
    <t>гектар/кубический метр
(предупреждение возникновения вредных организмов, санитарно-оздоровительные мероприятия, уборка неликвидной древесины)</t>
  </si>
  <si>
    <t>га /м.куб.</t>
  </si>
  <si>
    <t>530,00/15 900</t>
  </si>
  <si>
    <t>324,8/9893</t>
  </si>
  <si>
    <t>Выполнение работ по отводу лесосек</t>
  </si>
  <si>
    <t>Уникальный номер регионального или общероссийского перечня государственных услуг (работ): 
024010.Р.24.1.АБ760008000</t>
  </si>
  <si>
    <t>гектар
отвод лесосек под сплошные рубки (кроме санитарных рубок)</t>
  </si>
  <si>
    <t>Код (коды) бюджетной
классификации:
046 0407 0910451299 621</t>
  </si>
  <si>
    <t>046 0407 0910419299 621</t>
  </si>
  <si>
    <t>Уникальный номер регионального или общероссийского перечня государственных услуг (работ): 
024010.Р.24.1.АБ760009000</t>
  </si>
  <si>
    <t>гектар
отвод лесосек под выборочные рубки (кроме санитарных рубок и рубок ухода в молодняках)</t>
  </si>
  <si>
    <t>Уникальный номер регионального или общероссийского перечня государственных услуг (работ): 
024010.Р.24.1.АБ760011001</t>
  </si>
  <si>
    <t>гектар
отвод лесосек под рубки ухода в молодняках</t>
  </si>
  <si>
    <t>Уникальный номер регионального или общероссийского перечня государственных услуг (работ): 
024010.Р.24.1.АБ760012001</t>
  </si>
  <si>
    <t>гектар
отвод лесосек под сплошные санитарные рубки</t>
  </si>
  <si>
    <t>Уникальный номер регионального или общероссийского перечня государственных услуг (работ): 
024010.Р.24.1.АБ760010001</t>
  </si>
  <si>
    <t>гектар
отвод лесосек под выборочные санитарные рубки</t>
  </si>
  <si>
    <t>Проведение ухода за лесами</t>
  </si>
  <si>
    <t>Уникальный номер регионального или общероссийского перечня государственных услуг (работ): 
024010.Р.24.1.АБ740016001</t>
  </si>
  <si>
    <t>гектар/куб.м.
проходные рубки, проводимые в целях ухода за лесами</t>
  </si>
  <si>
    <t xml:space="preserve"> га./куб.м.</t>
  </si>
  <si>
    <t>97,8/2598,00</t>
  </si>
  <si>
    <t>17,0/390</t>
  </si>
  <si>
    <t>Уникальный номер регионального или общероссийского перечня государственных услуг (работ): 
024010.Р.24.1.АБ740013001</t>
  </si>
  <si>
    <t>гектар/куб.м.
рубки осветления, проводимые в целях ухода за лесами</t>
  </si>
  <si>
    <t>885,8/6815,78</t>
  </si>
  <si>
    <t>48,0/365</t>
  </si>
  <si>
    <t>Уникальный номер регионального или общероссийского перечня государственных услуг (работ): 
024010.Р.24.1.АБ740014001</t>
  </si>
  <si>
    <t>гектар/куб.м.
рубки прочистки, проводимые в целях ухода за лесами</t>
  </si>
  <si>
    <t>575,2/8393,1</t>
  </si>
  <si>
    <t>17,0/119</t>
  </si>
  <si>
    <t>Итого по государственной программе "Развитие лесного хозяйства Забайкальского края"</t>
  </si>
  <si>
    <t>Охрана окружающей среды</t>
  </si>
  <si>
    <t>Уникальный номер регионального или общероссийского перечня государственных услуг (работ): 
024010.Р.24.1.АВ340012001</t>
  </si>
  <si>
    <t>гектар
(очистка лесов от захламления, загрязнения и иного негативного воздействия)</t>
  </si>
  <si>
    <t>Код (коды) бюджетной
классификации:
046 0605 0840217337 611</t>
  </si>
  <si>
    <t>Уникальный номер регионального или общероссийского перечня государственных услуг (работ): 
024010.Р.24.1.АВ280042001</t>
  </si>
  <si>
    <t>единица
(установка и размещение стендов и других знаков и указателей, содержащих информацию о мерах пожарной безопасности в лесах)</t>
  </si>
  <si>
    <t>Уникальный номер регионального или общероссийского перечня государственных услуг (работ): 
024010.Р.24.1.АВ280027001</t>
  </si>
  <si>
    <t>Количество мероприятий
(проведение противопожарной пропаганды и других профилактических мероприятий в целях предотвращения возникновения лесных пожаров)</t>
  </si>
  <si>
    <t>Организация и проведение работ по учёту, анализу численности объектов животного мира, отнесенных к объектам охоты, а также редких и находящихся под угрозой исчезновения объектов животного мира</t>
  </si>
  <si>
    <t>Уникальный номер регионального или общероссийского перечня государственных услуг (работ): 
721100.Р.24.1.АА740002000</t>
  </si>
  <si>
    <t>Площадь охотничьих угодий, охваченная работами</t>
  </si>
  <si>
    <t>Количество подготовленных аналитических отчетов (отчет по зимним маршрутам)</t>
  </si>
  <si>
    <t>Количество подготовленных аналитических отчетов (отчет по летним маршрутам)</t>
  </si>
  <si>
    <t>Сохранение природных комплексов, уникальных и эталонных природных участков и объектов</t>
  </si>
  <si>
    <t>Уникальный номер регионального или общероссийского перечня государственных услуг (работ): 
910400.Р.24.1.АВ140005000</t>
  </si>
  <si>
    <t>Количество объектов
(биотехнические мероприятия, устройство кормовых полей, подкормочных площадок, водопоев, привад, солонцов, искусственных гнездовий)</t>
  </si>
  <si>
    <t>Уникальный номер регионального или общероссийского перечня государственных услуг (работ): 
910400.Р.24.1.АВ140007000</t>
  </si>
  <si>
    <t>Площадь, охваченная мероприятиями
(биотехнические мероприятия, обеспечение соблюдения режима особо охраняемых природных территорий регионального значения)</t>
  </si>
  <si>
    <t>Объем выкладываемых кормов
(проведение подкормочных мероприятий на территории)</t>
  </si>
  <si>
    <t>тонн</t>
  </si>
  <si>
    <t>Количество актов о прове-денных мероприятий
(биотехнические мероприятия, обеспечение соблюдения режима особо охраняемых природных территорий регионального значения)</t>
  </si>
  <si>
    <t>Площадь
(проверка (объезд,контроль) территории)</t>
  </si>
  <si>
    <t>Код (коды) бюджетной
классификации:
0406 0605 0840217337 611</t>
  </si>
  <si>
    <t>Обеспечение проведения мероприятий по сохранению объектов животного мира, включая редких и находящихся под угрозой исчезновения, и среды их обитания</t>
  </si>
  <si>
    <t>Уникальный номер регионального или общероссийского перечня государственных услуг (работ): 910400.Р.24.1.АВ140007000</t>
  </si>
  <si>
    <t>Количество рейдовых выездов
(проведение мероприятий по охране животного мира и среды его обитания на особо охраняемых природных территориях)</t>
  </si>
  <si>
    <t>Уникальный номер регионального или общероссийского перечня государственных услуг (работ): 
910400.Р.24.1.АВ160004000</t>
  </si>
  <si>
    <t>Количество эколого-просветительских мероприятий
(проведение эколого-просветительских мероприятий на территории ООПТ и иных природных территориях, организация и проведение мероприятий по экологическому просвещению и пропаганде бережного отношения населения к окружающей природной среде)</t>
  </si>
  <si>
    <t>Код (коды) бюджетной
классификации
046 0605 0840217337 611</t>
  </si>
  <si>
    <t>Уникальный номер регионального или общероссийского перечня государственных услуг (работ): 
910400.Р.24.1.АВ160003000</t>
  </si>
  <si>
    <t>Количество выступлений в СМИ
(проведение эколого-просветительских мероприятий на территории ООПТ и иных природных территориях, пропаганда экологических знаний)</t>
  </si>
  <si>
    <t>Количество публикаций
(проведение эколого-просветительских мероприятий на территории ООПТ и иных природных территориях, пропаганда экологических знаний)</t>
  </si>
  <si>
    <t>Создание условий для регулируемого туризма и отдыха</t>
  </si>
  <si>
    <t>Уникальный номер регионального или общероссийского перечня государственных услуг (работ): 
910412.Р.24.1.АВ170004000</t>
  </si>
  <si>
    <t>Количество объектов
(рекреационное обустройство ООПТ, создание и обустройство экологических троп и маршрутов)</t>
  </si>
  <si>
    <t>Количество привлеченных пользователей</t>
  </si>
  <si>
    <t xml:space="preserve">Протяженность экологических троп и туристических маршрутов
(рекреационное обустройство ООПТ, создание и обустройство экологических троп и маршрутов) </t>
  </si>
  <si>
    <t xml:space="preserve">Количество проведенных экскурсий </t>
  </si>
  <si>
    <t>Уникальный номер регионального или общероссийского перечня государственных услуг (работ): 
910412.Р.24.1.АВ170002000</t>
  </si>
  <si>
    <t>Количество привлеченных пользователей
(рекреационное обустройство ООПТ, осуществление мероприятий в области обслуживания посетителей на ООПТ)</t>
  </si>
  <si>
    <t xml:space="preserve"> чел.</t>
  </si>
  <si>
    <t xml:space="preserve">Организация и проведение работ по учету, анализу численности объектов животного мира, отнесенных к объектам охоты, а также редких и находящихся под угрозой исчезновения объектов животного мира
</t>
  </si>
  <si>
    <t>Площадь охот угодий
(учёт объектов животного мира, включая редких и находящихся под угрозой исчезновения, охотничьих ресурсов)</t>
  </si>
  <si>
    <t>Количество организованных и проведенных учетных работ
(учёт объектов животного мира, включая редких и находящихся под угрозой исчезновения, охотничьих ресурсов)</t>
  </si>
  <si>
    <t>Количество подготовленных аналитических  отчетов
(учёт объектов животного мира, включая редких и находящихся под угрозой исчезновения, охотничьих ресурсов)</t>
  </si>
  <si>
    <t>Уникальный номер регионального или общероссийского перечня государственных услуг (работ): 
024010.Р.24.1.АВ300004000</t>
  </si>
  <si>
    <t>Площадь
(биотехнические мероприятия, устройство кормовых полей, подкормочных площадок, водопоев, привад, солонцов, искусственных гнездовий)</t>
  </si>
  <si>
    <t>Объем выкладываемых кормов</t>
  </si>
  <si>
    <t xml:space="preserve"> м3</t>
  </si>
  <si>
    <t>Количество актов о проведенных мероприятиях
(биотехнические мероприятия, обеспечение соблюдения режима особо охраняемых природных территорий регионального значения)</t>
  </si>
  <si>
    <t>Количество экологопросветительских мероприятий
(проведение эколого-просветительских мероприятий на территории ООПТ и иных природных территориях, пропаганда экологических знаний)</t>
  </si>
  <si>
    <t>Количество выступлений в СМИ</t>
  </si>
  <si>
    <t>Количество публикаций</t>
  </si>
  <si>
    <t>Количество привлеченных пользователей
(рекреационное обустройство ООПТ, создание и обустройство экологических троп и маршрутов)</t>
  </si>
  <si>
    <t>Уникальный номер регионального или общероссийского перечня государственных услуг (работ): 
910400.Р.24.1.АВ210002000</t>
  </si>
  <si>
    <t>Количество посетителей
(проведение противопожарной пропаганды и других профилактических мероприятий в целях предотвращения возникновения лесных пожаров)</t>
  </si>
  <si>
    <t>Уникальный номер регионального или общероссийского перечня государственных услуг (работ): 
024010.Р.24.1.АВ280034001</t>
  </si>
  <si>
    <t xml:space="preserve">Единица
(установка шлагбаумов, устройство преград, обеспечивающих ограничение пребывания граждан в лесах в целях обеспечения пожарной безопасности) </t>
  </si>
  <si>
    <t>Единица
(установка и размещение стендов и других знаков и указателей, содержащих информацию о мерах пожарной безопасности в лесах)</t>
  </si>
  <si>
    <t>Гектар
(очистка лесов от захламления, загрязнения и иного негативного воздействия)</t>
  </si>
  <si>
    <t>Уникальный номер регионального или общероссийского перечня государственных услуг (работ): 
910412.Р.24.1.АВ170003000</t>
  </si>
  <si>
    <t>Количество объектов
(рекреационное обустройство ООПТ, организация регламентированной рекреации)</t>
  </si>
  <si>
    <t>Уникальный номер регионального или общероссийского перечня государственных услуг (работ): 
631100.Р.24.1.АЖ460006002</t>
  </si>
  <si>
    <t>Количество интернет сайтов</t>
  </si>
  <si>
    <t>Уникальный номер регионального или общероссийского перечня государственных услуг (работ):
631111.Р.24.1.АЖ460001000</t>
  </si>
  <si>
    <t>Количество рубрик
(электронная рубрика "Вопрос-ответ", обновление информации, новостная лента и размещение полезной информаци)</t>
  </si>
  <si>
    <t>Осуществление мер по предотвращению негативного воздействия на окружающую среду, включая атмосферный воздух, поверхностные, подземные и питьевую воды, почву</t>
  </si>
  <si>
    <t>Уникальный номер регионального или общероссийского перечня государственных услуг (работ): 
631111.Р.24.1.АЖ460001000</t>
  </si>
  <si>
    <t>Количество записей
(сбор и обработка статистической информации, ведение реестров по отчетам)</t>
  </si>
  <si>
    <t>Количество информационных ресурсов и баз данных
(сбор и обработка статистической информации)</t>
  </si>
  <si>
    <t>Организация мероприятий по предотвращению негативного воздействия на окружающую среду</t>
  </si>
  <si>
    <t>Уникальный номер регионального или общероссийского перечня государственных услуг (работ): 
749019.Р.24.1.АВ270004000</t>
  </si>
  <si>
    <t>Количество проведенных мероприятий 
(сбор и обработка статистической информации, отчеты по кадастру отходов от природопользователей)</t>
  </si>
  <si>
    <t>Код (коды) бюджетной
классификации
0840217337 611</t>
  </si>
  <si>
    <t>Объем субсидий на
финансовое обеспечение
оказания государственных
услуг (выполнения работ</t>
  </si>
  <si>
    <t>Количество проведенных мероприятий
(принятие заявок по постановке на учет объектов негативного воздействия)</t>
  </si>
  <si>
    <t>Количество проведенных мероприятий
(принятие отчетов ПЭК)</t>
  </si>
  <si>
    <t>Количество проведенных мероприятий
(проведение консультаций природопользователей  по вопросам экономической оценки влияния субъектов хозяйственной и иной деятельности на окружающую среду, информации об измене-ниях экологического законодательства представителям субъектов хозяйственной и иной деятельности)</t>
  </si>
  <si>
    <t>Количество проведенных мероприятий
(участие в организации и развитии системы экологического образования и формирования экологической культуры на территории края)</t>
  </si>
  <si>
    <t>Количество проведенных мероприятий
(проведение практик со студентами ВУЗов и СУЗов)</t>
  </si>
  <si>
    <t>Количество проведенных мероприятий 
(участие в совместных рейдах и комиссиях по выявлению нарушений природоохранного законодательства субъектами хозяйственной и иной, в комиссиях по уничтожению наркотических средств и их прекурсоров)</t>
  </si>
  <si>
    <t>Количество проведенных мероприятий
(участие в экологических десантах)</t>
  </si>
  <si>
    <t>Количество проведенных мероприятий
(рассмотрение и согласование деклараций  о воздействии на окружающую среду в отношении объектов, подлежащих региональному государственному экологическому надзору)</t>
  </si>
  <si>
    <t xml:space="preserve">Эксплуатация гидротехнических сооружений (далее-ГТС), находящихся в собственности Забайкальского края </t>
  </si>
  <si>
    <t>Уникальный номер регионального или общероссийского перечня государственных услуг (работ): 
024010.P.24.1.АБ680001000</t>
  </si>
  <si>
    <t>Эксплуатация ГТС</t>
  </si>
  <si>
    <t>Ведение государственного мониторинга водных объектов</t>
  </si>
  <si>
    <t>Уникальный номер регионального или общероссийского перечня государственных услуг (работ): 
024010.P.24.1.АБ910001000</t>
  </si>
  <si>
    <t>Работы по обеспечению мониторинга</t>
  </si>
  <si>
    <t>Итого по государственной программе "Охрана окружающей среды"</t>
  </si>
  <si>
    <t>ИТОГО субсидий на оказание государственных услуг
(выполнение работ)по Министерству природных ресурсов Забайкальского края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</si>
  <si>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</si>
  <si>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</si>
  <si>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</si>
  <si>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</si>
  <si>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</si>
  <si>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</si>
  <si>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</si>
  <si>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</si>
  <si>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</si>
  <si>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8.1.10</t>
  </si>
  <si>
    <t>8.1.11</t>
  </si>
  <si>
    <t>8.1.12</t>
  </si>
  <si>
    <t>8.1.13</t>
  </si>
  <si>
    <t>8.1.14</t>
  </si>
  <si>
    <t>8.1.15</t>
  </si>
  <si>
    <t>8.1.16</t>
  </si>
  <si>
    <t>8.1.17</t>
  </si>
  <si>
    <t>8.1.18</t>
  </si>
  <si>
    <t>8.1.19</t>
  </si>
  <si>
    <t>8.1.20</t>
  </si>
  <si>
    <t>8.1.21</t>
  </si>
  <si>
    <t>8.1.22</t>
  </si>
  <si>
    <t>8.1.23</t>
  </si>
  <si>
    <t>8.1.24</t>
  </si>
  <si>
    <t>8.1.25</t>
  </si>
  <si>
    <t>8.1.26</t>
  </si>
  <si>
    <t>8.1.27</t>
  </si>
  <si>
    <t>8.1.28</t>
  </si>
  <si>
    <t>8.1.32</t>
  </si>
  <si>
    <t>8.1.33</t>
  </si>
  <si>
    <t>8.1.34</t>
  </si>
  <si>
    <t>8.1.35</t>
  </si>
  <si>
    <t>8.1.36</t>
  </si>
  <si>
    <t>8.1.37</t>
  </si>
  <si>
    <t>8.1.38</t>
  </si>
  <si>
    <t>8.1.39</t>
  </si>
  <si>
    <t>8.2.1</t>
  </si>
  <si>
    <t>8.2.2</t>
  </si>
  <si>
    <t>8.2.3</t>
  </si>
  <si>
    <t>8.2.4</t>
  </si>
  <si>
    <t>8.2.5</t>
  </si>
  <si>
    <t>8.2.6</t>
  </si>
  <si>
    <t>8.2.7</t>
  </si>
  <si>
    <t>8.2.8</t>
  </si>
  <si>
    <t>8.2.9</t>
  </si>
  <si>
    <t>8.2.10</t>
  </si>
  <si>
    <t>8.2.11</t>
  </si>
  <si>
    <t>8.2.12</t>
  </si>
  <si>
    <t>8.2.13</t>
  </si>
  <si>
    <t>8.2.14</t>
  </si>
  <si>
    <t>8.2.15</t>
  </si>
  <si>
    <t>8.2.16</t>
  </si>
  <si>
    <t>8.2.17</t>
  </si>
  <si>
    <t>8.2.18</t>
  </si>
  <si>
    <t>8.2.19</t>
  </si>
  <si>
    <t>8.2.20</t>
  </si>
  <si>
    <t>8.2.21</t>
  </si>
  <si>
    <t>8.2.22</t>
  </si>
  <si>
    <t>8.2.23</t>
  </si>
  <si>
    <t>8.2.24</t>
  </si>
  <si>
    <t>8.2.25</t>
  </si>
  <si>
    <t>8.2.26</t>
  </si>
  <si>
    <t>8.2.27</t>
  </si>
  <si>
    <t>8.2.28</t>
  </si>
  <si>
    <t>8.2.29</t>
  </si>
  <si>
    <t>8.2.30</t>
  </si>
  <si>
    <t>8.2.31</t>
  </si>
  <si>
    <t>8.2.32</t>
  </si>
  <si>
    <t>8.2.33</t>
  </si>
  <si>
    <t>8.2.34</t>
  </si>
  <si>
    <t>8.2.35</t>
  </si>
  <si>
    <t>8.2.36</t>
  </si>
  <si>
    <t>8.2.37</t>
  </si>
  <si>
    <t xml:space="preserve">Государственная ветеринарная служба Забайкальского края </t>
  </si>
  <si>
    <t>Развитие сельского хозяйства и регулирование рынков сельскохозяйственной продукции, сырья и продовольствия</t>
  </si>
  <si>
    <t>Проведение мероприятий по предупреждению и ликвидации заразных и иных болезней животных, включая сельскохозяйственных, домашних, зоопарковых и других животных, пушных зверей, птиц, рыб и пчел и их лечению</t>
  </si>
  <si>
    <t>Уникальный номер регионального или государственного перечня государственных услуг (работ): 750000.Р.24.0.АЦ440009000</t>
  </si>
  <si>
    <t xml:space="preserve">Проведение плановых профилактических вакцинаций животных (птиц) против особо опасных болезней животных и болезней общих для человека и животных (птиц) </t>
  </si>
  <si>
    <t>количество вакцинаций</t>
  </si>
  <si>
    <t>Код (коды) бюджетной
классификации:
087 0405 05Д0217263 611</t>
  </si>
  <si>
    <t>Проведение плановых диагностических мероприятий на особо опасные болезни животных (птиц) и болезни общие для человека и животных (птиц) на выезде</t>
  </si>
  <si>
    <t>количество проб</t>
  </si>
  <si>
    <t>Проведение плановых лабораторных исследований на особо опасные болезни животных (птиц), болезни общие для человека и животных (птиц), включая отбор проб и их транспортировку</t>
  </si>
  <si>
    <t>количество исследований</t>
  </si>
  <si>
    <t>количество документов (экспертиз)</t>
  </si>
  <si>
    <t>Проведение ветеринарных обследований объектов, связанных с содержанием животных, переработкой, хранением и реализацией продукции и сырья животного происхождения</t>
  </si>
  <si>
    <t>количество объектов</t>
  </si>
  <si>
    <t>Проведение ветеринарно-санитарных мероприятий</t>
  </si>
  <si>
    <t>тыс.м2</t>
  </si>
  <si>
    <t xml:space="preserve">количество мероприятий </t>
  </si>
  <si>
    <t xml:space="preserve">количество обработок </t>
  </si>
  <si>
    <t>Проведение ветеринарных организационных работ, включая учет и ответственное хранение лекарственных средств и препаратов для ветеринарного применения</t>
  </si>
  <si>
    <t>количество документов</t>
  </si>
  <si>
    <t xml:space="preserve">Оформление и выдача ветеринарных сопроводительных документов </t>
  </si>
  <si>
    <t>Уникальный номер регионального или государственного перечня государственных услуг (работ):
750000.Р.24.0.АЦ460003000</t>
  </si>
  <si>
    <t>Оформление и выдача ветеринарных сопроводительных документов</t>
  </si>
  <si>
    <t>Уникальный номер регионального или государственного перечня государственных услуг (работ):750000.Р.24.0.АЦ460003000</t>
  </si>
  <si>
    <t>Учет, хранение ветеринарных сопроводительных документов</t>
  </si>
  <si>
    <t>Проведение мероприятий по защите населения от болезней общих для человека и животных и пищевых отравлений</t>
  </si>
  <si>
    <t>Уникальный номер регионального или государственного перечня государственных услуг (работ):
750000.Р.24.0.АЦ470011000</t>
  </si>
  <si>
    <t>Проведение ветеринарно-санитарной экспертизы сырья и продукции животного происхождения на трихинеллез</t>
  </si>
  <si>
    <t xml:space="preserve">количество исследований, </t>
  </si>
  <si>
    <t>Лабораторные исследования по диагностике и профилактике болезней животных, направленные на обеспечение охраны территории Российской Федерации от заноса из иностранных государств и распространения болезней животных</t>
  </si>
  <si>
    <t>Уникальный номер регионального или государственного перечня государственных услуг (работ):
750000.Р.24.1.АЦ480002000</t>
  </si>
  <si>
    <t>Паразитологические исследования, патанатомические исследования вирусологические исследования поднадзорной продукции, бактериологические исследования поднадзорной продукции, ДНК-диагностика, серологические исследования, гистологические исследования, химико-токсикологические исследования, радиологические исследования</t>
  </si>
  <si>
    <t>6942,76</t>
  </si>
  <si>
    <t>Итого по государственной программе "Развитие сельского хозяйства и регулирование рынков сельскохозяйственной продукции, сырья и продовольствия"</t>
  </si>
  <si>
    <t xml:space="preserve">ИТОГО субсидий на оказание государственных услуг
(выполнение работ) по Государственной ветеринарной службе Забайкальского края 
</t>
  </si>
  <si>
    <t>9.1.1</t>
  </si>
  <si>
    <t>9.1.2</t>
  </si>
  <si>
    <t>9.1.3</t>
  </si>
  <si>
    <t>9.1.4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</si>
  <si>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</si>
  <si>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</si>
  <si>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</si>
  <si>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</si>
  <si>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</si>
  <si>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</si>
  <si>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</si>
  <si>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</si>
  <si>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9.1.13</t>
  </si>
  <si>
    <t>9.1.14</t>
  </si>
  <si>
    <t>Министерство образования  и науки Забайкальского края</t>
  </si>
  <si>
    <t>Развитие образования Забайкальского края на 2014–2025 годы</t>
  </si>
  <si>
    <t>Первичная медико-санитарная помощь, включенная в базовую программу обязательного медицинского страхования</t>
  </si>
  <si>
    <t>Уникальный номер регионального или общероссийского перечня государственных услуг (работ):
860000О.99.0.АД58АА02002</t>
  </si>
  <si>
    <t>Численность обучающихся
(амбулаторно)</t>
  </si>
  <si>
    <t>Код (коды) бюджетной
классификации:
026 0702 1420111422 611</t>
  </si>
  <si>
    <t>Организация отдыха детей и молодежи</t>
  </si>
  <si>
    <t>Уникальный номер регионального или общероссийского перечня государственных услуг (работ):
920700О.99.0.АЗ22АА00001</t>
  </si>
  <si>
    <t>Число человеко-дней пребывания
(в каникулярное время с круглосуточным пребыванием)</t>
  </si>
  <si>
    <t>человеко-день</t>
  </si>
  <si>
    <t>Содержание лиц из числа детей-сирот и детей, оставшихся без попечения родителей, завершивших пребывание в организации для детей-сирот, но не старше 23 лет</t>
  </si>
  <si>
    <t>Уникальный номер регионального или общероссийского перечня государственных услуг (работ):
853100О.99.0.БА64АА00000</t>
  </si>
  <si>
    <t xml:space="preserve"> Численность граждан, получивших социальные услуги
(очная)</t>
  </si>
  <si>
    <t>Содержание детей</t>
  </si>
  <si>
    <t>Уникальный номер регионального или общероссийского перечня государственных услуг (работ):
552315О.99.0.БА83АА12000</t>
  </si>
  <si>
    <t>Численность обучающихся
(начальное общее образование)</t>
  </si>
  <si>
    <t>Уникальный номер регионального или общероссийского перечня государственных услуг (работ):
552315О.99.0.БА83АА04000</t>
  </si>
  <si>
    <t>Численность обучающихся
(обучающиеся с ограниченными возможностями здоровья (ОВЗ))</t>
  </si>
  <si>
    <t>Уникальный номер регионального или общероссийского перечня государственных услуг (работ):
559019О.99.0.БА97АА03000</t>
  </si>
  <si>
    <t>Численность обучающихся
(основное общее образование)</t>
  </si>
  <si>
    <t>Код (коды) бюджетной
классификации
026 0702 1420111422 611</t>
  </si>
  <si>
    <t>Уникальный номер регионального или общероссийского перечня государственных услуг (работ):
559019О.99.0.ББ12АА03000</t>
  </si>
  <si>
    <t>Численность обучающихся
(среднее общее образование)</t>
  </si>
  <si>
    <t>Реализация адаптированных основных общеобразовательных программ  начального общего образования</t>
  </si>
  <si>
    <t>Уникальный номер регионального или общероссийского перечня государственных услуг (работ):
801012О.99.0.БА82АЛ78001</t>
  </si>
  <si>
    <t>Численность обучающихся
(с с задержкой психического развития, очная)</t>
  </si>
  <si>
    <t>Уникальный номер регионального или общероссийского перечня государственных услуг (работ):
801012О.99.0.БА82АН32001</t>
  </si>
  <si>
    <t>Численность обучающихся
( с расстройствами аутистического спектра, очная)</t>
  </si>
  <si>
    <t>Реализация адаптированных основных общнобразовательных программ для детей с умственной отсталостью</t>
  </si>
  <si>
    <t>Уникальный номер регионального или общероссийского перечня государственных услуг (работ):
801012О.99.0.БА90АА00000</t>
  </si>
  <si>
    <t>Численность обучающихся
(обучающиеся с ограниченными возможностями здоровья (ОВЗ), очная)</t>
  </si>
  <si>
    <t>Реализация основных общеобразовательных программ основного общего образования</t>
  </si>
  <si>
    <t>Уникальный номер регионального или общероссийского перечня государственных услуг (работ):
802111О.99.0.БА96АА00001</t>
  </si>
  <si>
    <t>Численность обучающихся
(обучающиеся с ограниченными возможностями здоровья (ОВЗ), адаптивная, очная)</t>
  </si>
  <si>
    <t>Уникальный номер регионального или общероссийского перечня государственных услуг (работ):
802111О.99.0.БА96АБ63001</t>
  </si>
  <si>
    <t>Численность обучающихся
(дети-инвалиды, адаптированная образовательная программа, очная с применением сетевой формы реализации и дистанционных образовательных технологий)</t>
  </si>
  <si>
    <t>Предоставление питания</t>
  </si>
  <si>
    <t>Уникальный номер регионального или общероссийского перечня государственных услуг (работ):
560200О.99.0.БА89АА00000</t>
  </si>
  <si>
    <t>Уникальный номер регионального или общероссийского перечня государственных услуг (работ):
560200О.99.0.ББ03АА00000</t>
  </si>
  <si>
    <t>Коррекционно-развивающая, компенсирующая и логопедическая  помощь обучающимся</t>
  </si>
  <si>
    <t>Уникальный номер регионального или общероссийского перечня государственных услуг (работ):
880900О.99.0.БА86АА01000</t>
  </si>
  <si>
    <t>Численность обучающихся
(начальное общее образование, в организации, осуществляющей образовательную деятельность)</t>
  </si>
  <si>
    <t>Уникальный номер регионального или общероссийского перечня государственных услуг (работ):
880900О.99.0.ББ00АА00000</t>
  </si>
  <si>
    <t>Реализация основных общеобразовательных программ дошкольного образования</t>
  </si>
  <si>
    <t>Уникальный номер регионального или общероссийского перечня государственных услуг (работ):
801011О.99.0.БВ24АВ42000</t>
  </si>
  <si>
    <t>Численность обучающихся
(адаптированная образовательная программа, обучающиеся с ограниченными возможностями здоровья (ОВЗ), от 3 лет до 8 лет, очная, группа полного дня)</t>
  </si>
  <si>
    <t>Уникальный номер регионального или общероссийского перечня государственных услуг (работ):
801011О.99.0.БВ24АК60000</t>
  </si>
  <si>
    <t>Численность обучающихся
(адаптированная образовательная программа, дети-инвалиды, от 3 лет до 8 лет, очная, группа кратковременного пребывания детей)</t>
  </si>
  <si>
    <t>Реализация дополнительных общеразвивающих программ</t>
  </si>
  <si>
    <t>Уникальный номер регионального или общероссийского перечня государственных услуг (работ):
804200О.99.0.ББ52АЕ04000</t>
  </si>
  <si>
    <t>Количество человеко-часов
(технический, очная)</t>
  </si>
  <si>
    <t>Уникальный номер регионального или общероссийского перечня государственных услуг (работ):
804200О.99.0.ББ52АЖ48000</t>
  </si>
  <si>
    <t>Количество человеко-часов 
(очная)</t>
  </si>
  <si>
    <t>Реализация основных общеобразовательных программ начального общего образования</t>
  </si>
  <si>
    <t>Уникальный номер регионального или общероссийского перечня государственных услуг (работ):
801012О.99.0.БА81АЭ92001</t>
  </si>
  <si>
    <t>Численность обучающихся
(очная)</t>
  </si>
  <si>
    <t xml:space="preserve"> Реализация основных общеобразовательных программ начального общего образования</t>
  </si>
  <si>
    <t>Уникальный номер регионального или общероссийского перечня государственных услуг (работ):
801012О.99.0.БА81АА00001</t>
  </si>
  <si>
    <t>Численность обучающихся
(обучающиеся с ограниченными возможностями здоровья (ОВЗ), адаптированная образовательная программа, очная)</t>
  </si>
  <si>
    <t>Число человеко-дней пребывания
( в каникулярное время с круглосуточным пребыванием)</t>
  </si>
  <si>
    <t>Реализация дополнительных общеобразовательных программ</t>
  </si>
  <si>
    <t>Количество человеко-часов
(очная)</t>
  </si>
  <si>
    <t>Уникальный номер регионального или общероссийского перечня государственных услуг (работ):
802111О.99.0.БА96АА04001</t>
  </si>
  <si>
    <t>Численность обучающихся
(обучающиеся с ограниченными возможностями здоровья (ОВЗ), адаптированная образовательная программа, очно-заочная)</t>
  </si>
  <si>
    <t>Реализация основных общеобразовательных программ среднего общего образования</t>
  </si>
  <si>
    <t>Уникальный номер регионального или общероссийского перечня государственных услуг (работ):
802112О.99.0.ББ11АБ50001</t>
  </si>
  <si>
    <t>Численность обучающихся
(дети-инвалиды, адаптированная образовательная программа, очная)</t>
  </si>
  <si>
    <t>Уникальный номер регионального или общероссийского перечня государственных услуг (работ):
802112О.99.0.ББ11АЮ58001</t>
  </si>
  <si>
    <t>Реализация адаптированных основных общеобразовательных программ для детей с умственной отсталостью</t>
  </si>
  <si>
    <t>Уникальный номер регионального или общероссийского перечня государственных услуг (работ):
851200О.99.0.ББ04АВ16000</t>
  </si>
  <si>
    <t>Число обучающихся
(проходящие обучение в специальных учебно-воспитательных учреждениях закрытого типа, очная)</t>
  </si>
  <si>
    <t>Код (коды) бюджетной
классификации:
026 0702 1420111433 611</t>
  </si>
  <si>
    <t>Уникальный номер регионального или общероссийского перечня государственных услуг (работ):
801012О.99.0.БА81АЖ96000</t>
  </si>
  <si>
    <t>Число обучающихся
(обучающиеся, за исключением детей-инвалидов и инвалидов, адаптированная образовательная программа, обучение в специальных учебно-воспитательных учреждениях закрытого типа, очная)</t>
  </si>
  <si>
    <t>Уникальный номер регионального или общероссийского перечня государственных услуг (работ):
802111О.99.0.БА96АЯ83001</t>
  </si>
  <si>
    <t>Код (коды) бюджетной
классификации
026 0702 1420111433 611</t>
  </si>
  <si>
    <t>Уникальный номер регионального или общероссийского перечня государственных услуг (работ):
802111О.99.0.БА96АД20000</t>
  </si>
  <si>
    <t>Число обучающихся
(адаптированная образовательная программа, проходящие обучение в специальных учебно-воспитательных учреждениях закрытого типа, очная)</t>
  </si>
  <si>
    <t>Число обучающихся
(основное общее образование)</t>
  </si>
  <si>
    <t>Число обращений
(амбулаторно)</t>
  </si>
  <si>
    <t>Число обучающихся
(начальное общее образование)</t>
  </si>
  <si>
    <t>Коррекционно-развивающая, компенсирующая и логопедическая помощь обучающимся</t>
  </si>
  <si>
    <t>Уникальный номер регионального или общероссийского перечня государственных услуг (работ):
853212О.99.0.БВ22АА00001</t>
  </si>
  <si>
    <t>Число обучающихся
(дошкольное образование)</t>
  </si>
  <si>
    <t>Организация отдыха детей и молодежи </t>
  </si>
  <si>
    <t xml:space="preserve">Уникальный номер регионального или общероссийского перечня государственных услуг (работ):
920700О.99.0.АЗ22АА00001 </t>
  </si>
  <si>
    <t xml:space="preserve">Количество человек в каникулярное время с круглосуточным пребыванием </t>
  </si>
  <si>
    <t xml:space="preserve">Реализация дополнительных предпрофессиональных программ в области физической культуры и спорта </t>
  </si>
  <si>
    <t>Уникальный номер регионального или общероссийского перечня государственных услуг (работ):
801012О.99.0.ББ54АБ28000</t>
  </si>
  <si>
    <t>Количество человеко-часов
(этап начальной подготовки, обучающиеся за исключением обучающихся с ограниченными возможностями здоровья (ОВЗ) и детей-инвалидов, очная)</t>
  </si>
  <si>
    <t>Код (коды) бюджетной
классификации:
026 0703 1430111423 611</t>
  </si>
  <si>
    <t>Уникальный номер регионального или общероссийского перечня государственных услуг (работ):
801012О.99.0.ББ54АБ36000</t>
  </si>
  <si>
    <t>Количество человеко-часов
(тренировочный этап, Обучающиеся за исключением обучающихся с ограниченными возможностями здоровья (ОВЗ) и детей-инвалидов, очная)</t>
  </si>
  <si>
    <t>Код (коды) бюджетной
классификации
026 0703 1430111423 611</t>
  </si>
  <si>
    <t>Уникальный номер регионального или общероссийского перечня государственных услуг (работ):
801012О.99.0.ББ54АБ44000</t>
  </si>
  <si>
    <t>Человеко-часов
(этап совершенствования спортивного мастерства, обучающиеся за исключением обучающихся с ограниченными возможностями здоровья (ОВЗ) и детей-инвалидов, очная)</t>
  </si>
  <si>
    <t>Методическое  обеспечение  образовательной деятельности</t>
  </si>
  <si>
    <t>Уникальный номер регионального или общероссийского перечня государственных услуг (работ):
850000.Р.24.1.БВ010002000</t>
  </si>
  <si>
    <t>Количество разработанных документов</t>
  </si>
  <si>
    <t xml:space="preserve">ед. 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</si>
  <si>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</si>
  <si>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Уникальный номер регионального или общероссийского перечня государственных услуг (работ):
850000.Р.24.1.ББ890002000</t>
  </si>
  <si>
    <t>Количество участников мероприятий</t>
  </si>
  <si>
    <t>Оценка качества образования</t>
  </si>
  <si>
    <t>Уникальный номер регионального или общероссийского перечня государственных услуг (работ):
850000.Р.24.1.БВ020002000</t>
  </si>
  <si>
    <t>Уникальный номер регионального или общероссийского перечня государственных услуг (работ):
804200О.99.0.ББ52АЖ24000</t>
  </si>
  <si>
    <t>Количество человеко-часов
( социально-педагогической, очная)</t>
  </si>
  <si>
    <t>Количество человеко-часов
(технической, очная)</t>
  </si>
  <si>
    <t>Уникальный номер регионального или общероссийского перечня государственных услуг (работ):
804200О.99.0.ББ52АЗ20000</t>
  </si>
  <si>
    <t>Количество человеко-часов
(физкультурно-спортивной, дети за исключением детей с ограниченными возможностями здоровья (ОВЗ) и детей-инвалидов, очная)</t>
  </si>
  <si>
    <t xml:space="preserve">Реализация дополнительных общеразвивающих программы </t>
  </si>
  <si>
    <t>Уникальный номер регионального или общероссийского перечня государственных услуг (работ):
804200О.99.0.ББ52АЖ00000</t>
  </si>
  <si>
    <t>Количество человеко-часов
(туристско-краеведческой, очная)</t>
  </si>
  <si>
    <t>Код (коды) бюджетной
классификации:
026 0703 1430111423-611</t>
  </si>
  <si>
    <t xml:space="preserve">Реализация дополнительных общеразвивающих программ </t>
  </si>
  <si>
    <t>Уникальный номер регионального или общероссийского перечня государственных услуг (работ):
804200О.99.0.ББ52АЕ28000</t>
  </si>
  <si>
    <t>Количество человеко-часов
(естественнонаучной, очная)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</si>
  <si>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способностям к занятиям физической культурой и спортом, интреса к научной (научно-исследовательской деятельности, творческой деятельности, физкультурно-спортивной деятельности</t>
  </si>
  <si>
    <t>Число посещений
(амбулаторно)</t>
  </si>
  <si>
    <t>Число обучающихся
(среднее общее образование)</t>
  </si>
  <si>
    <t>Уникальный номер регионального или общероссийского перечня государственных услуг (работ):
560200О.99.0.ББ18АА00000</t>
  </si>
  <si>
    <t>Уникальный номер регионального или общероссийского перечня государственных услуг (работ):
900410.Р.24.1.АЧ690003000</t>
  </si>
  <si>
    <t>Количество консультаций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</si>
  <si>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</si>
  <si>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Уникальный номер регионального или общероссийского перечня государственных услуг (работ): 852101О.99.0.ББ29КЦ12000</t>
  </si>
  <si>
    <t>Численность обучающихся
(23.01.09 Машинист локомотива, очная)</t>
  </si>
  <si>
    <t>Код (коды) бюджетной
классификации:
026 0704 1440111427 611</t>
  </si>
  <si>
    <t>Уникальный номер регионального или общероссийского перечня государственных услуг (работ): 852101О.99.0.ББ29КЧ56000</t>
  </si>
  <si>
    <t>Численность обучающихся
(23.01.10 Слесарь по обслуживанию и ремонту подвижного состава, очная)</t>
  </si>
  <si>
    <t>Уникальный номер регионального или общероссийского перечня государственных услуг (работ): 852101О.99.0.ББ29РБ45000</t>
  </si>
  <si>
    <t>Численность обучающихся
(43.01.06 Проводник на железнодорожном транспорте, очная с применением сетевой формы реализации)</t>
  </si>
  <si>
    <t>Уникальный номер регионального или общероссийского перечня государственных услуг (работ): 852101О.99.0.ББ29КЮ88000</t>
  </si>
  <si>
    <t>Численность обучающихся
(23.01.13 Электромонтер тяговой подстанции, очная)</t>
  </si>
  <si>
    <t>Уникальный номер регионального или общероссийского перечня государственных услуг (работ): 852101О.99.0.ББ29ЛА32000</t>
  </si>
  <si>
    <t>Численность обучающихся 
(23.01.14 Электромонтер устройств сигнализации, централизации, блокировки (сцб), очная)</t>
  </si>
  <si>
    <t>Код (коды) бюджетной
классификации
026 0704 1440111427 611</t>
  </si>
  <si>
    <t>Уникальный номер регионального или общероссийского перечня государственных услуг (работ): 852101О.99.0.ББ29БП72000</t>
  </si>
  <si>
    <t>Численность обучающихся
(09.01.03 Мастер по обработке цифровой информации, очная)</t>
  </si>
  <si>
    <t>Уникальный номер регионального или общероссийского перечня государственных услуг (работ): 852101О.99.0.ББ29ПН16000</t>
  </si>
  <si>
    <t>Численность обучающихся
(281 38.01.02 Продавец, контролер-кассир, очная)</t>
  </si>
  <si>
    <t>Уникальный номер регионального или общероссийского перечня государственных услуг (работ): 852101О.99.0.ББ29ЗФ52000</t>
  </si>
  <si>
    <t>Численность обучающихся
(19.01.17 Повар, кондитер, очная)</t>
  </si>
  <si>
    <t>Уникальный номер регионального или общероссийского перечня государственных услуг (работ): 852101О.99.0.ББ29ТД48002</t>
  </si>
  <si>
    <t>Численность обучающихся
(43.01.09 Повар, кондитер, очная)</t>
  </si>
  <si>
    <t>Уникальный номер регионального или общероссийского перечня государственных услуг (работ): 852101О.99.0.ББ29ТД64002</t>
  </si>
  <si>
    <t xml:space="preserve"> Реализация образовательных программ среднего профессионального образования - программ подготовки квалифицированных рабочих, служащих</t>
  </si>
  <si>
    <t>Уникальный номер регионального или общероссийского перечня государственных услуг (работ): 852101О.99.0.ББ29ГЧ08000</t>
  </si>
  <si>
    <t>Численность обучающихся
(15.01.05 Сварщик (ручной и частично механизированной сварки (наплавки), очная)</t>
  </si>
  <si>
    <t>Уникальный номер регионального или общероссийского перечня государственных услуг (работ): 852101О.99.0.ББ29МП08000</t>
  </si>
  <si>
    <t>Численность обучающихся
(29.01.07 Портной, очная)</t>
  </si>
  <si>
    <t>Уникальный номер регионального или общероссийского перечня государственных услуг (работ): 852101О.99.0.ББ29ББ76000</t>
  </si>
  <si>
    <t>Численность обучающихся
(08.01.18 Электромонтажник электрических сетей и электрооборудования, очная)</t>
  </si>
  <si>
    <t>Уникальный номер регионального или общероссийского перечня государственных услуг (работ): 852101О.99.0.ББ29АМ04000</t>
  </si>
  <si>
    <t>Численность обучающихся
(08.01.05 Мастер столярно-плотничных и паркетных работ, очная)</t>
  </si>
  <si>
    <t>Уникальный номер регионального или общероссийского перечня государственных услуг (работ): 852101О.99.0.ББ29БЯ68000</t>
  </si>
  <si>
    <t>Численность обучающихся
(039 11.01.08 Оператор связи, очная)</t>
  </si>
  <si>
    <t>Уникальный номер регионального или общероссийского перечня государственных услуг (работ): 852101О.99.0.ББ29ПО60000</t>
  </si>
  <si>
    <t>Численность обучающихся
(38.01.03 Контролер банка, основное общее образование, очная)</t>
  </si>
  <si>
    <t>Уникальный номер регионального или общероссийского перечня государственных услуг (работ): 852101О.99.0.ББ29ПО76000</t>
  </si>
  <si>
    <t>Численность обучающихся
(38.01.03 Контролер банка, среднее общее образование, очная)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</si>
  <si>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</si>
  <si>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Уникальный номер регионального или общероссийского перечня государственных услуг (работ): 804200О.99.0.ББ65АБ01000</t>
  </si>
  <si>
    <t>Количество человеко-часов
(19601 Швея, обучающиеся с ограниченными возможностями здоровья (ОВЗ), очная)</t>
  </si>
  <si>
    <t>Количество человеко-часов
(18880 Столяр строительный, обучающиеся с ограниченными возможностями здоровья (ОВЗ), очная)</t>
  </si>
  <si>
    <t>Уникальный номер регионального или общероссийского перечня государственных услуг (работ): 804200О.99.0.ББ65АА01000</t>
  </si>
  <si>
    <t>Количество человеко-часов
(18880 Столяр строительный, обучающиеся за исключением обучающихся с ограниченными возможностями здоровья (ОВЗ) и детей-инвалидов, очная)</t>
  </si>
  <si>
    <t>Количество человеко-часов
(16019 Почтальон, обучающиеся с ограниченными возможностями здоровья (ОВЗ), очная)</t>
  </si>
  <si>
    <t>Количество человеко-часов
(13450 Маляр, обучающиеся с ограниченными возможностями здоровья (ОВЗ), очная)</t>
  </si>
  <si>
    <t>Количество человеко-часов
(19727 Штукатур, обучающиеся с ограниченными возможностями здоровья (ОВЗ), очная)</t>
  </si>
  <si>
    <t>Количество человеко-часов
(16675 Повар, обучающиеся за исключением обучающихся с ограниченными возможностями здоровья (ОВЗ) и детей-инвалидов, очная)</t>
  </si>
  <si>
    <t>Количество человеко-часов
(16675 Повар, обучающиеся с ограниченными возможностями здоровья (ОВЗ), очная)</t>
  </si>
  <si>
    <t>Количество человеко-часов
(11695 Горничная, обучающиеся с ограниченными возможностями здоровья (ОВЗ), очная)</t>
  </si>
  <si>
    <t>Количество человеко-часов
(15220 Облицовщик-плиточник, обучающиеся с ограниченными возможностями здоровья (ОВЗ), очная)</t>
  </si>
  <si>
    <t>Количество человеко-часов
(13247 Курьер, обучающиеся с ограниченными возможностями здоровья (ОВЗ), очная)</t>
  </si>
  <si>
    <t>Количество человеко-часов
(16472 Пекарь, обучающиеся с ограниченными возможностями здоровья (ОВЗ), очная)</t>
  </si>
  <si>
    <t>Количество человеко-часов
(13138 Косметик, обучающиеся с ограниченными возможностями здоровья (ОВЗ), очная)</t>
  </si>
  <si>
    <t xml:space="preserve"> Реализация образовательных программ среднего профессионального образования - программ подготовки квалифицированных рабочих, служащих </t>
  </si>
  <si>
    <t>Уникальный номер регионального или общероссийского перечня государственных услуг (работ): 852101О.99.0.ББ29КН48000</t>
  </si>
  <si>
    <t>Численность обучающихся 
(23.01.03 Автомеханик, основное общее образование, очная)</t>
  </si>
  <si>
    <t>Уникальный номер регионального или общероссийского перечня государственных услуг (работ): 852101О.99.0.ББ29ДЩ32000</t>
  </si>
  <si>
    <t>Численность обучающихся
(15.01.26 Токарь-универсал, основное общее образование, очная)</t>
  </si>
  <si>
    <t>Уникальный номер регионального или общероссийского перечня государственных услуг (работ): 852101О.99.0.ББ29ИЯ52000</t>
  </si>
  <si>
    <t>Численность обучающихся
(22.01.05 Аппаратчик-оператор в производстве цветных металлов, основное общее образование, очная)</t>
  </si>
  <si>
    <t>Уникальный номер регионального или общероссийского перечня государственных услуг (работ): 852101О.99.0.ББ29АР36000</t>
  </si>
  <si>
    <t>Численность обучающихся
(08.01.08 Мастер отделочных строительных работ, основное общее образование, очная)</t>
  </si>
  <si>
    <t>Уникальный номер регионального или общероссийского перечня государственных услуг (работ): 852101О.99.0.ББ29ТГ04002</t>
  </si>
  <si>
    <t>Численность обучающихся
(23.01.17 Мастер по ремонту и обслуживанию автомобилей, основное общее образование, очная)</t>
  </si>
  <si>
    <t>Код (коды) бюджетной
классификации:
026-0704-1440111427-611</t>
  </si>
  <si>
    <t>Уникальный номер регионального или общероссийского перечня государственных услуг (работ): 852101О.99.0.ББ29ГЗ68000</t>
  </si>
  <si>
    <t>Численность обучающихся
(13.01.10 Электромонтер по ремонту и обслуживанию электрооборудования, основное общее образование, очное)</t>
  </si>
  <si>
    <t>Численность обучающихся
(16678 Плодоовощевод, обучающиеся с ограниченными возможностями здоровья (ОВЗ), очная)</t>
  </si>
  <si>
    <t>Уникальный номер регионального или общероссийского перечня государственных услуг (работ): 852101О.99.0.ББ29ОП24000</t>
  </si>
  <si>
    <t>Численность обучающихся
(35.01.13 Тракторист-машинист сельскохозяйственного производства, основное общее образование, очная)</t>
  </si>
  <si>
    <t>Уникальный номер регионального или общероссийского перечня государственных услуг (работ): 852101О.99.0.ББ29ОР68000</t>
  </si>
  <si>
    <t>Численность обучающихся
(35.01.14 Мастер по техническому обслуживанию и ремонту машинно-тракторного парка, основное общее образование, очная)</t>
  </si>
  <si>
    <t>Уникальный номер регионального или общероссийского перечня государственных услуг (работ): 852101О.99.0.ББ29ЕВ08000</t>
  </si>
  <si>
    <t>Численность обучающихся
(15.01.30 Слесарь, основное общее образование, очная)</t>
  </si>
  <si>
    <t xml:space="preserve"> 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</si>
  <si>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Количество человеко-часов
(18511 Слесарь по ремонту автомобилей, обучающиеся за исключением обучающихся с ограниченными возможностями здоровья (ОВЗ) и детей-инвалидов, очная)</t>
  </si>
  <si>
    <t>Уникальный номер регионального или общероссийского перечня государственных услуг (работ): 852101О.99.0.ББ29КФ68000</t>
  </si>
  <si>
    <t>Численность обучающихся
(23.01.08 Слесарь по ремонту строительных машин, основное общее образование, очная)</t>
  </si>
  <si>
    <t>Уникальный номер регионального или общероссийского перечня государственных услуг (работ): 852101О.99.0.ББ29ВЭ76000</t>
  </si>
  <si>
    <t>Численность обучающихся
(13.01.03 Электрослесарь по ремонту оборудования электростанций, среднее общее образование, очная)</t>
  </si>
  <si>
    <t>Количество человеко-часов
(18494 Слесарь по контрольно-измерительным приборам и автоматике,  обучающиеся за исключением обучающихся с ограниченными возможностями здоровья (ОВЗ) и детей-инвалидов, очная)</t>
  </si>
  <si>
    <t>Уникальный номер регионального или общероссийского перечня государственных услуг (работ): 852101О.99.0.ББ29КС80000</t>
  </si>
  <si>
    <t>Численность обучающихся
(23.01.06 Машинист дорожных и строительных машин,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</si>
  <si>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852101О.99.0.ББ28ЛЛ88000</t>
  </si>
  <si>
    <t>Численность обучающихся
(23.02.01 Организация перевозок и управление на транспорте, основное общее образование, очная)</t>
  </si>
  <si>
    <t>Численность обучающихся
(14621 Монтажник санитарно-технических, вентиляционых систем и оборудования, обучающиеся за исключением обучающихся с ограниченными возможностями здоровья (ОВЗ) и детей-инвалидов, очная)</t>
  </si>
  <si>
    <t>Уникальный номер регионального или общероссийского перечня государственных услуг (работ): 852101О.99.0.ББ28ЗТ12000</t>
  </si>
  <si>
    <t>Численность обучающихся
(19.02.08 Технология мяса и мясных продуктов,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</si>
  <si>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852101О.99.0.ББ28ЗТ52000</t>
  </si>
  <si>
    <t>Численность обучающихся
(19.02.08 Технология мяса и мясных продуктов, среднее общее образование, заочная)</t>
  </si>
  <si>
    <t>Уникальный номер регионального или общероссийского перечня государственных услуг (работ): 852101О.99.0.ББ28ЛТ36000</t>
  </si>
  <si>
    <t>Численность обучающихся
(23.02.04 Техническая эксплуатация подъемно-транспортных, строительных, дорожных машин и оборудования (по отраслям),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</si>
  <si>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852101О.99.0.ББ28ЛР20000</t>
  </si>
  <si>
    <t>Численность обучающихся
(23.02.03 Техническое обслуживание и ремонт автомобильного транспорта,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</si>
  <si>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852101О.99.0.ББ28ЛР60000</t>
  </si>
  <si>
    <t>Численность обучающихся
(23.02.03 Техническое обслуживание и ремонт автомобильного транспорта, среднее общее образование, заочная)</t>
  </si>
  <si>
    <t>Уникальный номер регионального или общероссийского перечня государственных услуг (работ): 852101О.99.0.ББ28ШГ28002</t>
  </si>
  <si>
    <t>Численность обучающихся
(300 23.02.07 Техническое обслуживание и ремонт двигателей, систем и агрегатов автомобилей, основное общее образование, очная)</t>
  </si>
  <si>
    <t>Код (коды) бюджетной
классификации
 026 0704 1440111427 611</t>
  </si>
  <si>
    <t>Уникальный номер регионального или общероссийского перечня государственных услуг (работ): 852101О.99.0.ББ28БЕ84000</t>
  </si>
  <si>
    <t>Численность обучающихся
(08.02.09 Монтаж, наладка и эксплуатация электрооборудования промышленных и гражданских зданий,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</si>
  <si>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852101О.99.0.ББ28БЕ12000</t>
  </si>
  <si>
    <t>Численность обучающихся
(08.02.09 Монтаж, наладка и эксплуатация электрооборудования промышленных и гражданских зданий, физические лица с ОВЗ и инвалиды,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</si>
  <si>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852101О.99.0.ББ28ЕЛ48000</t>
  </si>
  <si>
    <t>Численность обучающихся
(15.02.01 Монтаж и техническая эксплуатация промышленного оборудования (по отраслям), основное общее образование, очная)</t>
  </si>
  <si>
    <t>Уникальный номер регионального или общероссийского перечня государственных услуг (работ): 852101О.99.0.ББ29ЗР20000</t>
  </si>
  <si>
    <t>Численность обучающихся
(19.01.14 Оператор процессов колбасного производства, основное общее образование, очная)</t>
  </si>
  <si>
    <t>Уникальный номер регионального или общероссийского перечня государственных услуг (работ): 852101О.99.0.ББ29ПЧ40000</t>
  </si>
  <si>
    <t>Численность обучающихся
(43.01.01.Официант, бармен, среднее общее образование, очная)</t>
  </si>
  <si>
    <t>Уникальный номер регионального или общероссийского перечня государственных услуг (работ): 852101О.99.0.ББ28РЩ24000</t>
  </si>
  <si>
    <t>Численность обучающихся
(38.02.01 Экономика и бухгалтерский учет, основное общее образование, общее)</t>
  </si>
  <si>
    <t>Уникальный номер регионального или общероссийского перечня государственных услуг (работ): 852101О.99.0.ББ28РЮ80000</t>
  </si>
  <si>
    <t>Численность обучающихся
(38.02.01 Экономика и бухгалтерский учет (по отраслям), среднее общее образование, заочная)</t>
  </si>
  <si>
    <t>Уникальный номер регионального или общероссийского перечня государственных услуг (работ): 852101О.99.0.ББ28БП48000</t>
  </si>
  <si>
    <t>Численность обучающихся
(09.02.01 Компьютерные системы и комплексы,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</si>
  <si>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852101О.99.0.ББ28БУ80000</t>
  </si>
  <si>
    <t>Численность обучающихся
(09.02.03 Программирование в компьютерных системах, основное общее образование, очная)</t>
  </si>
  <si>
    <t xml:space="preserve"> Реализация образовательных программ среднего профессионального образования - программ подготовки специалистов среднего звена</t>
  </si>
  <si>
    <t>Уникальный номер регионального или общероссийского перечня государственных услуг (работ): 852101О.99.0.ББ28ЦЮ88002</t>
  </si>
  <si>
    <t>Численность обучающихся
(09.02.07 Информационные системы и программирование,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</si>
  <si>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852101О.99.0.ББ28ЦЩ72002</t>
  </si>
  <si>
    <t>Численность обучающихся
(09.02.06 Сетевое и системное администрирование,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</si>
  <si>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852101О.99.0.ББ28УУ00000</t>
  </si>
  <si>
    <t>Численность обучающихся
(44.02.06. Профессиональное обучение (по отраслям),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</si>
  <si>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852101О.99.0.ББ28УУ40000</t>
  </si>
  <si>
    <t>Численность обучающихся
(44.02.06. Профессиональное обучение (по отраслям), среднее общее образование, заочная)</t>
  </si>
  <si>
    <t>Уникальный номер регионального или общероссийского перечня государственных услуг (работ): 852101О.99.0.ББ28ЗЦ44000</t>
  </si>
  <si>
    <t>Численность обучающихся
(19.02.10 Технология продукции общественного питания,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</si>
  <si>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852101О.99.0.ББ28ЗЦ84000</t>
  </si>
  <si>
    <t>Численность обучающихся
(19.02.10 Технология продукции общественного питания, среднее общее образование, заочная)</t>
  </si>
  <si>
    <t>Уникальный номер регионального или общероссийского перечня государственных услуг (работ): 852101О.99.0.ББ28ХЩ64000</t>
  </si>
  <si>
    <t>Численность обучающихся
(54.02.01 Дизайн (по отраслям),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</si>
  <si>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852101О.99.0.ББ28ИФ36000</t>
  </si>
  <si>
    <t>Численность обучающихся
(21.02.06 Информационные системы обеспечения градостроительной деятельности, основное общее образование, очная)</t>
  </si>
  <si>
    <t xml:space="preserve"> Код (коды) бюджетной
классификации:
026 0704 1440111427 611</t>
  </si>
  <si>
    <t>Уникальный номер регионального или общероссийского перечня государственных услуг (работ):
852101О.99.0.ББ28ИФ76000</t>
  </si>
  <si>
    <t>Численность обучающихся
(21.02.06 Информационные системы обеспечения градостроительной деятельности,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</si>
  <si>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852101О.99.0.ББ28ШЯ04002</t>
  </si>
  <si>
    <t>Численность обучающихся
(43.05.15 Поварское и кондитерское дело,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</si>
  <si>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852101О.99.0.ББ28РУ48000</t>
  </si>
  <si>
    <t>Численность обучающихся
( 36.02.01 Ветеринария, физические лица за исключением лиц с ОВЗ и инвалидов,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</si>
  <si>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852101О.99.0.ББ28РФ92000</t>
  </si>
  <si>
    <t>Численность обучающихся
(36.02.01 Ветеринария,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</si>
  <si>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852101О.99.0.ББ28РХ32000</t>
  </si>
  <si>
    <t>Численность обучающихся
(36.02.01 Ветеринария,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</si>
  <si>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852101О.99.0.ББ28РА48000</t>
  </si>
  <si>
    <t>Численность обучающихся
(35.02.08 Электрификация и автоматизация с/х,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</si>
  <si>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852101О.99.0.ББ28РА88000</t>
  </si>
  <si>
    <t>Численность обучающихся
(35.02.08 Электрификация и автоматизация с/х,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</si>
  <si>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852101О.99.0.ББ28БС64000</t>
  </si>
  <si>
    <t>Численность обучающихся
(09.02.02  Компьютерные сети, 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</si>
  <si>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852101О.99.0.ББ28БС88000</t>
  </si>
  <si>
    <t>Численность обучающихся
(09.02.02  Компьютерные сети, среднее общее образование, очная)</t>
  </si>
  <si>
    <t>Уникальный номер регионального или общероссийского перечня государственных услуг (работ):
852101О.99.0.ББ28ПЧ00000</t>
  </si>
  <si>
    <t>Численность обучающихся
(35.02.05 Агрономия,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</si>
  <si>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852101О.99.0.ББ28ПЧ40000</t>
  </si>
  <si>
    <t>Численность обучающихся
(35.02.01 Агрономия,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</si>
  <si>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852101О.99.0.ББ28РЧ48000</t>
  </si>
  <si>
    <t>Численность обучающихся
(36.02.02 Зоотехния,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</si>
  <si>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852101О.99.0.ББ28ЗЖ32000</t>
  </si>
  <si>
    <t>Численность обучающихся
(19.02.03 Технология хлеба,кондитерских и макаронных изделий, 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</si>
  <si>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852101О.99.0.ББ28ЗЖ72000</t>
  </si>
  <si>
    <t>Численность обучающихся
(19.02.03 Технология хлеба,кондитерских и макаронных изделий,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</si>
  <si>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852101О.99.0.ББ28ЗП96000</t>
  </si>
  <si>
    <t>Численность обучающихся
(19.02.07 Технология молока и молочных продуктов,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</si>
  <si>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852101О.99.0.ББ28ЗР60000</t>
  </si>
  <si>
    <t>Численность обучающихся
(19.02.07 Технология молока и молочных продуктов, заочная)</t>
  </si>
  <si>
    <t>Уникальный номер регионального или общероссийского перечня государственных услуг (работ):
852101О.99.0.ББ28РР60000</t>
  </si>
  <si>
    <t>Численность обучающихся
(35.02.15 Кинология, основное общее образование, очная)</t>
  </si>
  <si>
    <t>Уникальный номер регионального или общероссийского перечня государственных услуг (работ):
852101О.99.0.ББ29НЩ96000</t>
  </si>
  <si>
    <t>Численность обучающихся
(251 35.01.01 Мастер по лесному хозяйству, основное общее образование, очная)</t>
  </si>
  <si>
    <t>Уникальный номер регионального или общероссийского перечня государственных услуг (работ):
852101О.99.0.ББ29ПД96000</t>
  </si>
  <si>
    <t>Численность обучающихся
(36.01.01 Младший ветеринарный фельдшер, основное общее образование, очная)</t>
  </si>
  <si>
    <t>Уникальный номер регионального или общероссийского перечня государственных услуг (работ):
804200О.99.0.ББ65АА01000</t>
  </si>
  <si>
    <t>Численность обучающихся
(11949 Животновод, обучающиеся за исключением обучающихся с ограниченными возможностями здоровья (ОВЗ) и детей-инвалидов, очная)</t>
  </si>
  <si>
    <t>Количество человеко-часов
(15415 Овощевод, обучающиеся за исключением обучающихся с ограниченными возможностями здоровья (ОВЗ) и детей-инвалидов, очная)</t>
  </si>
  <si>
    <t>Уникальный номер регионального или общероссийского перечня государственных услуг (работ):
852101О.99.0.ББ28УЗ20000</t>
  </si>
  <si>
    <t>Численность обучающихся
(44.02.01 Дошкольное образование,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</si>
  <si>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852101О.99.0.ББ28УЗ60000</t>
  </si>
  <si>
    <t>Численность обучающихся
(44.02.01. Дошкольное образование,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</si>
  <si>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852101О.99.0.ББ28ЦЗ44000</t>
  </si>
  <si>
    <t>Численность обучающихся
(54.02.06 Изобразительное искусство и черчение,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</si>
  <si>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852101О.99.0.ББ28УК36000</t>
  </si>
  <si>
    <t>Численность обучающихся
(44.02.02 Преподавание в начальных классах,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</si>
  <si>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852101О.99.0.ББ28ДИ24000</t>
  </si>
  <si>
    <t>Численность обучающихся
(13.02.03 Электрические станции, сети и системы,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</si>
  <si>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852101О.99.0.ББ28ДИ64000</t>
  </si>
  <si>
    <t>Численность обучающихся
(13.02.03 Электрические станции, сети и системы,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</si>
  <si>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852101О.99.0.ББ28ПО36000</t>
  </si>
  <si>
    <t>Численность обучающихся
(35.02.01 Лесное и лесопарковое хозяйство,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</si>
  <si>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852101О.99.0.ББ28ПО76000</t>
  </si>
  <si>
    <t>Численность обучающихся
(35.02.01 Лесное и лесопарковое хозяйство,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</si>
  <si>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852101О.99.0.ББ28ПТ68000</t>
  </si>
  <si>
    <t>Численность обучающихся
(35.02.03 Технология деревообработки,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</si>
  <si>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852101О.99.0.ББ28РК12000</t>
  </si>
  <si>
    <t>Численность обучающихся
(35.02.12 Садово-парковое и ландшафтное строительство,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</si>
  <si>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852101О.99.0.ББ28УЮ64000</t>
  </si>
  <si>
    <t>Численность обучающихся
(49.02.01 Физическая культура,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</si>
  <si>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852101О.99.0.ББ28ДП96000</t>
  </si>
  <si>
    <t>Численность обучающихся
(13.02.06 Релейная защита и автоматизация электроэнергетических систем, среднее общее образование, очная)</t>
  </si>
  <si>
    <t>Уникальный номер регионального или общероссийского перечня государственных услуг (работ):
852101О.99.0.ББ28ИШ92000</t>
  </si>
  <si>
    <t>Численность обучающихся
(21.02.08 Прикладная геодезия, среднее общее образование, очная)</t>
  </si>
  <si>
    <t>Уникальный номер регионального или общероссийского перечня государственных услуг (работ):
852101О.99.0.ББ28СА80000</t>
  </si>
  <si>
    <t>Численность обучающихся
(38.02.02 Страховое дело (по отраслям), среднее общее образование, очная)</t>
  </si>
  <si>
    <t>Уникальный номер регионального или общероссийского перечня государственных услуг (работ):
852101О.99.0.ББ28ДЖ08000</t>
  </si>
  <si>
    <t>Численность обучающихся
(13.02.02 Теплоснабжение и теплотехническое оборудование,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</si>
  <si>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852101О.99.0.ББ28ДЖ48000</t>
  </si>
  <si>
    <t>Численность обучающихся
(13.02.02 Теплоснабжение и теплотехническое оборудование, среднее общее образование, заочная)</t>
  </si>
  <si>
    <t>Количество человеко-часов
(17530 Рабочий зеленого строительства, обучающиеся за исключением обучающихся с ограниченными возможностями здоровья (ОВЗ) и детей-инвалидов, очная)</t>
  </si>
  <si>
    <t>Количество человеко-часов
(16199 Оператор ЭВМ И ВМ, обучающиеся за исключением обучающихся с ограниченными возможностями здоровья (ОВЗ) и детей-инвалидов, очная)</t>
  </si>
  <si>
    <t>Уникальный номер регионального или общероссийского перечня государственных услуг (работ):
804200О.99.0.ББ65АБ01000</t>
  </si>
  <si>
    <t>Количество человеко-часов
(19258 Уборщик производственных и служебных помещений, обучающиеся с ограниченными возможностями здоровья (ОВЗ), очная)</t>
  </si>
  <si>
    <t>Уникальный номер регионального или общероссийского перечня государственных услуг (работ):
852101О.99.0.ББ28АН24000</t>
  </si>
  <si>
    <t>Численность обучающихся
(07.02.01 Архитектура,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</si>
  <si>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852101О.99.0.ББ28АС56000</t>
  </si>
  <si>
    <t>Численность обучающихся
(08.02.01 Строительство и эксплуатация зданий и сооружений,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</si>
  <si>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852101О.99.0.ББ28АС80000</t>
  </si>
  <si>
    <t>Численность обучающихся
(08.02.01 Строительство и эксплуатация зданий и сооружений, среднее общее образование, очная)</t>
  </si>
  <si>
    <t>Код (коды) бюджетной
классификации
026-0704-1440111427-611</t>
  </si>
  <si>
    <t>Уникальный номер регионального или общероссийского перечня государственных услуг (работ):
852101О.99.0.ББ28АЭ20000</t>
  </si>
  <si>
    <t>Численность обучающихся
(08.02.05 Строительство и эксплуатация автомобильных дорог и аэродромов,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</si>
  <si>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852101О.99.0.ББ28ББ52000</t>
  </si>
  <si>
    <t>Численность обучающихся
(08.02.07 Монтаж и эксплуатация внутренних сантехнических устройств, кондиционирования воздуха и вентиляции,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</si>
  <si>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852101О.99.0.ББ28БЛ16000</t>
  </si>
  <si>
    <t>Численность обучающихся
(08.02.11 Управление, эксплуатация и обслуживание многоквартирного дома,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</si>
  <si>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852101О.99.0.ББ28ИТ20000</t>
  </si>
  <si>
    <t>Численность обучающихся
(21.02.05 Земельно‑имущественные отношения,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</si>
  <si>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852101О.99.0.ББ28ИТ60000</t>
  </si>
  <si>
    <t>Численность обучающихся
(21.02.05 Земельно‑имущественные отношения,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</si>
  <si>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852101О.99.0.ББ28ЧЕ60002</t>
  </si>
  <si>
    <t>Численность обучающихся
(11.02.15 Инфокоммуникационные сети и системы связи, среднее общее образование, очная)</t>
  </si>
  <si>
    <t>Уникальный номер регионального или общероссийского перечня государственных услуг (работ):
852101О.99.0.ББ29АН48000</t>
  </si>
  <si>
    <t>Численность обучающихся
(08.01.06 Мастер сухого строительства, основное общее образование, очная)</t>
  </si>
  <si>
    <t>Уникальный номер регионального или общероссийского перечня государственных услуг (работ):
852101О.99.0.ББ29АО92000</t>
  </si>
  <si>
    <t>Численность обучающихся
(08.01.07 Мастер общестроительных работ, основное общее образование, очная)</t>
  </si>
  <si>
    <t>Уникальный номер регионального или общероссийского перечня государственных услуг (работ):
852101О.99.0.ББ29АУ24000</t>
  </si>
  <si>
    <t>Численность обучающихся
(08.01.10 Мастер жилищно-коммунального хозяйства, основное общее образование, очная)</t>
  </si>
  <si>
    <t>Уникальный номер регионального или общероссийского перечня государственных услуг (работ):
852101О.99.0.ББ29БШ36000</t>
  </si>
  <si>
    <t>Численность обучающихся
(11.01.05 Монтажник связи, основное общее образование, очная)</t>
  </si>
  <si>
    <t>Уникальный номер регионального или общероссийского перечня государственных услуг (работ):
 852101О.99.0.ББ28ШС96002</t>
  </si>
  <si>
    <t>Численность обучающихся
(35.02.16 Эксплуатация и ремонт сельскохозяйственной техники и оборудования, физические лица за исключением лиц с ОВЗ и инвалидов, очная)</t>
  </si>
  <si>
    <t>Количество человеко-часов
(26527 Социальный работник, обучающиеся за исключением обучающихся с ограниченными возможностями здоровья (ОВЗ) и детей-инвалидов, очная)</t>
  </si>
  <si>
    <t>Код (коды) бюджетной
классификации:
026 0704 1440111427 621</t>
  </si>
  <si>
    <t>Численность обучающихся 
(43.01.09 Повар, кондитер, очная)</t>
  </si>
  <si>
    <t>Численность обучающихся
(23.01.03 Автомеханик, основное общее образование, очная)</t>
  </si>
  <si>
    <t>Код (коды) бюджетной
классификации
026 0704 1440111427 621</t>
  </si>
  <si>
    <t>Численность обучающихся
(064 13.01.10 Электромонтер по ремонту и обслуживанию электрооборудования, основное общее образование, очное)</t>
  </si>
  <si>
    <t>Уникальный номер регионального или общероссийского перечня государственных услуг (работ): 852101О.99.0.ББ29ДР68000</t>
  </si>
  <si>
    <t>Численность обучающихся
(15.01.20 Слесарь по контрольно-измерительным приборам и автоматике, основное общее образование, очная)</t>
  </si>
  <si>
    <t>Код (коды) бюджетной
классификации
 026 0704 1440111427 621</t>
  </si>
  <si>
    <t>Уникальный номер регионального или общероссийского перечня государственных услуг (работ): 852101О.99.0.ББ28КЛ80000</t>
  </si>
  <si>
    <t>Численность обучающихся
(21.02.15 Открытые горные работы,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</si>
  <si>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852101О.99.0.ББ28КМ04000</t>
  </si>
  <si>
    <t>Численность обучающихся
(21.02.15 Открытые горные работы, среднее общее образование, очная)</t>
  </si>
  <si>
    <t>Уникальный номер регионального или общероссийского перечня государственных услуг (работ): 852101О.99.0.ББ28КМ20000</t>
  </si>
  <si>
    <t>Численность обучающихся
(21.02.15 Открытые горные работы, среднее общее образование, заочная)</t>
  </si>
  <si>
    <t>Уникальный номер регионального или общероссийского перечня государственных услуг (работ): 852101О.99.0.ББ28КР12000</t>
  </si>
  <si>
    <t>Численность обучающихся
(21.02.17 Подземная разработка месторождений полезных ископаемых,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</si>
  <si>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852101О.99.0.ББ28КР52000</t>
  </si>
  <si>
    <t>Численность обучающихся
(21.02.17 Подземная разработка месторождений полезных ископаемых, среднее общее образование, заочная)</t>
  </si>
  <si>
    <t>Уникальный номер регионального или общероссийского перечня государственных услуг (работ): 852101О.99.0.ББ28КТ28000</t>
  </si>
  <si>
    <t>Численность обучающихся
(21.02.18 Обогащение полезных ископаемых, основное общее образование, заочная)</t>
  </si>
  <si>
    <t>Уникальный номер регионального или общероссийского перечня государственных услуг (работ): 852101О.99.0.ББ28КТ44000</t>
  </si>
  <si>
    <t>Уникальный номер регионального или общероссийского перечня государственных услуг (работ): 852101О.99.0.ББ28КТ52000</t>
  </si>
  <si>
    <t>Численность обучающихся
(21.02.18 Обогащение полезных ископаемых, среднее общее образование, очная)</t>
  </si>
  <si>
    <t>Уникальный номер регионального или общероссийского перечня государственных услуг (работ): 852101О.99.0.ББ28ДЭ52000</t>
  </si>
  <si>
    <t>Численность обучающихся
(13.02.11 Техническая эксплуатация и обслуживание электрического и электромеханического оборудования (в горной отрасли), основное общее образование, заочное)</t>
  </si>
  <si>
    <t>Уникальный номер регионального или общероссийского перечня государственных услуг (работ): 852101О.99.0.ББ28ДЭ68000</t>
  </si>
  <si>
    <t>Численность обучающихся
(13.02.11 Техническая эксплуатация и обслуживание электрического и электромеханического оборудования (в горной отрасли), основное общее образование, заочная)</t>
  </si>
  <si>
    <t>Уникальный номер регионального или общероссийского перечня государственных услуг (работ): 852101О.99.0.ББ28КЖ48000</t>
  </si>
  <si>
    <t>Численность обучающихся
(21.02.13 Геологическая съемка, поиски и разведка месторождений полезных ископаемых,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</si>
  <si>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852101О.99.0.ББ28КИ64000</t>
  </si>
  <si>
    <t>Численность обучающихся
(21.02.14 Маркшейдерское дело,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</si>
  <si>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852101О.99.0.ББ28КИ88000</t>
  </si>
  <si>
    <t>Численность обучающихся
(21.02.14 Маркшейдерское дело, среднее общее образование, очная)</t>
  </si>
  <si>
    <t>Уникальный номер регионального или общероссийского перечня государственных услуг (работ): 852101О.99.0.ББ28КК04000</t>
  </si>
  <si>
    <t>Численность обучающихся
(21.02.14 Маркшейдерское дело, среднее общее образование, заочная)</t>
  </si>
  <si>
    <t>Уникальный номер регионального или общероссийского перечня государственных услуг (работ): 852101О.99.0.ББ28ЗЮ00000</t>
  </si>
  <si>
    <t>Численность обучающихся
(20.02.01 Рациональное использование природохозяйственных комплексов, среднее общее образование, очная)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</si>
  <si>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</t>
  </si>
  <si>
    <t>Уникальный номер регионального или общероссийского перечня государственных услуг (работ):
852101О.99.0.ББ28УЗ62000</t>
  </si>
  <si>
    <t>Численность обучающихся
(44.02.01. Дошкольное образование, среднее общее образование, заочная с применением дистанционных образовательных технологий)</t>
  </si>
  <si>
    <t>Уникальный номер регионального или общероссийского перечня государственных услуг (работ):
852101О.99.0.ББ28УО68000</t>
  </si>
  <si>
    <t>Численность обучающихся
(44.02.04 Специальное дошкольное образование,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</si>
  <si>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852101О.99.0.ББ28УК60000</t>
  </si>
  <si>
    <t>Численность обучающихся
(44.02.02 Преподавание в начальных классах, среднее общее образование, очная)</t>
  </si>
  <si>
    <t>Уникальный номер регионального или общероссийского перечня государственных услуг (работ):
852101О.99.0.ББ28ХГ04000</t>
  </si>
  <si>
    <t>Численность обучающихся
(53.02.01 Музыкальное образование,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</si>
  <si>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852101О.99.0.ББ28УР84000</t>
  </si>
  <si>
    <t>Численность обучающихся
(44.02.05 Коррекционная педагогика в начальном образовании,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</si>
  <si>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852101О.99.0.ББ28УМ52000</t>
  </si>
  <si>
    <t>Численность обучающихся
(44.02.03 Педагогика дополнительного образования,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</si>
  <si>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852101О.99.0.ББ28НО20000</t>
  </si>
  <si>
    <t>Численность обучающихся
(27.02.04 Автоматические системы управления, основное общее образование, очное)</t>
  </si>
  <si>
    <t>Уникальный номер регионального или общероссийского перечня государственных услуг (работ):
852101О.99.0.ББ28НО60000</t>
  </si>
  <si>
    <t>Численность обучающихся
(27.02.04 Автоматические системы управления,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</si>
  <si>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852101О.99.0.ББ28ЕШ44000</t>
  </si>
  <si>
    <t>Численность обучающихся
(15.02.07 Автоматизация технологических процессов и производств, основное общее образование, очная)</t>
  </si>
  <si>
    <t>Уникальный номер регионального или общероссийского перечня государственных услуг (работ):
852101О.99.0.ББ29ИЗ36000</t>
  </si>
  <si>
    <t>Численность обучающихся
(21.01.08 Машинист на открытых горных работах, основное общее образование, очная)</t>
  </si>
  <si>
    <t>Уникальный номер регионального или общероссийского перечня государственных услуг (работ):
852101О.99.0.ББ29ДЧ88000</t>
  </si>
  <si>
    <t>Численность обучающихся
(15.01.25 Станочник (металлообработка), основное общее образование, очная)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</si>
  <si>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</t>
  </si>
  <si>
    <t>Уникальный номер регионального или общероссийского перечня государственных услуг (работ):
852101О.99.0.ББ29ИУ88000</t>
  </si>
  <si>
    <t>Численность обучающихся
(21.01.16 Обогатитель полезных ископаемых,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</si>
  <si>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852101О.99.0.ББ28СС08000</t>
  </si>
  <si>
    <t>Численность обучающихся
(39.02.01 Социальная работа,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</si>
  <si>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852101О.99.0.ББ28СУ24000</t>
  </si>
  <si>
    <t>Численность обучающихся
(39.02.02 Организация сурдокоммуникации, среднее общее образование, заочное)</t>
  </si>
  <si>
    <t>Реализация дополнительных профессиональных программ профессиональной переподготовки</t>
  </si>
  <si>
    <t>Уникальный номер регионального или общероссийского перечня государственных услуг (работ):
804200О.99.0.ББ59АБ20001</t>
  </si>
  <si>
    <t>Код (коды) бюджетной
классификации:
026 0705 1470111429 611</t>
  </si>
  <si>
    <t>Уникальный номер регионального или общероссийского перечня государственных услуг (работ):
804200О.99.0.ББ60АБ20001</t>
  </si>
  <si>
    <t>Уникальный номер регионального или общероссийского перечня государственных услуг (работ):
804200О.99.0.ББ60АБ21001</t>
  </si>
  <si>
    <t>Количество человеко-часов
(очная с применением дистанционных образовательных технологий)</t>
  </si>
  <si>
    <t>Организация и проведение общественно значимых мероприятий в сфере образования, науки и молодежной политики</t>
  </si>
  <si>
    <t>Уникальный номер регионального или общероссийского перечня государственных услуг (работ):
841214.Р.24.1.ББ970002000</t>
  </si>
  <si>
    <t>Код (коды) бюджетной
классификации
026 0705 1470111429 611</t>
  </si>
  <si>
    <t>Уникальный номер регионального или общероссийского перечня государственных услуг (работ):
850000.P.24.1.БВ020002000</t>
  </si>
  <si>
    <t>Количество экспертиз</t>
  </si>
  <si>
    <t>Количество отработанных отчетов</t>
  </si>
  <si>
    <t>Проведение прикладных научных исследований</t>
  </si>
  <si>
    <t>Уникальный номер регионального или общероссийского перечня государственных услуг (работ):
722030.Р.24.1.БВ100002000</t>
  </si>
  <si>
    <t>Количество научно-исследовательских работ</t>
  </si>
  <si>
    <t>Количество публикаций в научных журналах</t>
  </si>
  <si>
    <t>Создание и развитие информационных систем и компонентов информационно-телекоммуникационной инфраструктуры</t>
  </si>
  <si>
    <t>Уникальный номер регионального или общероссийского перечня государственных услуг (работ):
620100.Р.24.1.АЖ430002000</t>
  </si>
  <si>
    <t>Количество учетных записей</t>
  </si>
  <si>
    <t>Уникальный номер регионального или общероссийского перечня государственных услуг (работ):
581900.Р.24.1.АЗ080004000</t>
  </si>
  <si>
    <t>Количество экземпляров
(журналы)</t>
  </si>
  <si>
    <t>Уникальный номер регионального или общероссийского перечня государственных услуг (работ):
581900.Р.24.1.АЗ040002000</t>
  </si>
  <si>
    <t>Количество экземпляров
(иные печатные периодические издания, в бумажном виде)</t>
  </si>
  <si>
    <t>Код (коды) бюджетной
классификации
026-0705-1470111429-611</t>
  </si>
  <si>
    <t>Техническое сопровождение и эксплуатация, вывод из эксплуатации информационных систем и компонентов информационно-телекоммуникационной инфраструктуры</t>
  </si>
  <si>
    <t>Уникальный номер регионального или общероссийского перечня государственных услуг (работ):
620900.Р.24.1.АЖ540004000</t>
  </si>
  <si>
    <t>Количество ИС обеспечения специальной деятельности</t>
  </si>
  <si>
    <t>Количество государственных услуг, предъявляемых в электронном виде</t>
  </si>
  <si>
    <t>Количество центров обработки данных</t>
  </si>
  <si>
    <t>Уникальный номер регионального или общероссийского перечня государственных услуг (работ):
 620900.Р.24.1.АЖ540003000</t>
  </si>
  <si>
    <t>Количество ИС обеспечения типовой деятельности</t>
  </si>
  <si>
    <t>Количество мероприятий
(проведение экспертизы профессиональной деятельности педагогов, проектов, конкурсных материалов, проведение мониторингов в соответствии с планом мероприятий Минобрнауки России, Минобразования Забайкальского края)</t>
  </si>
  <si>
    <t>Код (коды) бюджетной
классификации:
026 0709 1450311452 611</t>
  </si>
  <si>
    <t>Информационно-технологическое обеспечение управления системой образования</t>
  </si>
  <si>
    <t>Уникальный номер регионального или общероссийского перечня государственных услуг (работ):
850000.Р.24.1.БВ040002000</t>
  </si>
  <si>
    <t>Количество разработанных документов
(технологическое обеспечение и ведение региональной информационной системы образовательных результатов, информационное сопровождение)</t>
  </si>
  <si>
    <t>Уникальный номер регионального или общероссийского перечня государственных услуг (работ): 801012О.99.0.ББ57АЖ24000</t>
  </si>
  <si>
    <t>Код (коды) бюджетной
классификации:
026 0709 1480111445 611</t>
  </si>
  <si>
    <t>Психолого-медико-педагогическое обследование</t>
  </si>
  <si>
    <t>Уникальный номер регионального или общероссийского перечня государственных услуг (работ):
853212О.99.0.БВ20АА02001</t>
  </si>
  <si>
    <t>Численность обучающихся
(дошкольное образование, в центре психолого-педагогической, медицинской и социальной помощи)</t>
  </si>
  <si>
    <t>Уникальный номер регионального или общероссийского перечня государственных услуг (работ):
880900О.99.0.БА84АА02000</t>
  </si>
  <si>
    <t>Численность обучающихся
(начальное общее образование, в центре психолого-педагогической, медицинской и социальной помощи)</t>
  </si>
  <si>
    <t>Уникальный номер регионального или общероссийского перечня государственных услуг (работ):
880900О.99.0.БА98АА02000</t>
  </si>
  <si>
    <t>Численность обучающихся
(основное общее образование, в центре психолого-педагогической, медицинской и социальной помощи)</t>
  </si>
  <si>
    <t>Уникальный номер регионального или общероссийского перечня государственных услуг (работ):
880900О.99.0.ББ13АА02000</t>
  </si>
  <si>
    <t>Численность обучающихся
(среднее общее образование, в центре психолого-педагогической, медицинской и социальной помощи)</t>
  </si>
  <si>
    <t>Психолого-педагогическое консультирование обучающихся, их родителей (законных представителей) и педагогических работников</t>
  </si>
  <si>
    <t>Уникальный номер регионального или общероссийского перечня государственных услуг (работ):
880900О.99.0.ББ14АА02000</t>
  </si>
  <si>
    <t>Число обучающихся, их родителей (законных представителей) и педагогических работников
(среднее общее образование, в центре психолого-педагогической, медицинской и социальной помощи)</t>
  </si>
  <si>
    <t>Уникальный номер регионального или общероссийского перечня государственных услуг (работ):
853212О.99.0.БВ21АА02003</t>
  </si>
  <si>
    <t>Число обучающихся, их родителей (законных представителей) и педагогических работников
(дошкольное образование, в центре психолого-педагогической, медицинской и социальной помощи)</t>
  </si>
  <si>
    <t>Уникальный номер регионального или общероссийского перечня государственных услуг (работ):
880900О.99.0.БА85АА02000</t>
  </si>
  <si>
    <t>Число обучающихся, их родителей (законных представителей) и педагогических работников
(начальное общее образование, в центре психолого-педагогической, медицинской и социальной помощи)</t>
  </si>
  <si>
    <t>Уникальный номер регионального или общероссийского перечня государственных услуг (работ):
880900О.99.0.БА99АА02000</t>
  </si>
  <si>
    <t>Число обучающихся, их родителей (законных представителей) и педагогических работников
(основное общее образование, вцентре психолого-педагогической, медицинской и социальной помощи)</t>
  </si>
  <si>
    <t>Уникальный номер регионального или общероссийского перечня государственных услуг (работ):
853212О.99.0.БВ22АА02001</t>
  </si>
  <si>
    <t>Уникальный номер регионального или общероссийского перечня государственных услуг (работ):
880900О.99.0.БА86АА02000</t>
  </si>
  <si>
    <t>Численность обучающихся
(начальное общее образование, В центре психолого-педагогической, медицинской и социальной помощи)</t>
  </si>
  <si>
    <t>Уникальный номер регионального или общероссийского перечня государственных услуг (работ):
880900О.99.0.ББ00АА02000</t>
  </si>
  <si>
    <t>Численность обучающихся
(основное общее образование,  в центре психолого-педагогической, медицинской и социальной помощи)</t>
  </si>
  <si>
    <t>Уникальный номер регионального или общероссийского перечня государственных услуг (работ):
804200О.99.0.ББ52АС32000</t>
  </si>
  <si>
    <t>Количество человеко-часов
(cоциально-педагогической, дети с ограниченными возможностями здоровья (ОВЗ), обучающиеся по состоянию здоровья по месту жительства, адаптированная образовательная программа, очная)</t>
  </si>
  <si>
    <t>Присмотр и уход</t>
  </si>
  <si>
    <t>Уникальный номер регионального или общероссийского перечня государственных услуг (работ):
853211О.99.0.БВ19АГ29000</t>
  </si>
  <si>
    <t>Число детей пребывания
(физические лица льготных категорий, определяемых учредителем, от 3 лет до 5 лет)</t>
  </si>
  <si>
    <t>Уникальный номер регионального или общероссийского перечня государственных услуг (работ):
853211О.99.0.БВ19АГ35000</t>
  </si>
  <si>
    <t>Число детей пребывания
(физические лица льготных категорий, определяемых учредителем, от 5 лет)</t>
  </si>
  <si>
    <t>Код (коды) бюджетной
классификации
026 0709 1480111445 611</t>
  </si>
  <si>
    <t>Методическое обеспечение образовательной деятельности</t>
  </si>
  <si>
    <t>Первичная медико-санитарная помощь, не включенная в базовую программу обязательного медицинского страхования</t>
  </si>
  <si>
    <t>Уникальный номер регионального или общероссийского перечня государственных услуг (работ):
860000О.99.0.АД57АА31002</t>
  </si>
  <si>
    <t>Число посещений
(в части профилактики)</t>
  </si>
  <si>
    <t>Уникальный номер регионального или общероссийского перечня государственных услуг (работ):
880900О.99.0.БА85АА00000</t>
  </si>
  <si>
    <t>Число обучающихся, их родителей (законных представителей) и педагогических работников
(начальное общее образование)</t>
  </si>
  <si>
    <t xml:space="preserve">Уникальный номер регионального или общероссийского перечня государственных услуг (работ):
880900О.99.0.БА99АА00000 </t>
  </si>
  <si>
    <t>Число обучающихся, их родителей (законных представителей) и педагогических работников
(основное общее образование)</t>
  </si>
  <si>
    <t xml:space="preserve">Уникальный номер регионального или общероссийского перечня государственных услуг (работ):
880900О.99.0.ББ14АА00000 </t>
  </si>
  <si>
    <t>Число обучающихся, их родителей (законных представителей) и педагогических работников
(среднее общее образование)</t>
  </si>
  <si>
    <t>Число обучающихся, их родителей (законных представителей) и педагогических работников</t>
  </si>
  <si>
    <t xml:space="preserve">Организация проведения общественно-значимых мероприятий в сфере образования, науки и молодежной политики </t>
  </si>
  <si>
    <t>Количество проведенных мероприятий</t>
  </si>
  <si>
    <t>Ведение бухгалтерского учета автономными учреждениями, формирование регистров бухгалтерского учета</t>
  </si>
  <si>
    <t>Уникальный номер регионального или общероссийского перечня государственных услуг (работ):
692000.Р.24.1.АЧ200004000</t>
  </si>
  <si>
    <t>Количество отчетов
(электронные носители информации)</t>
  </si>
  <si>
    <t>Код (коды) бюджетной
классификации:
026 0709 1490111455 611</t>
  </si>
  <si>
    <t>Уникальный номер регионального или общероссийского перечня государственных услуг (работ):
692000.Р.24.1.АЧ200003000</t>
  </si>
  <si>
    <t>Количество отчетов
(бумажные носители информации)</t>
  </si>
  <si>
    <t>Ведение бюджетного учета (формирование регистров) по всем объектам учета органов власти, казенных учреждений</t>
  </si>
  <si>
    <t>Количество объектов учета
(электронные носители информации)</t>
  </si>
  <si>
    <t>Количество объектов учета
(бумажные носители информации)</t>
  </si>
  <si>
    <t>Код (коды) бюджетной
классификации
026 0709 1490111455 611</t>
  </si>
  <si>
    <t>Уникальный номер регионального или общероссийского перечня государственных услуг (работ):
692000.Р.24.1.АЧ190005000</t>
  </si>
  <si>
    <t>Уникальный номер регионального или общероссийского перечня государственных услуг (работ):
692000.Р.24.1.АЧ190004000</t>
  </si>
  <si>
    <t>Организация и осуществление транспортного обслуживания должностных лиц, государственных органов и государственных учреждений</t>
  </si>
  <si>
    <t xml:space="preserve">Уникальный номер регионального или общероссийского перечня государственных услуг (работ):
493900.Р.24.1.АШ150002000 </t>
  </si>
  <si>
    <t>Машино-часы работы автомобилей</t>
  </si>
  <si>
    <t xml:space="preserve">машино-часы </t>
  </si>
  <si>
    <t>Закупка товаров, работ, услуг для обеспечения государственных нужд</t>
  </si>
  <si>
    <t>Уникальный номер регионального или общероссийского перечня государственных услуг (работ):
841129.Р.24.1.00000001000</t>
  </si>
  <si>
    <t>Объем закупок</t>
  </si>
  <si>
    <t>Код (коды) бюджетной
классификации:
026 0705 1470111429 621</t>
  </si>
  <si>
    <t>Уникальный номер регионального или общероссийского перечня государственных услуг (работ):
620900.Р.24.1.АЖ540003000</t>
  </si>
  <si>
    <t>Уникальный номер регионального или общероссийского перечня государственных услуг (работ):
804200О.99.0.ББ52АЕ76000</t>
  </si>
  <si>
    <t xml:space="preserve">Количество человеко-часов
(художественный, "Искровская школа вожатых") </t>
  </si>
  <si>
    <t>Код (коды) бюджетной
классификации:
026 0707 1460111435 621</t>
  </si>
  <si>
    <t>Количество человеко-часов
(cоциально-педагогической, "Искровский клуб гитарной песни")</t>
  </si>
  <si>
    <t>Количество человеко-часов
(cоциально-педагогической, "Региональная искровская ассоциация школьников")</t>
  </si>
  <si>
    <t>Число обучающихся
(Курсы повышения квалификации для специалистов по работе с молодежью)</t>
  </si>
  <si>
    <t>Число обучающихся
(научно-методическое, аналитическое сопровождение, консультационная поддержка образовательной и инновационной деятельности)</t>
  </si>
  <si>
    <t xml:space="preserve">Организация мероприятий в сфере молодежной политики, направленных на гражданское и  патриотическое воспитание молодежи, воспитание толерантности в молодежной среде, формирование правовых, культурных и нравственных ценностей среди молодежи </t>
  </si>
  <si>
    <t>Уникальный номер регионального или общероссийского перечня государственных услуг (работ):
932900.Р.24.1.АЗ370002001</t>
  </si>
  <si>
    <t>Уникальный номер регионального или общероссийского перечня государственных услуг (работ):
 841214.Р.24.1.ББ970002000</t>
  </si>
  <si>
    <t xml:space="preserve">Количество человеко-часов
</t>
  </si>
  <si>
    <t xml:space="preserve"> Методическое обеспечение образовательной деятельности</t>
  </si>
  <si>
    <t>Итого по государственной программе "Развитие образования Забайкальского края на 2014–2025 годы"</t>
  </si>
  <si>
    <t>Итого по Министерству образования и науки Забайкальского края</t>
  </si>
  <si>
    <t>10.1.1</t>
  </si>
  <si>
    <t>10.1.2</t>
  </si>
  <si>
    <t>10.1.3</t>
  </si>
  <si>
    <t>10.1.4</t>
  </si>
  <si>
    <t>10.1.5</t>
  </si>
  <si>
    <t>10.1.6</t>
  </si>
  <si>
    <t>10.1.7</t>
  </si>
  <si>
    <t>10.1.8</t>
  </si>
  <si>
    <t>10.1.9</t>
  </si>
  <si>
    <t>10.1.10</t>
  </si>
  <si>
    <t>10.1.11</t>
  </si>
  <si>
    <t>10.1.12</t>
  </si>
  <si>
    <t>10.1.13</t>
  </si>
  <si>
    <t>10.1.14</t>
  </si>
  <si>
    <t>10.1.15</t>
  </si>
  <si>
    <t>10.1.16</t>
  </si>
  <si>
    <t>10.1.17</t>
  </si>
  <si>
    <t>10.1.18</t>
  </si>
  <si>
    <t>10.1.19</t>
  </si>
  <si>
    <t>10.1.20</t>
  </si>
  <si>
    <t>10.1.21</t>
  </si>
  <si>
    <t>10.1.22</t>
  </si>
  <si>
    <t>10.1.23</t>
  </si>
  <si>
    <t>10.1.24</t>
  </si>
  <si>
    <t>10.1.25</t>
  </si>
  <si>
    <t>10.1.26</t>
  </si>
  <si>
    <t>10.1.27</t>
  </si>
  <si>
    <t>10.1.28</t>
  </si>
  <si>
    <t>10.1.29</t>
  </si>
  <si>
    <t>10.1.30</t>
  </si>
  <si>
    <t>10.1.31</t>
  </si>
  <si>
    <t>10.1.32</t>
  </si>
  <si>
    <t>10.1.33</t>
  </si>
  <si>
    <t>10.1.34</t>
  </si>
  <si>
    <t>10.1.35</t>
  </si>
  <si>
    <t>10.1.36</t>
  </si>
  <si>
    <t>10.1.37</t>
  </si>
  <si>
    <t>10.1.38</t>
  </si>
  <si>
    <t>10.1.39</t>
  </si>
  <si>
    <t>10.1.40</t>
  </si>
  <si>
    <t>10.1.41</t>
  </si>
  <si>
    <t>10.1.42</t>
  </si>
  <si>
    <t>10.1.43</t>
  </si>
  <si>
    <t>10.1.44</t>
  </si>
  <si>
    <t>10.1.45</t>
  </si>
  <si>
    <t>10.1.46</t>
  </si>
  <si>
    <t>10.1.47</t>
  </si>
  <si>
    <t>10.1.48</t>
  </si>
  <si>
    <t>10.1.49</t>
  </si>
  <si>
    <t>10.1.50</t>
  </si>
  <si>
    <t>10.1.51</t>
  </si>
  <si>
    <t>10.1.52</t>
  </si>
  <si>
    <t>10.1.53</t>
  </si>
  <si>
    <t>10.1.54</t>
  </si>
  <si>
    <t>10.1.55</t>
  </si>
  <si>
    <t>10.1.56</t>
  </si>
  <si>
    <t>10.1.57</t>
  </si>
  <si>
    <t>10.1.58</t>
  </si>
  <si>
    <t>10.1.59</t>
  </si>
  <si>
    <t>10.1.60</t>
  </si>
  <si>
    <t>10.1.61</t>
  </si>
  <si>
    <t>10.1.62</t>
  </si>
  <si>
    <t>10.1.63</t>
  </si>
  <si>
    <t>10.1.64</t>
  </si>
  <si>
    <t>10.1.65</t>
  </si>
  <si>
    <t>10.1.66</t>
  </si>
  <si>
    <t>10.1.67</t>
  </si>
  <si>
    <t>10.1.68</t>
  </si>
  <si>
    <t>10.1.69</t>
  </si>
  <si>
    <t>10.1.70</t>
  </si>
  <si>
    <t>10.1.71</t>
  </si>
  <si>
    <t>10.1.72</t>
  </si>
  <si>
    <t>10.1.73</t>
  </si>
  <si>
    <t>10.1.74</t>
  </si>
  <si>
    <t>10.1.75</t>
  </si>
  <si>
    <t>10.1.76</t>
  </si>
  <si>
    <t>10.1.77</t>
  </si>
  <si>
    <t>10.1.78</t>
  </si>
  <si>
    <t>10.1.79</t>
  </si>
  <si>
    <t>10.1.80</t>
  </si>
  <si>
    <t>10.1.81</t>
  </si>
  <si>
    <t>10.1.82</t>
  </si>
  <si>
    <t>10.1.83</t>
  </si>
  <si>
    <t>10.1.84</t>
  </si>
  <si>
    <t>10.1.85</t>
  </si>
  <si>
    <t>10.1.86</t>
  </si>
  <si>
    <t>10.1.87</t>
  </si>
  <si>
    <t>10.1.88</t>
  </si>
  <si>
    <t>10.1.89</t>
  </si>
  <si>
    <t>10.1.90</t>
  </si>
  <si>
    <t>10.1.91</t>
  </si>
  <si>
    <t>10.1.92</t>
  </si>
  <si>
    <t>10.1.93</t>
  </si>
  <si>
    <t>10.1.94</t>
  </si>
  <si>
    <t>10.1.95</t>
  </si>
  <si>
    <t>10.1.96</t>
  </si>
  <si>
    <t>10.1.97</t>
  </si>
  <si>
    <t>10.1.98</t>
  </si>
  <si>
    <t>10.1.99</t>
  </si>
  <si>
    <t>10.1.100</t>
  </si>
  <si>
    <t>10.1.101</t>
  </si>
  <si>
    <t>10.1.102</t>
  </si>
  <si>
    <t>10.1.103</t>
  </si>
  <si>
    <t>10.1.104</t>
  </si>
  <si>
    <t>10.1.105</t>
  </si>
  <si>
    <t>10.1.106</t>
  </si>
  <si>
    <t>10.1.107</t>
  </si>
  <si>
    <t>10.1.108</t>
  </si>
  <si>
    <t>10.1.109</t>
  </si>
  <si>
    <t>10.1.110</t>
  </si>
  <si>
    <t>10.1.111</t>
  </si>
  <si>
    <t>10.1.112</t>
  </si>
  <si>
    <t>10.1.113</t>
  </si>
  <si>
    <t>10.1.114</t>
  </si>
  <si>
    <t>10.1.115</t>
  </si>
  <si>
    <t>10.1.116</t>
  </si>
  <si>
    <t>10.1.117</t>
  </si>
  <si>
    <t>10.1.118</t>
  </si>
  <si>
    <t>10.1.119</t>
  </si>
  <si>
    <t>10.1.120</t>
  </si>
  <si>
    <t>10.1.121</t>
  </si>
  <si>
    <t>10.1.122</t>
  </si>
  <si>
    <t>10.1.123</t>
  </si>
  <si>
    <t>10.1.124</t>
  </si>
  <si>
    <t>10.1.125</t>
  </si>
  <si>
    <t>10.1.126</t>
  </si>
  <si>
    <t>10.1.127</t>
  </si>
  <si>
    <t>10.1.128</t>
  </si>
  <si>
    <t>10.1.129</t>
  </si>
  <si>
    <t>10.1.130</t>
  </si>
  <si>
    <t>10.1.131</t>
  </si>
  <si>
    <t>10.1.132</t>
  </si>
  <si>
    <t>10.1.133</t>
  </si>
  <si>
    <t>10.1.134</t>
  </si>
  <si>
    <t>10.1.135</t>
  </si>
  <si>
    <t>10.1.136</t>
  </si>
  <si>
    <t>10.1.137</t>
  </si>
  <si>
    <t>10.1.138</t>
  </si>
  <si>
    <t>10.1.139</t>
  </si>
  <si>
    <t>10.1.140</t>
  </si>
  <si>
    <t>10.1.141</t>
  </si>
  <si>
    <t>10.1.142</t>
  </si>
  <si>
    <t>10.1.143</t>
  </si>
  <si>
    <t>10.1.144</t>
  </si>
  <si>
    <t>10.1.145</t>
  </si>
  <si>
    <t>10.1.146</t>
  </si>
  <si>
    <t>10.1.147</t>
  </si>
  <si>
    <t>10.1.148</t>
  </si>
  <si>
    <t>10.1.149</t>
  </si>
  <si>
    <t>10.1.150</t>
  </si>
  <si>
    <t>10.1.151</t>
  </si>
  <si>
    <t>10.1.152</t>
  </si>
  <si>
    <t>10.1.153</t>
  </si>
  <si>
    <t>10.1.154</t>
  </si>
  <si>
    <t>10.1.155</t>
  </si>
  <si>
    <t>10.1.156</t>
  </si>
  <si>
    <t>10.1.157</t>
  </si>
  <si>
    <t>10.1.158</t>
  </si>
  <si>
    <t>10.1.159</t>
  </si>
  <si>
    <t>10.1.160</t>
  </si>
  <si>
    <t>10.1.161</t>
  </si>
  <si>
    <t>10.1.162</t>
  </si>
  <si>
    <t>10.1.163</t>
  </si>
  <si>
    <t>10.1.164</t>
  </si>
  <si>
    <t>10.1.165</t>
  </si>
  <si>
    <t>10.1.166</t>
  </si>
  <si>
    <t>10.1.167</t>
  </si>
  <si>
    <t>10.1.168</t>
  </si>
  <si>
    <t>10.1.169</t>
  </si>
  <si>
    <t>10.1.170</t>
  </si>
  <si>
    <t>10.1.171</t>
  </si>
  <si>
    <t>10.1.172</t>
  </si>
  <si>
    <t>10.1.173</t>
  </si>
  <si>
    <t>10.1.174</t>
  </si>
  <si>
    <t>10.1.175</t>
  </si>
  <si>
    <t>10.1.176</t>
  </si>
  <si>
    <t>10.1.177</t>
  </si>
  <si>
    <t>10.1.178</t>
  </si>
  <si>
    <t>10.1.179</t>
  </si>
  <si>
    <t>10.1.180</t>
  </si>
  <si>
    <t>10.1.181</t>
  </si>
  <si>
    <t>10.1.182</t>
  </si>
  <si>
    <t>10.1.183</t>
  </si>
  <si>
    <t>10.1.184</t>
  </si>
  <si>
    <t>10.1.185</t>
  </si>
  <si>
    <t>10.1.186</t>
  </si>
  <si>
    <t>10.1.187</t>
  </si>
  <si>
    <t>10.1.188</t>
  </si>
  <si>
    <t>10.1.189</t>
  </si>
  <si>
    <t>10.1.190</t>
  </si>
  <si>
    <t>10.1.191</t>
  </si>
  <si>
    <t>10.1.192</t>
  </si>
  <si>
    <t>10.1.193</t>
  </si>
  <si>
    <t>10.1.194</t>
  </si>
  <si>
    <t>10.1.195</t>
  </si>
  <si>
    <t>10.1.196</t>
  </si>
  <si>
    <t>10.1.197</t>
  </si>
  <si>
    <t>10.1.198</t>
  </si>
  <si>
    <t>10.1.199</t>
  </si>
  <si>
    <t>10.1.200</t>
  </si>
  <si>
    <t>10.1.201</t>
  </si>
  <si>
    <t>10.1.202</t>
  </si>
  <si>
    <t>10.1.203</t>
  </si>
  <si>
    <t>10.1.204</t>
  </si>
  <si>
    <t>10.1.205</t>
  </si>
  <si>
    <t>10.1.206</t>
  </si>
  <si>
    <t>10.1.207</t>
  </si>
  <si>
    <t>10.1.208</t>
  </si>
  <si>
    <t>10.1.209</t>
  </si>
  <si>
    <t>10.1.210</t>
  </si>
  <si>
    <t>10.1.211</t>
  </si>
  <si>
    <t>10.1.212</t>
  </si>
  <si>
    <t>10.1.213</t>
  </si>
  <si>
    <t>10.1.214</t>
  </si>
  <si>
    <t>10.1.215</t>
  </si>
  <si>
    <t>10.1.216</t>
  </si>
  <si>
    <t>10.1.217</t>
  </si>
  <si>
    <t>10.1.218</t>
  </si>
  <si>
    <t>10.1.219</t>
  </si>
  <si>
    <t>10.1.220</t>
  </si>
  <si>
    <t>10.1.221</t>
  </si>
  <si>
    <t>10.1.222</t>
  </si>
  <si>
    <t>10.1.223</t>
  </si>
  <si>
    <t>10.1.224</t>
  </si>
  <si>
    <t>10.1.225</t>
  </si>
  <si>
    <t>10.1.226</t>
  </si>
  <si>
    <t>10.1.227</t>
  </si>
  <si>
    <t>10.1.228</t>
  </si>
  <si>
    <t>10.1.229</t>
  </si>
  <si>
    <t>10.1.230</t>
  </si>
  <si>
    <t>10.1.231</t>
  </si>
  <si>
    <t>10.1.232</t>
  </si>
  <si>
    <t>10.1.233</t>
  </si>
  <si>
    <t>10.1.234</t>
  </si>
  <si>
    <t>10.1.235</t>
  </si>
  <si>
    <t>10.1.236</t>
  </si>
  <si>
    <t>10.1.237</t>
  </si>
  <si>
    <t>10.1.238</t>
  </si>
  <si>
    <t>10.1.239</t>
  </si>
  <si>
    <t>10.1.240</t>
  </si>
  <si>
    <t>10.1.241</t>
  </si>
  <si>
    <t>10.1.242</t>
  </si>
  <si>
    <t>10.1.243</t>
  </si>
  <si>
    <t>10.1.244</t>
  </si>
  <si>
    <t>10.1.245</t>
  </si>
  <si>
    <t>10.1.246</t>
  </si>
  <si>
    <t>10.1.247</t>
  </si>
  <si>
    <t>10.1.248</t>
  </si>
  <si>
    <t>10.1.249</t>
  </si>
  <si>
    <t>10.1.250</t>
  </si>
  <si>
    <t>10.1.251</t>
  </si>
  <si>
    <t>10.1.252</t>
  </si>
  <si>
    <t>10.1.253</t>
  </si>
  <si>
    <t>10.1.254</t>
  </si>
  <si>
    <t>10.1.255</t>
  </si>
  <si>
    <t>10.1.256</t>
  </si>
  <si>
    <t>10.1.257</t>
  </si>
  <si>
    <t>10.1.258</t>
  </si>
  <si>
    <t>10.1.259</t>
  </si>
  <si>
    <t>10.1.260</t>
  </si>
  <si>
    <t>10.1.261</t>
  </si>
  <si>
    <t>10.1.262</t>
  </si>
  <si>
    <t>10.1.263</t>
  </si>
  <si>
    <t>10.1.264</t>
  </si>
  <si>
    <t>10.1.265</t>
  </si>
  <si>
    <t>10.1.266</t>
  </si>
  <si>
    <t>10.1.267</t>
  </si>
  <si>
    <t>10.1.268</t>
  </si>
  <si>
    <t>10.1.269</t>
  </si>
  <si>
    <t>10.1.270</t>
  </si>
  <si>
    <t>10.1.271</t>
  </si>
  <si>
    <t>10.1.272</t>
  </si>
  <si>
    <t>10.1.273</t>
  </si>
  <si>
    <t>10.1.274</t>
  </si>
  <si>
    <t>10.1.275</t>
  </si>
  <si>
    <t>10.1.276</t>
  </si>
  <si>
    <t>10.1.277</t>
  </si>
  <si>
    <t>10.1.278</t>
  </si>
  <si>
    <t>10.1.279</t>
  </si>
  <si>
    <t>10.1.280</t>
  </si>
  <si>
    <t>10.1.281</t>
  </si>
  <si>
    <t>10.1.282</t>
  </si>
  <si>
    <t>10.1.283</t>
  </si>
  <si>
    <t>10.1.284</t>
  </si>
  <si>
    <t>10.1.285</t>
  </si>
  <si>
    <t>10.1.286</t>
  </si>
  <si>
    <t>10.1.287</t>
  </si>
  <si>
    <t>20,00</t>
  </si>
  <si>
    <t>2511</t>
  </si>
  <si>
    <t>Организация мероприятий в сфере молодежной политики, направленных на гражданское и патриотическое воспитание молодежи, воспитание толерантности в молодежной среде, формирование правовых, культурных и нравственных ценностей среди молодежи</t>
  </si>
  <si>
    <t>Органзация досуга детей подростков и молодежи</t>
  </si>
  <si>
    <t>Пропаганда физической культуры, спорта и здорового образа жизни</t>
  </si>
  <si>
    <t>Непрограммная деятельность - ГАУ "Редакция газеты "Забайкальский рабочий"</t>
  </si>
  <si>
    <t xml:space="preserve">количество номеров </t>
  </si>
  <si>
    <t>количество полос формата А2</t>
  </si>
  <si>
    <t>ЕД/ГОД</t>
  </si>
  <si>
    <t>объем печатной продукции</t>
  </si>
  <si>
    <r>
      <t>см</t>
    </r>
    <r>
      <rPr>
        <vertAlign val="superscript"/>
        <sz val="12"/>
        <color theme="1"/>
        <rFont val="Times New Roman"/>
        <family val="1"/>
        <charset val="204"/>
      </rPr>
      <t>2</t>
    </r>
  </si>
  <si>
    <t>объем тиража</t>
  </si>
  <si>
    <t>шт</t>
  </si>
  <si>
    <t>количество комплектов документов</t>
  </si>
  <si>
    <t>8440,8</t>
  </si>
  <si>
    <t>9614,6</t>
  </si>
  <si>
    <t>Производство и выпуск сетевого издания</t>
  </si>
  <si>
    <t>2250</t>
  </si>
  <si>
    <t>0,0</t>
  </si>
  <si>
    <t>4526,2</t>
  </si>
  <si>
    <t>Непрограммная деятельность - ГБУ "Центр транспортного обслуживания" Забайкальского края</t>
  </si>
  <si>
    <t>Организация и осуществление транспортного обслуживания должностных лиц, государственных органов</t>
  </si>
  <si>
    <t>161,7</t>
  </si>
  <si>
    <t>Администрация Губернатора Забайкальского края</t>
  </si>
  <si>
    <t xml:space="preserve">Количество человеко-часов </t>
  </si>
  <si>
    <t xml:space="preserve"> Количество мероприятий</t>
  </si>
  <si>
    <t xml:space="preserve">Код (коды) бюджетной
классификации:
 001-0707-1460111435-621 </t>
  </si>
  <si>
    <t>Уникальный номер регионального или общероссийского перечня государственных услуг (работ): 932900.Р.24.1.АЗ370002000</t>
  </si>
  <si>
    <t>Развитие образования Забайкальского края на 2014 - 2025 годы
("ГАУ "Молодежный центр "Искра")</t>
  </si>
  <si>
    <t>Развитие образования Забайкальского края на 2014-2025 годы 
(ГАУ "Дворец Молодежи")</t>
  </si>
  <si>
    <t>Уникальный номер регионального или общероссийского перечня государственных услуг (работ): 804200О.99.0.ББ52АЖ48000</t>
  </si>
  <si>
    <t>Уникальный номер регионального или общероссийского перечня государственных услуг (работ): 
932900.Р.24.1.АЗ370002000</t>
  </si>
  <si>
    <t>Уникальный номер регионального или общероссийского перечня государственных услуг (работ): 932900.Р.24.1.АЗ310001000</t>
  </si>
  <si>
    <t>Уникальный номер регионального или общероссийского перечня государственных услуг (работ): 931900.Р.24.1.БА160001000</t>
  </si>
  <si>
    <t xml:space="preserve">Уникальный номер регионального или общероссийского перечня государственных услуг (работ): 581300.Р.24.0А3070001001       </t>
  </si>
  <si>
    <t>Уникальный номер регионального или общероссийского перечня государственных услуг (работ):  631200.Р.24.1.АЖ570001000</t>
  </si>
  <si>
    <t>Уникальный номер регионального или общероссийского перечня государственных услуг (работ): 493900.Р.24.1. АШ150003000</t>
  </si>
  <si>
    <t>Код (коды) бюджетной
классификации:
001 0707 1460111435 621</t>
  </si>
  <si>
    <t>Код (коды) бюджетной
классификации:                                 001-1202-88 0 00 98701-621</t>
  </si>
  <si>
    <t>Код (коды) бюджетной
классификации:
001-0113-8800019303-611</t>
  </si>
  <si>
    <t>Транспортное обслуживание</t>
  </si>
  <si>
    <t>Размещение информации</t>
  </si>
  <si>
    <t>тысяча машино - часов</t>
  </si>
  <si>
    <t>Итого по непрограммной деятельности</t>
  </si>
  <si>
    <t xml:space="preserve">ИТОГО субсидий на оказание государственных услуг
(выполнение работ) по Администрации Губернатора Забайкальского края
</t>
  </si>
  <si>
    <t>Итого по государственной программе"Развитие образования Забайкальского края на 2014-2025 года"</t>
  </si>
  <si>
    <t xml:space="preserve">11.1.1 </t>
  </si>
  <si>
    <t>11.1.2.</t>
  </si>
  <si>
    <t>11.1.3.</t>
  </si>
  <si>
    <t>11.1.4.</t>
  </si>
  <si>
    <t>11.1.5</t>
  </si>
  <si>
    <t>11.1.6</t>
  </si>
  <si>
    <t>11.1.7</t>
  </si>
  <si>
    <t>11.1.8</t>
  </si>
  <si>
    <t>11.2.1</t>
  </si>
  <si>
    <t>11.2.2</t>
  </si>
  <si>
    <t>лист.печ.</t>
  </si>
  <si>
    <t>Развитие физической культуры и спорта в Забайкальском крае</t>
  </si>
  <si>
    <t>Обеспечение доступа к объектам спорта</t>
  </si>
  <si>
    <t>Уникальный номер регионального или общероссийской перечня государственных услуг (работ):
931900.Р.24.1.БА310002000</t>
  </si>
  <si>
    <t>Предоставление объектов спорта для проведения спортивных мероприятий</t>
  </si>
  <si>
    <t>Код (коды) бюджетной
классификации: 
011 1103 1820113482 611 241</t>
  </si>
  <si>
    <t xml:space="preserve">Спортивная подготовка по олимпийским видам спорта </t>
  </si>
  <si>
    <t>Уникальный номер регионального или общероссийской перечня государственных услуг (работ):
931900О.99.0.БВ27АА55001</t>
  </si>
  <si>
    <t xml:space="preserve">Число лиц, прошедших спортивную подготовку на этапах спортивной подготовки </t>
  </si>
  <si>
    <t>Уникальный номер регионального или общероссийской перечня государственных услуг (работ):
931900О.99.0.БВ27АА56001</t>
  </si>
  <si>
    <t>Уникальный номер регионального или общероссийской перечня государственных услуг (работ):
931900О.99.0.БВ27АА85001</t>
  </si>
  <si>
    <t>Уникальный номер регионального или общероссийской перечня государственных услуг (работ):
931900О.99.0.БВ27АА86001</t>
  </si>
  <si>
    <t>Уникальный номер регионального или общероссийской перечня государственных услуг (работ):
931900О.99.0.БВ27АА87001</t>
  </si>
  <si>
    <t>Уникальный номер регионального или общероссийского перечня государственных услуг (работ):
931900О.99.0.БВ27АА95001</t>
  </si>
  <si>
    <t>Уникальный номер регионального или общероссийского перечня государственных услуг (работ):
931900О.99.0.БВ27АБ00001</t>
  </si>
  <si>
    <t>Уникальный номер регионального или общероссийского перечня государственных услуг (работ):
931900О.99.0.БВ27АБ01001</t>
  </si>
  <si>
    <t>Уникальный номер регионального или общероссийского перечня государственных услуг (работ):
931900О.99.0.БВ27АБ02001</t>
  </si>
  <si>
    <t>Уникальный номер регионального или общероссийского перечня государственных услуг (работ):
931900О.99.0.БВ27АБ20001</t>
  </si>
  <si>
    <t>Уникальный номер регионального или общероссийского перечня государственных услуг (работ):
931900О.99.0.БВ27АБ21001</t>
  </si>
  <si>
    <t>Уникальный номер регионального или общероссийского перечня государственных услуг (работ):
931900О.99.0.БВ27АБ95001</t>
  </si>
  <si>
    <t>Уникальный номер регионального или общероссийского перечня государственных услуг (работ):
931900О.99.0.БВ27АБ96001</t>
  </si>
  <si>
    <t>Уникальный номер регионального или общероссийского перечня государственных услуг (работ):
931900О.99.0.БВ27АБ97001</t>
  </si>
  <si>
    <t>Уникальный номер регионального или общероссийского перечня государственных услуг (работ):
931900О.99.0.БВ27АБ98001</t>
  </si>
  <si>
    <t>Уникальный номер регионального или общероссийского перечня государственных услуг (работ):
931900О.99.0.БВ27АВ50001</t>
  </si>
  <si>
    <t>Уникальный номер регионального или общероссийского перечня государственных услуг (работ):
931900О.99.0.БВ27АВ51001</t>
  </si>
  <si>
    <t>Уникальный номер регионального или общероссийского перечня государственных услуг (работ):
931900О.99.0.БВ27АВ79001</t>
  </si>
  <si>
    <t>Уникальный номер регионального или общероссийского перечня государственных услуг (работ):
931900О.99.0.БВ27АВ80001</t>
  </si>
  <si>
    <t>Уникальный номер регионального или общероссийского перечня государственных услуг (работ):
931900О.99.0.БВ27АВ81001</t>
  </si>
  <si>
    <t>Уникальный номер регионального или общероссийского перечня государственных услуг (работ):
931900О.99.0.БВ27АВ93001</t>
  </si>
  <si>
    <t xml:space="preserve">Спортивная подготовка по неолимпийским видам спорта </t>
  </si>
  <si>
    <t>Уникальный номер регионального или общероссийского перечня государственных услуг (работ):
931900О.99.0.БВ28АВ30000</t>
  </si>
  <si>
    <t>Уникальный номер регионального или общероссийского перечня государственных услуг (работ):
931900О.99.0.БВ28АВ31000</t>
  </si>
  <si>
    <t xml:space="preserve">Спортивная подготовка по спорту лиц с поражением ОДА </t>
  </si>
  <si>
    <t>Уникальный номер регионального или общероссийского перечня государственных услуг (работ):
931900О.99.0.БВ29АБ23001</t>
  </si>
  <si>
    <t>Первичная медико-санитарная помощь</t>
  </si>
  <si>
    <t>Уникальный номер регионального или общероссийского перечня государственных услуг (работ):
861000О.99.0.АЕ72АА03000</t>
  </si>
  <si>
    <t xml:space="preserve">Число спортсменов </t>
  </si>
  <si>
    <t xml:space="preserve">Оказание медицинской помощи при проведении официальных физкультурных, спортивных и массовых спортивно-зрелищных мероприятий </t>
  </si>
  <si>
    <t>Уникальный номер регионального или общероссийского перечня государственных услуг (работ):
931900.Р.24.1.АД590001000</t>
  </si>
  <si>
    <t>Количество выполненных работ</t>
  </si>
  <si>
    <t>ед</t>
  </si>
  <si>
    <t xml:space="preserve">Организация и обеспечение подготовки спортивного резерва </t>
  </si>
  <si>
    <t>Уникальный номер регионального или общероссийского перечня государственных услуг (работ):
931900.Р.24.1.БА210002001</t>
  </si>
  <si>
    <t>Количество человек</t>
  </si>
  <si>
    <t xml:space="preserve">Организация и обеспечение координации деятельности физкультурно-спортивных организаций по подготовке спортивного резерва </t>
  </si>
  <si>
    <t>Уникальный номер регионального или общероссийского перечня государственных услуг (работ):
931900.Р.24.1.БА260002000</t>
  </si>
  <si>
    <t>Количество физкультурно-спортивных организаций</t>
  </si>
  <si>
    <t xml:space="preserve">Содержание детей </t>
  </si>
  <si>
    <t>Код (коды) бюджетной
классификации: 
011 0704 1820113427 611 241</t>
  </si>
  <si>
    <t>Численность обучающихся, обеспеченных питанием</t>
  </si>
  <si>
    <t>Уникальный номер регионального или общероссийского перечня государственных услуг (работ):
852101О.99.0.ББ28УЭ20000</t>
  </si>
  <si>
    <t>Спортивная подготовка по олимпийским видам спорта</t>
  </si>
  <si>
    <t>Уникальный номер регионального или общероссийского перечня государственных услуг (работ):
 926200О.99.0.БВ27АА49006</t>
  </si>
  <si>
    <t>Число лиц, прошедших спортивную подготовку на этапах спортивной подготовки</t>
  </si>
  <si>
    <t>Уникальный номер регионального или общероссийского перечня государственных услуг (работ):
 931900О.99.0.БВ27АА88006</t>
  </si>
  <si>
    <t>Уникальный номер регионального или общероссийского перечня государственных услуг (работ):
931900О.99.0.БВ27АБ83006</t>
  </si>
  <si>
    <t>Уникальный номер регионального или общероссийского перечня государственных услуг (работ):
931900О.99.0.БВ27АБ99006</t>
  </si>
  <si>
    <t>Уникальный номер регионального или общероссийского перечня государственных услуг (работ):
931900О.99.0.БВ28АБ42000</t>
  </si>
  <si>
    <t>Уникальный номер регионального или общероссийского перечня государственных услуг (работ):
931900О.99.0.БВ28АВ87000</t>
  </si>
  <si>
    <t>Уникальный номер регионального или общероссийского перечня государственных услуг (работ):
931900О.99.0.БВ28АВ88000</t>
  </si>
  <si>
    <t>Уникальный номер регионального или общероссийского перечня государственных услуг (работ):
931900.Р.24.1.БА310002000</t>
  </si>
  <si>
    <t>Уникальный номер регионального или общероссийского перечня государственных услуг (работ):
931900О.99.0.БВ27АА11006</t>
  </si>
  <si>
    <t>Уникальный номер регионального или общероссийского перечня государственных услуг (работ):
931900О.99.0.БВ27АА12006</t>
  </si>
  <si>
    <t>Уникальный номер регионального или общероссийского перечня государственных услуг (работ):
931900О.99.0.БВ27АБ06006</t>
  </si>
  <si>
    <t>Уникальный номер регионального или общероссийского перечня государственных услуг (работ):
931900О.99.0.БВ27АБ07006</t>
  </si>
  <si>
    <t>Уникальный номер регионального или общероссийского перечня государственных услуг (работ):
931900О.99.0.БВ27АБ08006</t>
  </si>
  <si>
    <t>Человек</t>
  </si>
  <si>
    <t>Уникальный номер регионального или общероссийского перечня государственных услуг (работ):
931900О.99.0.БВ27АБ56006</t>
  </si>
  <si>
    <t>Уникальный номер регионального или общероссийского перечня государственных услуг (работ):
931900О.99.0.БВ27АБ57006</t>
  </si>
  <si>
    <t>Уникальный номер регионального или общероссийского перечня государственных услуг (работ):
931900О.99.0.БВ27АВ16006</t>
  </si>
  <si>
    <t>Уникальный номер регионального или общероссийского перечня государственных услуг (работ):
931900О.99.0.БВ27АВ17006</t>
  </si>
  <si>
    <t>Уникальный номер регионального или общероссийского перечня государственных услуг (работ):
931900О.99.0.БВ27АВ18006</t>
  </si>
  <si>
    <t>Уникальный номер регионального или общероссийского перечня государственных услуг (работ):
931900О.99.0.БВ27АВ19006</t>
  </si>
  <si>
    <t>Уникальный номер регионального или общероссийского перечня государственных услуг (работ):
931900О.99.0.БВ27АВ26006</t>
  </si>
  <si>
    <t>Уникальный номер регионального или общероссийского перечня государственных услуг (работ):
931900О.99.0.БВ27АВ27006</t>
  </si>
  <si>
    <t>Уникальный номер регионального или общероссийского перечня государственных услуг (работ):
931900О.99.0.БВ27АВ41006</t>
  </si>
  <si>
    <t>Уникальный номер регионального или общероссийского перечня государственных услуг (работ):
931900О.99.0.БВ27АВ43006</t>
  </si>
  <si>
    <t>Уникальный номер регионального или общероссийского перечня государственных услуг (работ):
931900О.99.0.БВ28АБ65000</t>
  </si>
  <si>
    <t>Уникальный номер регионального или общероссийского перечня государственных услуг (работ):
931900О.99.0.БВ28АБ66000</t>
  </si>
  <si>
    <t>Уникальный номер регионального или общероссийского перечня государственных услуг (работ):
931900О.99.0.БВ28АГ45000</t>
  </si>
  <si>
    <t>Уникальный номер регионального или общероссийского перечня государственных услуг (работ):
931900О.99.0.БВ28АГ46000</t>
  </si>
  <si>
    <t>Уникальный номер регионального или общероссийского перечня государственных услуг (работ):
931900О.99.0.БВ27АА15001</t>
  </si>
  <si>
    <t>Уникальный номер регионального или общероссийского перечня государственных услуг (работ):
931900О.99.0.БВ27АА16001</t>
  </si>
  <si>
    <t>Уникальный номер регионального или общероссийского перечня государственных услуг (работ):
(931900О.99.0.БВ27АА17001</t>
  </si>
  <si>
    <t>Уникальный номер регионального или общероссийского перечня государственных услуг (работ):
931900О.99.0.БВ27АА18001</t>
  </si>
  <si>
    <t>Уникальный номер регионального или общероссийского перечня государственных услуг (работ):
931900О.99.0.БВ27АБ15001</t>
  </si>
  <si>
    <t>Уникальный номер регионального или общероссийского перечня государственных услуг (работ):
931900О.99.0.БВ27АБ17006</t>
  </si>
  <si>
    <t>Уникальный номер регионального или общероссийского перечня государственных услуг (работ):
931900О.99.0.БВ28АВ85000</t>
  </si>
  <si>
    <t>Уникальный номер регионального или общероссийского перечня государственных услуг (работ):
931900О.99.0.БВ28АВ86000</t>
  </si>
  <si>
    <t xml:space="preserve">Ведение бухгалтерского (бюджетного) учета государственных учреждений, органов государственной власти, государственных органов Забайкальского края </t>
  </si>
  <si>
    <t>Уникальный номер регионального или общероссийского перечня государственных услуг (работ):
692000.Р.24.1.АЧ190002000</t>
  </si>
  <si>
    <t>количество объектов учета (регистров)</t>
  </si>
  <si>
    <t xml:space="preserve">Формирование бухгалтерской (бюджетной) отчетности государственных учреждений, органов государственной власти, государственных органов Забайкальского края </t>
  </si>
  <si>
    <t>Уникальный номер регионального или общероссийского перечня государственных услуг (работ):
692000.Р.24.1.АЧ250003000</t>
  </si>
  <si>
    <t xml:space="preserve">Количество отчетов, подлежащих своду </t>
  </si>
  <si>
    <t xml:space="preserve">Количество пользователей отчетов </t>
  </si>
  <si>
    <t>Уникальный номер регионального или общероссийского перечня государственных услуг (работ):
931900О.99.0.БВ27АА26006</t>
  </si>
  <si>
    <t>Уникальный номер регионального или общероссийского перечня государственных услуг (работ):
931900О.99.0.БВ27АА27006</t>
  </si>
  <si>
    <t>Уникальный номер регионального или общероссийского перечня государственных услуг (работ):
931900О.99.0.БВ27АА28006</t>
  </si>
  <si>
    <t>Уникальный номер регионального или общероссийского перечня государственных услуг (работ):
931900О.99.0.БВ27АА29006</t>
  </si>
  <si>
    <t xml:space="preserve">Организация спортивной подготовки на спортивно-оздоровительном этапе </t>
  </si>
  <si>
    <t>Уникальный номер регионального или общероссийского перечня государственных услуг (работ):
931900.Р.24.1.БА240002000</t>
  </si>
  <si>
    <t>Количество привлеченных лиц</t>
  </si>
  <si>
    <t xml:space="preserve">Обеспечение доступа к объектам спорта </t>
  </si>
  <si>
    <t xml:space="preserve">Количество мероприятий </t>
  </si>
  <si>
    <t>Код (коды) бюджетной
классификации: 
011 1103 1820113482 621 241</t>
  </si>
  <si>
    <t>Уникальный номер регионального или общероссийского перечня государственных услуг (работ):
931900О.99.0.БВ27АВ37006</t>
  </si>
  <si>
    <t>Уникальный номер регионального или общероссийского перечня государственных услуг (работ):
931900О.99.0.БВ27АВ38006</t>
  </si>
  <si>
    <t>Уникальный номер регионального или общероссийского перечня государственных услуг (работ):
931900О.99.0.БВ27АВ39006</t>
  </si>
  <si>
    <t>Итого по государственной программе "Развитие физической культуры и спорта в Забайкальском крае"</t>
  </si>
  <si>
    <t xml:space="preserve">ИТОГО субсидий на оказание государственных услуг
(выполнение работ) по Министерству физической культуры и спорта Забайкальского края
</t>
  </si>
  <si>
    <t xml:space="preserve"> Министерство физической культуры и спорта Забайкальского края</t>
  </si>
  <si>
    <t>12.1.1</t>
  </si>
  <si>
    <t>12.1.2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</si>
  <si>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</si>
  <si>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</si>
  <si>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</si>
  <si>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</si>
  <si>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</si>
  <si>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</si>
  <si>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</si>
  <si>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</si>
  <si>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</si>
  <si>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12.1.12</t>
  </si>
  <si>
    <t>12.1.13</t>
  </si>
  <si>
    <t>12.1.14</t>
  </si>
  <si>
    <t>12.1.15</t>
  </si>
  <si>
    <t>12.1.16</t>
  </si>
  <si>
    <t>12.1.17</t>
  </si>
  <si>
    <t>12.1.18</t>
  </si>
  <si>
    <t>12.1.19</t>
  </si>
  <si>
    <t>12.1.20</t>
  </si>
  <si>
    <t>12.1.21</t>
  </si>
  <si>
    <t>12.1.22</t>
  </si>
  <si>
    <t>12.1.23</t>
  </si>
  <si>
    <t>12.1.24</t>
  </si>
  <si>
    <t>12.1.25</t>
  </si>
  <si>
    <t>12.1.26</t>
  </si>
  <si>
    <t>12.1.27</t>
  </si>
  <si>
    <t>12.1.28</t>
  </si>
  <si>
    <t>12.1.29</t>
  </si>
  <si>
    <t>12.1.30</t>
  </si>
  <si>
    <t>12.1.31</t>
  </si>
  <si>
    <t>12.1.32</t>
  </si>
  <si>
    <t>12.1.33</t>
  </si>
  <si>
    <t>12.1.34</t>
  </si>
  <si>
    <t>12.1.35</t>
  </si>
  <si>
    <t>12.1.36</t>
  </si>
  <si>
    <t>12.1.37</t>
  </si>
  <si>
    <t>12.1.38</t>
  </si>
  <si>
    <t>12.1.39</t>
  </si>
  <si>
    <t>12.1.40</t>
  </si>
  <si>
    <t>12.1.41</t>
  </si>
  <si>
    <t>12.1.42</t>
  </si>
  <si>
    <t>12.1.43</t>
  </si>
  <si>
    <t>12.1.44</t>
  </si>
  <si>
    <t>12.1.45</t>
  </si>
  <si>
    <t>12.1.46</t>
  </si>
  <si>
    <t>12.1.47</t>
  </si>
  <si>
    <t>12.1.48</t>
  </si>
  <si>
    <t>12.1.49</t>
  </si>
  <si>
    <t>12.1.50</t>
  </si>
  <si>
    <t>12.1.51</t>
  </si>
  <si>
    <t>12.1.52</t>
  </si>
  <si>
    <t>12.1.53</t>
  </si>
  <si>
    <t>12.1.54</t>
  </si>
  <si>
    <t>12.1.55</t>
  </si>
  <si>
    <t>12.1.56</t>
  </si>
  <si>
    <t>12.1.57</t>
  </si>
  <si>
    <t>12.1.58</t>
  </si>
  <si>
    <t>12.1.59</t>
  </si>
  <si>
    <t>12.1.60</t>
  </si>
  <si>
    <t>12.1.61</t>
  </si>
  <si>
    <t>12.1.62</t>
  </si>
  <si>
    <t>12.1.63</t>
  </si>
  <si>
    <t>12.1.64</t>
  </si>
  <si>
    <t>12.1.65</t>
  </si>
  <si>
    <t>12.1.66</t>
  </si>
  <si>
    <t>12.1.67</t>
  </si>
  <si>
    <t>12.1.68</t>
  </si>
  <si>
    <t>12.1.69</t>
  </si>
  <si>
    <t>12.1.70</t>
  </si>
  <si>
    <t>12.1.71</t>
  </si>
  <si>
    <t>12.1.72</t>
  </si>
  <si>
    <t>12.1.73</t>
  </si>
  <si>
    <t>12.1.74</t>
  </si>
  <si>
    <t>12.1.75</t>
  </si>
  <si>
    <t>12.1.76</t>
  </si>
  <si>
    <t>12.1.77</t>
  </si>
  <si>
    <t>12.1.78</t>
  </si>
  <si>
    <t>12.1.79</t>
  </si>
  <si>
    <t>12.1.80</t>
  </si>
  <si>
    <t>Уникальный номер регионального или общероссийского перечня государственных услуг (работ):
931900О.99.0.БВ27АВ36006</t>
  </si>
  <si>
    <t>Уникальный номер регионального или общероссийского перечня государственных услуг (работ):
931900О.99.0.БВ27АВ42006</t>
  </si>
  <si>
    <t xml:space="preserve">Социально экономическое развитие Агинского Бурятского округа Забайкальского края </t>
  </si>
  <si>
    <t>Организация и осуществление транспортного обслуживания должностных лиц государственных органов и государственных учреждений</t>
  </si>
  <si>
    <t>Уникальный номер регионального или общероссийской перечня государственных услуг (работ):
493900.Р.24.1.АШ150003000</t>
  </si>
  <si>
    <t>9 700</t>
  </si>
  <si>
    <t>Код (коды) бюджетной классификации:
006 0113  2130219902 611</t>
  </si>
  <si>
    <t>Уникальный номер регионального или общероссийской перечня государственных услуг (работ):
680000.Р.24.1.АЯ030004000</t>
  </si>
  <si>
    <t xml:space="preserve">Эксплуатируемая площадь, всего, в т.ч. зданий прилегающей территории </t>
  </si>
  <si>
    <t>тыс. кв.м.</t>
  </si>
  <si>
    <t>Уникальный номер регионального или общероссийской перечня государственных услуг (работ):
581900.Р.24.1.АЗ070002000</t>
  </si>
  <si>
    <t>Количесто изданий</t>
  </si>
  <si>
    <t>3 600</t>
  </si>
  <si>
    <t>Код (коды) бюджетной классификации:
006 1202 2130298702 611</t>
  </si>
  <si>
    <t>Количество изданий</t>
  </si>
  <si>
    <t>2 500</t>
  </si>
  <si>
    <t>Код (коды) бюджетной классификации:
006 1202 2130298702 612</t>
  </si>
  <si>
    <t>Итого по государственной программе "Социально экономическое развитие Агинского Бурятского округа Забайкальского края "</t>
  </si>
  <si>
    <t>Развитие образования Забайкальского края на 2014 - 2025 годы</t>
  </si>
  <si>
    <t>Уникальный номер регионального или общероссийской перечня государственных услуг (работ):
804200О.99.0.ББ60АА72001</t>
  </si>
  <si>
    <t>чел-час.</t>
  </si>
  <si>
    <t>48 480</t>
  </si>
  <si>
    <t>48 484</t>
  </si>
  <si>
    <t>Код (коды) бюджетной классификации:
006 0705 1470111429 621</t>
  </si>
  <si>
    <t>Реализация дополнительных профессиональных программ повышения квалификации (очно-заочная)</t>
  </si>
  <si>
    <t>Уникальный номер регионального или общероссийской перечня государственных услуг (работ):
804200О.99.0.ББ60АБ24001</t>
  </si>
  <si>
    <t>8 560</t>
  </si>
  <si>
    <t>8 568,00</t>
  </si>
  <si>
    <t>Уникальный номер регионального или общероссийской перечня государственных услуг (работ):
850000.Р.24.1.БВ010002000</t>
  </si>
  <si>
    <t>Уникальный номер регионального или общероссийской перечня государственных услуг (работ):
841214.Р.24.1.ББ970002000</t>
  </si>
  <si>
    <t>Уникальный номер регионального или общероссийской перечня государственных услуг (работ):
850000.Р.24.1.БВ020002000</t>
  </si>
  <si>
    <t>800</t>
  </si>
  <si>
    <t>Уникальный номер регионального или общероссийской перечня государственных услуг (работ):
804200О.99.0.ББ59АБ20001</t>
  </si>
  <si>
    <t>3 750</t>
  </si>
  <si>
    <t>4 500</t>
  </si>
  <si>
    <t>Осуществление издательской деятельности (журналы)</t>
  </si>
  <si>
    <t>Уникальный номер регионального или общероссийской перечня государственных услуг (работ):
581900.Р.24.1.АЗ080005000</t>
  </si>
  <si>
    <t>Количество номеров</t>
  </si>
  <si>
    <t>Осуществление издательской деятельности (иные печатные издания)</t>
  </si>
  <si>
    <t>Уникальный номер регионального или общероссийской перечня государственных услуг (работ):
581900.Р.24.1.АЗ040003000</t>
  </si>
  <si>
    <t>770</t>
  </si>
  <si>
    <t>Итого по государственной программе "Развитие образования Забайкальского края на 2014 - 2025 годы"</t>
  </si>
  <si>
    <t>Развитие культуры в Забайкальском крае</t>
  </si>
  <si>
    <t>Уникальный номер регионального или общероссийской перечня государственных услуг (работ):
910100О.99.0.ББ71АА00000</t>
  </si>
  <si>
    <t>34 700</t>
  </si>
  <si>
    <t>Код (коды) бюджетной классификации:
006 0801 1510212442 611</t>
  </si>
  <si>
    <t>Уникальный номер регионального или общероссийской перечня государственных услуг (работ):
900410.Р.24.1.АЧ690002000</t>
  </si>
  <si>
    <t>Уникальный номер регионального или общероссийской перечня государственных услуг (работ):
900410.Р.24.1.АГ660002000</t>
  </si>
  <si>
    <t>3 000</t>
  </si>
  <si>
    <t>Выявление, изучение, сохранение, развитие и популяризация объектов нематериального культурного наследия народов Российской Федерации в области традиционной народной культуры.</t>
  </si>
  <si>
    <t>Уникальный номер регионального или общероссийской перечня государственных услуг (работ):
900410.Р.24.1.АГ740003000</t>
  </si>
  <si>
    <t>Код (коды) бюджетной классификации:
006 0801 152021244 611</t>
  </si>
  <si>
    <t xml:space="preserve">Административное обеспечение деятельности организации </t>
  </si>
  <si>
    <t>Уникальный номер регионального или общероссийской перечня государственных услуг (работ):
900410.Р.24.1.АЧ670003000</t>
  </si>
  <si>
    <t xml:space="preserve">Организация и проведение культурно-массовых мероприятий </t>
  </si>
  <si>
    <t>Уникальный номер регионального или общероссийской перечня государственных услуг (работ):
900410.Р.24.1.АГ070003000</t>
  </si>
  <si>
    <t>12</t>
  </si>
  <si>
    <t>Уникальный номер регионального или общероссийской перечня государственных услуг (работ):
900410.Р.24.1.АЧ690003000</t>
  </si>
  <si>
    <t>34</t>
  </si>
  <si>
    <t>006 0801 152021244 611</t>
  </si>
  <si>
    <t>Уникальный номер регионального или общероссийской перечня государственных услуг (работ):
910200О.99.0.ББ69АА00000</t>
  </si>
  <si>
    <t>7 500</t>
  </si>
  <si>
    <t>Код (коды) бюджетной классификации:
006 0801 1510112441 611</t>
  </si>
  <si>
    <t>Уникальный номер регионального или общероссийской перечня государственных услуг (работ):
  900410.Р.24.1.АГ610003000</t>
  </si>
  <si>
    <t>2 193</t>
  </si>
  <si>
    <t>Создание экспозиции (выставок) муеев, организация выездных выставок</t>
  </si>
  <si>
    <t>Уникальный номер регионального или общероссийской перечня государственных услуг (работ):
910000.Р.24.1.АГ050002000</t>
  </si>
  <si>
    <t>Количество эскпозиций</t>
  </si>
  <si>
    <t>18</t>
  </si>
  <si>
    <t>Организация показа концертов и концертных программ (на стационаре)</t>
  </si>
  <si>
    <t xml:space="preserve">Уникальный номер регионального или общероссийской перечня государственных услуг (работ):
900000.Р.24.1.АВ650003000        </t>
  </si>
  <si>
    <t>200</t>
  </si>
  <si>
    <t xml:space="preserve">Код (коды) бюджетной классификации:
006 0801 1510312443 611 </t>
  </si>
  <si>
    <t>Организация показа концертов и концертных программ (на выезде)</t>
  </si>
  <si>
    <t>Уникальный номер регионального или общероссийской перечня государственных услуг (работ):
900000.Р.24.1.АВ650003000</t>
  </si>
  <si>
    <t>420</t>
  </si>
  <si>
    <t>Организация показа спектаклей на стационаре</t>
  </si>
  <si>
    <t>Уникальный номер регионального или общероссийской перечня государственных услуг (работ):
900212.Р.24.1.АГ590003000</t>
  </si>
  <si>
    <t>350</t>
  </si>
  <si>
    <t>Онлайн показ концертных программ</t>
  </si>
  <si>
    <t>Уникальный номер регионального или общероссийской перечня государственных услуг (работ):
900000О.99.0.БИ59АА00000</t>
  </si>
  <si>
    <t>Количество онлайн концертов</t>
  </si>
  <si>
    <t>Уникальный номер регионального или общероссийской перечня государственных услуг (работ):
900410.Р.24.1.АВ620003000</t>
  </si>
  <si>
    <t>Создание спектакля</t>
  </si>
  <si>
    <t>Уникальный номер регионального или общероссийской перечня государственных услуг (работ):
900410.Р.24.1.АВ610005000</t>
  </si>
  <si>
    <t>3.3.17</t>
  </si>
  <si>
    <t>Код (коды) бюджетной классификации:
006 0801 1520212447 611</t>
  </si>
  <si>
    <t xml:space="preserve">Ведение бухгалтерского (бюджетного) учета государственных учреждений, органов государственной власти, государственных органовЗабайкальского края </t>
  </si>
  <si>
    <t>Уникальный номер регионального или общероссийской перечня государственных услуг (работ):
692000.Р.24.1.АЧ190002000</t>
  </si>
  <si>
    <t>27</t>
  </si>
  <si>
    <t>Итого по государственной программе "Развитие культуры Забайкальского края"</t>
  </si>
  <si>
    <t>Спортивная подготовка по олимпийским видам спорта, бокс, этап начальной подготовки</t>
  </si>
  <si>
    <t>Уникальный номер регионального или общероссийской перечня государственных услуг (работ): 931900О.99.0.БВ27АА25001</t>
  </si>
  <si>
    <t>Код (коды) бюджетной классификации:
006 1103 1820113482 611</t>
  </si>
  <si>
    <t xml:space="preserve">Спортивная подготовка по олимпийским видам спорта, бокс, тренировочный этап (этап спортивной специализации) </t>
  </si>
  <si>
    <t>Уникальный номер регионального или общероссийской перечня государственных услуг (работ):
931900О.99.0.БВ27АА26001</t>
  </si>
  <si>
    <t xml:space="preserve">Спортивная подготовка по олимпийским видам спорта,настольный теннис, тренировочный этап (этап спортивной специализации) </t>
  </si>
  <si>
    <t>Уникальный номер регионального или общероссийской перечня государственных услуг (работ):
931900О.99.0.БВ27АБ21001</t>
  </si>
  <si>
    <t xml:space="preserve">Спортивная подготовка по олимпийским видам спорта, спортивная борьба,этап начальной подготовки </t>
  </si>
  <si>
    <t>Уникальный номер регионального или общероссийской перечня государственных услуг (работ):
931900О.99.0.БВ27АБ80001</t>
  </si>
  <si>
    <t xml:space="preserve">Спортивная подготовка по олимпийским видам спорта,спортиваня борьба, тренировочный этап (этап спортивной специализации) </t>
  </si>
  <si>
    <t>Уникальный номер регионального или общероссийской перечня государственных услуг (работ):
931900О.99.0.БВ27АБ81001</t>
  </si>
  <si>
    <t>25</t>
  </si>
  <si>
    <t>Спортивная подготовка по олимпийским видам спорта,спортивная борьба, этап совершенствования спортивного мастерства</t>
  </si>
  <si>
    <t>Уникальный номер регионального или общероссийской перечня государственных услуг (работ):
931900О.99.0.БВ27АБ82001</t>
  </si>
  <si>
    <t>Спортивная подготовка по олимпийским видам спорта,спортивная борьба, этап высшего  спортивного мастерства</t>
  </si>
  <si>
    <t>Уникальный номер регионального или общероссийской перечня государственных услуг (работ):
931900О.99.0.БВ27АБ83001</t>
  </si>
  <si>
    <t>Спортивная подготовка по олимпийским видам спорта,стрельба из лука, этап начальной подготовки</t>
  </si>
  <si>
    <t>Уникальный номер регионального или общероссийской перечня государственных услуг (работ):
931900О.99.0.БВ27АБ95001</t>
  </si>
  <si>
    <t>49</t>
  </si>
  <si>
    <t>Спортивная подготовка по олимпийским видам спорта,стрельба из лука, тренировочный этап (этап спортивной специализации)</t>
  </si>
  <si>
    <t>Уникальный номер регионального или общероссийской перечня государственных услуг (работ):
931900О.99.0.БВ27АБ96001</t>
  </si>
  <si>
    <t>28</t>
  </si>
  <si>
    <t>Спортивная подготовка по олимпийским видам спорта,стрельба из лука, этап совершенствования спортивного мастерства</t>
  </si>
  <si>
    <t>Уникальный номер регионального или общероссийской перечня государственных услуг (работ):
931900О.99.0.БВ27АБ97001</t>
  </si>
  <si>
    <t>Спортивная подготовка по олимпийским видам спорта,стрельба из лука, этап высшего спортивного мастерства</t>
  </si>
  <si>
    <t>Уникальный номер регионального или общероссийской перечня государственных услуг (работ):
931900О.99.0.БВ27АБ98001</t>
  </si>
  <si>
    <t>Спортивная подготовка по спорту лиц с поражением ОДА,стрельба из лука, этап совершенствования спортивного мастерства</t>
  </si>
  <si>
    <t>Уникальный номер регионального или общероссийской перечня государственных услуг (работ):
931900О.99.0.БВ29АБ22001</t>
  </si>
  <si>
    <t xml:space="preserve">Уникальный номер регионального или общероссийской перечня государственных услуг (работ):
559019О.99.0.БА97АА03000 </t>
  </si>
  <si>
    <t>Число обучающихся</t>
  </si>
  <si>
    <t xml:space="preserve">Уникальный номер регионального или общероссийской перечня государственных услуг (работ):
560200О.99.0.ББ03АА00000 </t>
  </si>
  <si>
    <t xml:space="preserve">Уникальный номер регионального или общероссийской перечня государственных услуг (работ):
931900.Р.24.1.БА310002000 </t>
  </si>
  <si>
    <t xml:space="preserve">Спортивная подготовка по олимпийским видам спорта.Спортивная борьба (Тренировочный этап) </t>
  </si>
  <si>
    <t>Уникальный номер регионального или общероссийской перечня государственных услуг (работ):
926200О.99.0.БВ27АБ82005</t>
  </si>
  <si>
    <t>13</t>
  </si>
  <si>
    <t xml:space="preserve">Спортивная подготовка по олимпийским видам спорта. Спортивная борьба (этап совершенствования спортивного мастерства) </t>
  </si>
  <si>
    <t>Уникальный номер регионального или общероссийской перечня государственных услуг (работ):
926200О.99.0.БВ27АБ83005</t>
  </si>
  <si>
    <t xml:space="preserve">Спортивная подготовка по олимпийским видам спорта.Спортивная борьба (этап высшего спортивного мастерства) </t>
  </si>
  <si>
    <t xml:space="preserve">Спортивная подготовка по олимпийским видам спорта.Стрельба из лука (тренировочный этап) </t>
  </si>
  <si>
    <t xml:space="preserve">Спортивная подготовка по олимпийским видам спорта. Стрельба из лука (этап совершенствования спортивного мастерства) </t>
  </si>
  <si>
    <t>Спортивная подготовка по неолимпийским видам спорта. Кикбоксинг (этап начальной подготовки)</t>
  </si>
  <si>
    <t>Уникальный номер регионального или общероссийской перечня государственных услуг (работ):
931900О.99.0.БВ28АБ30000</t>
  </si>
  <si>
    <t>16</t>
  </si>
  <si>
    <t>Спортивная подготовка по неолимпийским видам спорта. Кикбоксинг (этап спортивной специализации)</t>
  </si>
  <si>
    <t>Уникальный номер регионального или общероссийской перечня государственных услуг (работ):
931900О.99.0.БВ28АБ31000</t>
  </si>
  <si>
    <t>Спортивная подготовка по неолимпийским видам спорта.Кикбоксинг (этап совершенствования спортивного мастерства)</t>
  </si>
  <si>
    <t>Уникальный номер регионального или общероссийской перечня государственных услуг (работ):
931900О.99.0.БВ28АБ32000</t>
  </si>
  <si>
    <t>Спортивная подготовка по неолимпийским видам спорта. Шахматы (этап начальной подготовки)</t>
  </si>
  <si>
    <t>Уникальный номер регионального или общероссийской перечня государственных услуг (работ):
931900О.99.0.БВ28АГ55000</t>
  </si>
  <si>
    <t>Спортивная подготовка по неолимпийским видам спорта. Шахматы 
(тренировочный этап)</t>
  </si>
  <si>
    <t>Уникальный номер регионального или общероссийской перечня государственных услуг (работ):
931900О.99.0.БВ28АГ57000</t>
  </si>
  <si>
    <t>Спортивная подготовка по спорту лиц с ПОДА. Стрельба из лука (тренировочный этап)</t>
  </si>
  <si>
    <t>Уникальный номер регионального или общероссийской перечня государственных услуг (работ):
931900О.99.0.БВ29АБ21001</t>
  </si>
  <si>
    <t>Спортивная подготовка по спорту лиц с поражением опорно- двигательного аппарата (ПОДА).Стрельба из лука (этап совершенствования спортивного мастерства)</t>
  </si>
  <si>
    <t>Организация тренировочного процесса по национальным видам спорта, подг-ка и проведение физкультурных и спорт. мероприятий по нац. видам спорта</t>
  </si>
  <si>
    <t>Уникальный номер регионального или общероссийской перечня государственных услуг (работ):
931900.Р.24.1.БА170002000</t>
  </si>
  <si>
    <t>тыс.руб</t>
  </si>
  <si>
    <t xml:space="preserve">Спортивная подготовка по олимпийским видам спорта.Спортивная борьба (этап начальной подготовки) </t>
  </si>
  <si>
    <t>Спортивная подготовка по спорту глухих. Вольная борьба. Этап высшего спортивного мастерства.</t>
  </si>
  <si>
    <t>Уникальный номер регионального или общероссийской перечня государственных услуг (работ):
    926200О.99.0.БВ33АА38001</t>
  </si>
  <si>
    <t>Организация спортивной подготовки на спортивно- оздоровительном этапе (бокс)</t>
  </si>
  <si>
    <t xml:space="preserve">Уникальный номер регионального или общероссийской перечня государственных услуг (работ):
931900.P.24.1.БА240002000 </t>
  </si>
  <si>
    <t>15</t>
  </si>
  <si>
    <t xml:space="preserve">ИТОГО субсидий на оказание государственных услуг
(выполнение работ) Администрации Агинского Бурятского округа Забайкальского края
</t>
  </si>
  <si>
    <t>Администрация Агинского Бурятского округа Забайкальского края</t>
  </si>
  <si>
    <t xml:space="preserve">13.1.1. </t>
  </si>
  <si>
    <t>13.1.2.</t>
  </si>
  <si>
    <t>13.1.3</t>
  </si>
  <si>
    <t>13.1.4</t>
  </si>
  <si>
    <t>13.2.1</t>
  </si>
  <si>
    <t>13.2.2</t>
  </si>
  <si>
    <t>13.2.3</t>
  </si>
  <si>
    <t>13.2.4</t>
  </si>
  <si>
    <t>13.2.5</t>
  </si>
  <si>
    <t>13.2.6</t>
  </si>
  <si>
    <t>13.2.7</t>
  </si>
  <si>
    <t>13.2.8</t>
  </si>
  <si>
    <t>13.3.1</t>
  </si>
  <si>
    <t>13.3.2</t>
  </si>
  <si>
    <t>13.3.3</t>
  </si>
  <si>
    <t>13.3.4</t>
  </si>
  <si>
    <t>13.3.5</t>
  </si>
  <si>
    <t>13.3.6</t>
  </si>
  <si>
    <t>13.3.7</t>
  </si>
  <si>
    <t>13.3.8</t>
  </si>
  <si>
    <t>13.3.9</t>
  </si>
  <si>
    <t>13.3.10</t>
  </si>
  <si>
    <t>13.3.11</t>
  </si>
  <si>
    <t>13.3.12</t>
  </si>
  <si>
    <t>13.3.13</t>
  </si>
  <si>
    <t>13.3.14</t>
  </si>
  <si>
    <t>13.3.15</t>
  </si>
  <si>
    <t>13.3.16</t>
  </si>
  <si>
    <t>13.3.18</t>
  </si>
  <si>
    <t>13.4.1</t>
  </si>
  <si>
    <t>13.4.2</t>
  </si>
  <si>
    <t>13.4.3</t>
  </si>
  <si>
    <t>13.4.4</t>
  </si>
  <si>
    <t>13.4.5</t>
  </si>
  <si>
    <t>13.4.6</t>
  </si>
  <si>
    <t>13.4.7</t>
  </si>
  <si>
    <t>13.4.8</t>
  </si>
  <si>
    <t>13.4.9</t>
  </si>
  <si>
    <t>13.4.10</t>
  </si>
  <si>
    <t>13.4.11</t>
  </si>
  <si>
    <t>13.4.12</t>
  </si>
  <si>
    <t>13.4.13</t>
  </si>
  <si>
    <t>13.4.14</t>
  </si>
  <si>
    <t>13.4.15</t>
  </si>
  <si>
    <t>13.4.16</t>
  </si>
  <si>
    <t>13.4.17</t>
  </si>
  <si>
    <t>13.4.18</t>
  </si>
  <si>
    <t>13.4.19</t>
  </si>
  <si>
    <t>13.4.20</t>
  </si>
  <si>
    <t>13.4.22</t>
  </si>
  <si>
    <t>13.4.21</t>
  </si>
  <si>
    <t>13.4.23</t>
  </si>
  <si>
    <t>13.4.24</t>
  </si>
  <si>
    <t>13.4.25</t>
  </si>
  <si>
    <t>13.4.26</t>
  </si>
  <si>
    <t>13.4.27</t>
  </si>
  <si>
    <t>13.4.28</t>
  </si>
  <si>
    <t>13.4.29</t>
  </si>
  <si>
    <t>13.4.30</t>
  </si>
  <si>
    <t>13.4.31</t>
  </si>
  <si>
    <t>13.4.32</t>
  </si>
  <si>
    <t>Министерство здравоохранения Забайкальского края</t>
  </si>
  <si>
    <t>Развитие здравоохранения Забайкальского края</t>
  </si>
  <si>
    <t>Первичная медико-санитарная помощь, не включенная в базовую программу обязательного медицинского страхования. Первичная медико-санитарная помощь, в части диагностики и лечения. Наркология Амбулаторно</t>
  </si>
  <si>
    <t>Число посещений</t>
  </si>
  <si>
    <t>Число обращений</t>
  </si>
  <si>
    <t>-</t>
  </si>
  <si>
    <t>003 0901 1610413470 621</t>
  </si>
  <si>
    <t>003 0901 1620313470 621</t>
  </si>
  <si>
    <t xml:space="preserve">003 0901 1620913470 611     </t>
  </si>
  <si>
    <t>003 0901 1620913470 621</t>
  </si>
  <si>
    <t>Первичная медико-санитарная помощь, не включенная в базовую программу обязательного медицинского страхования. Первичная медико-санитарная помощь, в части диагностики и лечения. Психиатрия. Амбулаторно</t>
  </si>
  <si>
    <t>003 0902 1610413471 611</t>
  </si>
  <si>
    <t>003 0901 1620913470 611</t>
  </si>
  <si>
    <t>Первичная медико-санитарная помощь, не включенная в базовую программу обязательного медицинского страхования. Первичная медико-санитарная помощь, в части диагностики и лечения. Венерология. Амбулаторно</t>
  </si>
  <si>
    <t>Первичная медико-санитарная помощь, не включенная в базовую программу обязательного медицинского страхования. Первичная медико-санитарная помощь, в части диагностики и лечения. Фтизиатрия. Амбулаторно</t>
  </si>
  <si>
    <t>003 0901 1620113470 611</t>
  </si>
  <si>
    <t>Первичная медико-санитарная помощь, не включенная в базовую программу обязательного медицинского страхования. 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психиатрия-наркология. Амбулаторно.</t>
  </si>
  <si>
    <t>Первичная медико-санитарная помощь, не включенная в базовую программу обязательного медицинского страхования. 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психиатрия. Амбулаторно.</t>
  </si>
  <si>
    <t>003 0901 1620413470 119</t>
  </si>
  <si>
    <t>003 0901 1620413470 242</t>
  </si>
  <si>
    <t>003 0901 1620413470 244</t>
  </si>
  <si>
    <t>003 0901 1620413470 851</t>
  </si>
  <si>
    <t>Первичная медико-санитарная помощь, не включенная в базовую программу обязательного медицинского страхования. 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(ВИЧ-инфекции)). Амбулаторно.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</si>
  <si>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Дерматовенерология (в части венерологии). Стационар.</t>
  </si>
  <si>
    <t>Случаев госпитализации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</si>
  <si>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Психиатрия. Стационар.</t>
  </si>
  <si>
    <t>003 0901 1620413470 112</t>
  </si>
  <si>
    <t>003 0901 1620413470 852</t>
  </si>
  <si>
    <t>003 0901 1610413470 611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</si>
  <si>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Фтизиатрия. Стационар.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</si>
  <si>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Психиатрия-наркология (в части наркологии). Стационар.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</si>
  <si>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Фтизиатрия. Дневной стационар.</t>
  </si>
  <si>
    <t>Случаев лечения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</si>
  <si>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Дерматовенерология (в части венерологии). Дневной стационар.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</si>
  <si>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Психиатрия. Дневной стационар.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</si>
  <si>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Психиатрия-наркология (в части наркологии). Дневной стационар.</t>
  </si>
  <si>
    <t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ситуациях. Скорая, в том числе скорая специализированная, медицинская помощь (за исключением санитарно-авиационной эвакуации). Вне медицинской организации.</t>
  </si>
  <si>
    <t>Число пациентов</t>
  </si>
  <si>
    <t xml:space="preserve"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ситуациях. Санитарно-авиационная эвакуация. Вне медицинской организации. </t>
  </si>
  <si>
    <t>Количество вызовов</t>
  </si>
  <si>
    <t>003 0904 1620713469 119</t>
  </si>
  <si>
    <t>003 0904 1620713469 112</t>
  </si>
  <si>
    <t>003 0904 1620713469 242</t>
  </si>
  <si>
    <t>003 0904 1620713469 244</t>
  </si>
  <si>
    <t>003 0904 1620713469 851</t>
  </si>
  <si>
    <t>003 0904 1620713469 852</t>
  </si>
  <si>
    <t>003 0904 1620713469 853</t>
  </si>
  <si>
    <t>003 0904 162N155540 244</t>
  </si>
  <si>
    <t>003 0904 1620755054 244</t>
  </si>
  <si>
    <t>003 0904 16207Ц5054 244</t>
  </si>
  <si>
    <t>003 0904 1620758330 111</t>
  </si>
  <si>
    <t>003 0904 1620758300 111</t>
  </si>
  <si>
    <t>003 0904 1620758360 111</t>
  </si>
  <si>
    <t>003 0904 1620758330 119</t>
  </si>
  <si>
    <t>003 0904 1620758300 119</t>
  </si>
  <si>
    <t>003 0904 1620758360 119</t>
  </si>
  <si>
    <t>003 0904 8800005800 244</t>
  </si>
  <si>
    <t>003 0904 1620758480 111</t>
  </si>
  <si>
    <t>003 0904 1620758480 119</t>
  </si>
  <si>
    <t>003 0904 8800005802 111</t>
  </si>
  <si>
    <t>003 0904 8800005802 119</t>
  </si>
  <si>
    <t>003 0904 1620713470 611</t>
  </si>
  <si>
    <t>003 0904 1620713470 621</t>
  </si>
  <si>
    <t xml:space="preserve">Паллиативная медицинская помощь. Стационар. </t>
  </si>
  <si>
    <t>Количество койко-дней</t>
  </si>
  <si>
    <t>003 0901 1640331470 611</t>
  </si>
  <si>
    <t>003 0901 1621313470 611</t>
  </si>
  <si>
    <t xml:space="preserve">Реализация дополнительных профессиональных программ повышения квалификации. Очная. </t>
  </si>
  <si>
    <t>Реализация образовательных программ среднего профессионального образования - программ подготовки специалистов среднего звена. 34.02.02 Медицинский массаж (для обучения лиц с ограниченными возможностями здоровья по зрению). Очная с применением сетевой формы реализации и электронного обучения.</t>
  </si>
  <si>
    <t>Реализация образовательных программ среднего профессионального образования - программ подготовки специалистов среднего звена. 31.02.02 Акушерское дело. Очная с применением сетевой формы реализации, дистанционных образовательных технологий и электронного обучения.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</si>
  <si>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звена. 31.02.03 Лабораторная диагностика. Очная. </t>
  </si>
  <si>
    <t>Реализация образовательных программ среднего профессионального образования - программ подготовки специалистов среднего звена. 34.02.01 Сестринское дело.  Очно-заочная с применением дистанционных образовательных технологий и электронного обучения.</t>
  </si>
  <si>
    <t>Реализация образовательных программ среднего профессионального образования - программ подготовки специалистов среднего звена. 32.02.01 Медико-профилактическое дело. Очная с применением дистанционных образовательных технологий и электронного обучения.</t>
  </si>
  <si>
    <t xml:space="preserve">Реализация образовательных программ среднего профессионального образования-программ подготовки специалистов среднего звена. 34.00.00 Сестринское дело. Очная с применением дистанционных образовательных технологий и электронного обучения. </t>
  </si>
  <si>
    <t>003 0704 1660413427 621</t>
  </si>
  <si>
    <t>Реализация образовательных программ среднего профессионального образования - программ подготовки специалистов среднего звена. 31.02.01 Лечебное дело. Очная с применением электронного обучения.</t>
  </si>
  <si>
    <t xml:space="preserve">Осуществление издательской деятельности. Газеты. Печатная. </t>
  </si>
  <si>
    <t>Уникальный номер регионального или общероссийской перечня государственных услуг (работ): 581900.Р.24.1.АЗ070003000</t>
  </si>
  <si>
    <t>Количество экземпляров изданий</t>
  </si>
  <si>
    <t xml:space="preserve">Осуществление издательской деятельности. Журналы. Печатная. </t>
  </si>
  <si>
    <t>Уникальный номер регионального или общероссийской перечня государственных услуг (работ): 581900.Р.24.1.АЗ080005000</t>
  </si>
  <si>
    <t xml:space="preserve">Ведение информационных ресурсов и баз данных. </t>
  </si>
  <si>
    <t>Уникальный номер регионального или общероссийской перечня государственных услуг (работ): 631100.Р.24.1.АЖ460006000</t>
  </si>
  <si>
    <t>Количество информационных ресурсов и баз данных</t>
  </si>
  <si>
    <t>Уникальный номер регионального или общероссийской перечня государственных услуг (работ): 620000.Р.24.1.АЖ540002000</t>
  </si>
  <si>
    <t>Количество программно-технических средств</t>
  </si>
  <si>
    <t>Работы по профилактике неинфекционных заболеваний, формированию здорового образа жизни и санитарно-гигиеническому просвещению населения</t>
  </si>
  <si>
    <t>Уникальный номер регионального или общероссийской перечня государственных услуг (работ): 860000.Р.24.1.АЕ140002000</t>
  </si>
  <si>
    <t>Судебно-медицинская экспертиза</t>
  </si>
  <si>
    <t>Уникальный номер регионального или общероссийской перечня государственных услуг (работ): 869000.Р.24.1.АД860002000</t>
  </si>
  <si>
    <t>Количество исследований</t>
  </si>
  <si>
    <t>Медицинское освидетельствование на состояние опьянения (алкогольного, наркотического или иного токсического)</t>
  </si>
  <si>
    <t>Уникальный номер регионального или общероссийской перечня государственных услуг (работ): 861000.Р.24.1.АЕ260002000</t>
  </si>
  <si>
    <t>Количество освидетельствований</t>
  </si>
  <si>
    <t xml:space="preserve">тыс.руб. </t>
  </si>
  <si>
    <t>Санаторно-курортное лечение. Стационар</t>
  </si>
  <si>
    <t>003 0905 1620113473 112</t>
  </si>
  <si>
    <t>003 0905 1620113473 119</t>
  </si>
  <si>
    <t>003 0905 1620113473 242</t>
  </si>
  <si>
    <t>003 0905 1620113473 244</t>
  </si>
  <si>
    <t>003 0905 1620113473 851</t>
  </si>
  <si>
    <t>003 0905 1620113473 852</t>
  </si>
  <si>
    <t>003 0905 8800005800 244</t>
  </si>
  <si>
    <t>003 0905 168N751140 242</t>
  </si>
  <si>
    <t>Оказание медицинской (в том числе психиатрической), социальной и психолого-педагогической помощи детям, находящимся в трудной жизненной ситуации (стационар)</t>
  </si>
  <si>
    <t>003 0909 1640413486 112</t>
  </si>
  <si>
    <t>003 0909 1640413486 119</t>
  </si>
  <si>
    <t>003 0909 1640413486 242</t>
  </si>
  <si>
    <t>003 0909 1640413486 243</t>
  </si>
  <si>
    <t>003 0909 1640413486 244</t>
  </si>
  <si>
    <t>003 0909 1640413486 851</t>
  </si>
  <si>
    <t>003 0909 1640413486 852</t>
  </si>
  <si>
    <t>003 0909 1640413486 853</t>
  </si>
  <si>
    <t>003 0909 8800005800 244</t>
  </si>
  <si>
    <t>Судебно-психиатрическая экспертиза</t>
  </si>
  <si>
    <t>Заготовка, хранение, транспортировка и обеспечение безопасности донорской крови и ее компонентов</t>
  </si>
  <si>
    <t>Условная единица продукта, переработки (в перерасчете на 1 литр цельной крови)</t>
  </si>
  <si>
    <t>условная единица</t>
  </si>
  <si>
    <t>003 0906 1621113472 112</t>
  </si>
  <si>
    <t>003 0906 1621113472 119</t>
  </si>
  <si>
    <t>003 0906 1621113472 242</t>
  </si>
  <si>
    <t>003 0906 1621113472 244</t>
  </si>
  <si>
    <t>003 0906 1621113472 321</t>
  </si>
  <si>
    <t>003 0906 1621113472 851</t>
  </si>
  <si>
    <t>003 0906 1621113472 852</t>
  </si>
  <si>
    <t>003 0906 1621113472 853</t>
  </si>
  <si>
    <t>Патологическая анатомия</t>
  </si>
  <si>
    <t>Уникальный номер регионального или общероссийской перечня государственных услуг (работ): 861000.Р.24.1.АЕ250002000</t>
  </si>
  <si>
    <t>Количество вскрытий</t>
  </si>
  <si>
    <t>14.1.1</t>
  </si>
  <si>
    <t>14.1.2</t>
  </si>
  <si>
    <t>14.1.3</t>
  </si>
  <si>
    <t>Уникальный номер регионального или общероссийской перечня государственных услуг (работ):
860000О.99.0.АД57АА46002</t>
  </si>
  <si>
    <t xml:space="preserve">Код (коды) бюджетной классификации:
003 0901 1610413470 611    </t>
  </si>
  <si>
    <t>Уникальный номер регионального или общероссийской перечня государственных услуг (работ):
860000О.99.0.АД57АА43003</t>
  </si>
  <si>
    <t xml:space="preserve">Код (коды) бюджетной классификации:
 003 0901 1610413470 611       </t>
  </si>
  <si>
    <t>Уникальный номер регионального или общероссийской перечня государственных услуг (работ):
860000О.99.0.АД57АА34003</t>
  </si>
  <si>
    <t xml:space="preserve">Код (коды) бюджетной классификации:
003 0901 1610413470 611   </t>
  </si>
  <si>
    <t xml:space="preserve">Код (коды) бюджетной классификации:
003 0901 1610413470 611                   </t>
  </si>
  <si>
    <t>Уникальный номер регионального или общероссийской перечня государственных услуг (работ):
860000О.99.0.АД57АА49002</t>
  </si>
  <si>
    <t>Уникальный номер регионального или общероссийской перечня государственных услуг (работ):
860000О.99.0.АД57АА17003</t>
  </si>
  <si>
    <t>Код (коды) бюджетной классификации:
003 0901 1620313470 621</t>
  </si>
  <si>
    <t>Уникальный номер регионального или общероссийской перечня государственных услуг (работ):
860000О.99.0.АД57АА14003</t>
  </si>
  <si>
    <t>Код (коды) бюджетной классификации:
003 0901 1620413470 111</t>
  </si>
  <si>
    <t>Уникальный номер регионального или общероссийской перечня государственных услуг (работ):
860000О.99.0.АД57АА26004</t>
  </si>
  <si>
    <t>Код (коды) бюджетной классификации:
003 0901 1620213470 611</t>
  </si>
  <si>
    <t>Код (коды) бюджетной классификации:
003 0901 1620913470 611</t>
  </si>
  <si>
    <t>Уникальный номер регионального или общероссийской перечня государственных услуг (работ):
860000О.99.0.АД59АА06001</t>
  </si>
  <si>
    <t>Уникальный номер регионального или общероссийской перечня государственных услуг (работ):
860000О.99.0.АД59АА00001</t>
  </si>
  <si>
    <t>Уникальный номер регионального или общероссийской перечня государственных услуг (работ):
860000О.99.0.АД59АА04001</t>
  </si>
  <si>
    <t>Код (коды) бюджетной классификации:
003 0901 1620113470 611</t>
  </si>
  <si>
    <t>Уникальный номер регионального или общероссийской перечня государственных услуг (работ):
860000О.99.0.АД59АА02001</t>
  </si>
  <si>
    <t>Код (коды) бюджетной классификации:
003 0901 1610413470 611</t>
  </si>
  <si>
    <t>Уникальный номер регионального или общероссийской перечня государственных услуг (работ):
860000О.99.0.АД59АА05002</t>
  </si>
  <si>
    <t>Уникальный номер регионального или общероссийской перечня государственных услуг (работ):
860000О.99.0.АД59АА07002</t>
  </si>
  <si>
    <t>Уникальный номер регионального или общероссийской перечня государственных услуг (работ):
860000О.99.0.АД59АА01002</t>
  </si>
  <si>
    <t>Уникальный номер регионального или общероссийской перечня государственных услуг (работ):
860000О.99.0.АД59АА03002</t>
  </si>
  <si>
    <t>Уникальный номер регионального или общероссийской перечня государственных услуг (работ):
860000О.99.0.АД61АА02001</t>
  </si>
  <si>
    <t>Код (коды) бюджетной классификации:
003 0904 1620713477 611</t>
  </si>
  <si>
    <t>Уникальный номер регионального или общероссийской перечня государственных услуг (работ):
860000О.99.0.АД61АА05001</t>
  </si>
  <si>
    <t>Количество полетных часов</t>
  </si>
  <si>
    <t>Код (коды) бюджетной классификации:
003 0904 1620713469 111</t>
  </si>
  <si>
    <t>Уникальный номер регионального или общероссийской перечня государственных услуг (работ):
860000О.99.0.АД66АА00002</t>
  </si>
  <si>
    <t>Код (коды) бюджетной классификации:
003 0704 1660413427 611</t>
  </si>
  <si>
    <t>Уникальный номер регионального или общероссийской перечня государственных услуг (работ):
852101О.99.0.ББ28ПИ61000</t>
  </si>
  <si>
    <t>Уникальный номер регионального или общероссийской перечня государственных услуг (работ):
852101О.99.0.ББ28ОО58000</t>
  </si>
  <si>
    <t>Уникальный номер регионального или общероссийской перечня государственных услуг (работ):
852101О.99.0.ББ28ОР68000</t>
  </si>
  <si>
    <t xml:space="preserve"> Код (коды) бюджетной классификации:
003 0704 1660413427 611</t>
  </si>
  <si>
    <t>Уникальный номер регионального или общероссийской перечня государственных услуг (работ):
852101О.99.0.ББ28ПЗ51000</t>
  </si>
  <si>
    <t>Уникальный номер регионального или общероссийской перечня государственных услуг (работ):
852101О.99.0.ББ28ОЭ11000</t>
  </si>
  <si>
    <t>Уникальный номер регионального или общероссийской перечня государственных услуг (работ):
852101О.99.0.ББ28ПГ52000</t>
  </si>
  <si>
    <t>Уникальный номер регионального или общероссийской перечня государственных услуг (работ):
852101О.99.0.ББ28ОЛ19000</t>
  </si>
  <si>
    <t xml:space="preserve"> Код (коды) бюджетной классификации:
003 0909 1680513469 611</t>
  </si>
  <si>
    <t>Код (коды) бюджетной классификации: 
003 0909 1680513469 611</t>
  </si>
  <si>
    <t>Код (коды) бюджетной классификации: 
003 0909 1610113469 611</t>
  </si>
  <si>
    <t>Код (коды) бюджетной классификации: 
003 0909 1620913469 611</t>
  </si>
  <si>
    <t>Код (коды) бюджетной классификации: 
003 0901 1620313470 621</t>
  </si>
  <si>
    <t>Уникальный номер регионального или общероссийской перечня государственных услуг (работ): 860000О.99.0.АД70АА13000</t>
  </si>
  <si>
    <t>Код (коды) бюджетной классификации: 
003 0905 1620113473 111</t>
  </si>
  <si>
    <t>Уникальный номер регионального или общероссийской перечня государственных услуг (работ): 860000О.99.0.АД85АА00000</t>
  </si>
  <si>
    <t>Код (коды) бюджетной классификации: 
003 0909 1640413486 111</t>
  </si>
  <si>
    <t>Код (коды) бюджетной классификации: 
003 0906 1621113472 111</t>
  </si>
  <si>
    <t>Код (коды) бюджетной классификации: 
003 0901 1620413470 111</t>
  </si>
  <si>
    <t>Итого по государственной программе "Развитие здравоохранения Забайкальского края"</t>
  </si>
  <si>
    <t>14.1.4</t>
  </si>
  <si>
    <t>14.1.5</t>
  </si>
  <si>
    <t>14.1.6</t>
  </si>
  <si>
    <t>14.1.7</t>
  </si>
  <si>
    <t>14.1.8</t>
  </si>
  <si>
    <t>14.1.9</t>
  </si>
  <si>
    <t>14.1.10</t>
  </si>
  <si>
    <t>14.1.11</t>
  </si>
  <si>
    <t>14.1.12</t>
  </si>
  <si>
    <t>14.1.13</t>
  </si>
  <si>
    <t>14.1.14</t>
  </si>
  <si>
    <t>14.1.15</t>
  </si>
  <si>
    <t>14.1.16</t>
  </si>
  <si>
    <t>14.1.17</t>
  </si>
  <si>
    <t>14.1.18</t>
  </si>
  <si>
    <t>14.1.19</t>
  </si>
  <si>
    <t>14.1.20</t>
  </si>
  <si>
    <t>14.1.21</t>
  </si>
  <si>
    <t>14.1.22</t>
  </si>
  <si>
    <t>14.1.23</t>
  </si>
  <si>
    <t>14.1.24</t>
  </si>
  <si>
    <t>14.1.25</t>
  </si>
  <si>
    <t>14.1.26</t>
  </si>
  <si>
    <t>14.1.27</t>
  </si>
  <si>
    <t>14.1.28</t>
  </si>
  <si>
    <t>14.1.29</t>
  </si>
  <si>
    <t>14.1.30</t>
  </si>
  <si>
    <t>14.1.31</t>
  </si>
  <si>
    <t>14.1.32</t>
  </si>
  <si>
    <t>14.1.33</t>
  </si>
  <si>
    <t>14.1.34</t>
  </si>
  <si>
    <t>14.1.35</t>
  </si>
  <si>
    <t>14.1.36</t>
  </si>
  <si>
    <t>14.1.37</t>
  </si>
  <si>
    <t>14.1.38</t>
  </si>
  <si>
    <t xml:space="preserve">ИТОГО субсидий на оказание государственных услуг (выполнение работ) по Министерству здравоохранения Забайкальского края </t>
  </si>
  <si>
    <t>Уникальный номер регионального или общероссийской перечня государственных услуг (работ): 
869000.Р.24.1.АД960002000</t>
  </si>
  <si>
    <t>Уникальный номер регионального или общероссийской перечня государственных услуг (работ): 869000.Р.24.1.АД870002000</t>
  </si>
  <si>
    <t>ВСЕГО СУБСИДИЙ НА ОКАЗАНИЕ ГОСУДАРСТВЕННЫХ УСЛУГ (ВЫПОЛНЕНИЕ РАБОТ)</t>
  </si>
  <si>
    <t>Департамент государственного имущества и земельных отношений Забайкальского края</t>
  </si>
  <si>
    <t>Управление государственной собственностью Забайкальского края</t>
  </si>
  <si>
    <t xml:space="preserve">Разъяснение результатов определения кадастровой стоимости
</t>
  </si>
  <si>
    <t>Уникальный номер регионального или общероссийского перечня государственных услуг (работ): 
 841112.Р.24.0.АШ670001000</t>
  </si>
  <si>
    <t>Количество поступивших обращений и запросов, в отношении которых представлены разъяснения
(в электронном виде)</t>
  </si>
  <si>
    <t>Код (коды) бюджетной класификации: 
017 0412 1020214093 611</t>
  </si>
  <si>
    <t>Уникальный номер регионального или общероссийского перечня государственных услуг (работ):
 841112.Р.24.0.АШ670002000</t>
  </si>
  <si>
    <t>Количество поступивших обращений и запросов, в отношении которых представлены разъяснения
(в бумажном виде)</t>
  </si>
  <si>
    <t>1245</t>
  </si>
  <si>
    <t>1 210
исполнено в пределах допустимого отклонения</t>
  </si>
  <si>
    <t xml:space="preserve">Рассмотрение обращений, связанных с наличием ошибок, допущенных при определении кадастровой стоимости
</t>
  </si>
  <si>
    <t>Уникальный номер регионального или общероссийского перечня государственных услуг (работ):
841112.Р.24.0.АШ680001000</t>
  </si>
  <si>
    <t>Количество рассмотренных обращений, запросов, связанных с наличием ошибок, допущенных при определении кадастровой стоимости
(в электронном виде)</t>
  </si>
  <si>
    <t>Уникальный номер регионального или общероссийского перечня государственных услуг (работ):
841112.Р.24.0.АШ680002000</t>
  </si>
  <si>
    <t>Количество рассмотренных обращений, запросов, связанных с наличием ошибок, допущенных при определении кадастровой стоимости
(в бумажном виде)</t>
  </si>
  <si>
    <t>230</t>
  </si>
  <si>
    <t>219
исполнено в пределах допустимого отклонения</t>
  </si>
  <si>
    <t xml:space="preserve">Хранение копий документов и материалов, использованных при определении кадастровой стоимости
</t>
  </si>
  <si>
    <t>Уникальный номер регионального или общероссийского перечня государственных услуг (работ):
841112.Р.24.0.АШ690003000</t>
  </si>
  <si>
    <t>Объем хранимых дел (документов)
(в электронном виде)</t>
  </si>
  <si>
    <t>Уникальный номер регионального или общероссийского перечня государственных услуг (работ):
841112.Р.24.0.АШ690004000</t>
  </si>
  <si>
    <t>Объем хранимых дел (документов)
(в бумажном виде)</t>
  </si>
  <si>
    <t>Обеспечение сохранности и учет архивных документов</t>
  </si>
  <si>
    <t>Уникальный номер регионального или общероссийского перечня государственных услуг (работ): 
 910112.Р.24.1.АВ890002000</t>
  </si>
  <si>
    <t>Объем хранимых дел (документов)</t>
  </si>
  <si>
    <t>Оказание информационных услуг на основе архивных документов</t>
  </si>
  <si>
    <t>Уникальный номер регионального или общероссийского перечня государственных услуг (работ):
  910112.Р.24.1.АВ860004000
910112.Р.24.1.АВ860004001</t>
  </si>
  <si>
    <t>Количество изготовленных запрашиваемых документов</t>
  </si>
  <si>
    <t>7 126
исполнено в пределах допустимого отклонения</t>
  </si>
  <si>
    <t>Описание границ муниципальных образований</t>
  </si>
  <si>
    <t>Уникальный номер регионального или общероссийского перечня государственных услуг (работ):
721929.Р.24.1.АШ590002000
721929.Р.24.1.АШ590002001</t>
  </si>
  <si>
    <t>Количество сформированных карт-планов границ муниципального образования</t>
  </si>
  <si>
    <t>90</t>
  </si>
  <si>
    <t>Количество землеустроительных дел, по которым внесены данные в единый государственный реестр недвижимости</t>
  </si>
  <si>
    <t>Проведение обследования объектов недвижимого имущества в целях определения вида фактического использования зданий (сооружений) и помещений, налоговая база которых определяется как кадастровая стоимость имущества</t>
  </si>
  <si>
    <t>Уникальный номер регионального или общероссийского перечня государственных услуг (работ): 
712010.Р.24.1.АШ660002000</t>
  </si>
  <si>
    <t>Количество проведенных экспертиз</t>
  </si>
  <si>
    <t>44</t>
  </si>
  <si>
    <t xml:space="preserve">Определение кадастровой стоимости объектов недвижимости в соответствии со статьями 15, 16 Федерального закона от 3 июля 2016 года № 237-ФЗ «О государственной кадастровой оценке»
</t>
  </si>
  <si>
    <t>Уникальный номер регионального или общероссийского перечня государственных услуг (работ):
 841112.Р.24.1.АШ650001000
841112.Р.24.1.АШ650001001</t>
  </si>
  <si>
    <t>Количество объектов недвижимости, для которых определена кадастровая стоимость
(в бумажном виде)</t>
  </si>
  <si>
    <t>540
исполнено в пределах допустимого отклонения</t>
  </si>
  <si>
    <t>Определение кадастровой стоимости объектов недвижимости в соответствии со статьями 15, 16 Федерального закона от 3 июля 2016 года № 237-ФЗ «О государственной кадастровой оценке»
(в электронном виде)</t>
  </si>
  <si>
    <t>Уникальный номер регионального или общероссийского перечня государственных услуг (работ): 
841112.Р.24.1.АШ650002000
841112.Р.24.1.АШ650002001</t>
  </si>
  <si>
    <t>Количество объектов недвижимости, для которых определена кадастровая стоимость
(в электронном виде)</t>
  </si>
  <si>
    <t>908 573
исполнено в пределах допустимого отклонения</t>
  </si>
  <si>
    <t>Код (коды) бюджетной класификации:
 017 0412 1020214093 611</t>
  </si>
  <si>
    <t xml:space="preserve">Определение кадастровой стоимости объектов недвижимости в соответствии со статьей 14 Федерального закона от 3 июля 2016 года № 237-ФЗ «О государственной кадастровой оценке»
</t>
  </si>
  <si>
    <t>Уникальный номер регионального или общероссийского перечня государственных услуг (работ): 
841112.Р.24.1.АШ660001000</t>
  </si>
  <si>
    <t>313 688
исполнено в пределах допустимого отклонения</t>
  </si>
  <si>
    <t>Код (коды) бюджетной класификации:
017 0412 1020214093 611</t>
  </si>
  <si>
    <t>Уникальный номер регионального или общероссийского перечня государственных услуг (работ): 
841112.Р.24.1.АШ660002000</t>
  </si>
  <si>
    <t>0,07</t>
  </si>
  <si>
    <t xml:space="preserve">Сбор, обработка, систематизация и накопление информации при определении кадастровой стоимости
</t>
  </si>
  <si>
    <t>Уникальный номер регионального или общероссийского перечня государственных услуг (работ):
841112.Р.24.1.АШ640001000</t>
  </si>
  <si>
    <t>Количество объектов недвижимости, по которым собрана информация
(в бумажном виде)</t>
  </si>
  <si>
    <t>4 500
исполнено в пределах допустимого отклонения</t>
  </si>
  <si>
    <t>Уникальный номер регионального или общероссийского перечня государственных услуг (работ): 
841112.Р.24.1.АШ640002000</t>
  </si>
  <si>
    <t>Количество объектов недвижимости, по которым собрана информация
(в электронном виде)</t>
  </si>
  <si>
    <t>Итого по государственной программе «Управление государственной собственностью Забайкальского края»</t>
  </si>
  <si>
    <t>Библиотечное, библиографическое и информационное обслуживание пользователей бибилиотеки</t>
  </si>
  <si>
    <t>Уникальный номер регионального или общероссийского перечня государственных услуг (работ): 
910000.Р.24.1.АВ940002000</t>
  </si>
  <si>
    <t>Код (коды) бюджетной класификации:
017 0801 1511012445 621</t>
  </si>
  <si>
    <t>Уникальный номер регионального или общероссийского перечня государственных услуг (работ):
900410.Р.24.1.АГ070003000</t>
  </si>
  <si>
    <t>Уникальный номер регионального или общероссийского перечня государственных услуг (работ):
932900.Р.24.1.АЗ370002000</t>
  </si>
  <si>
    <t>Организация показа концертов и концертных программ</t>
  </si>
  <si>
    <t>Уникальный номер регионального или общероссийского перечня государственных услуг (работ):
900000.Р.24.1.АВ650003000</t>
  </si>
  <si>
    <t>Организация показа спектаклей</t>
  </si>
  <si>
    <t>Уникальный номер регионального или общероссийского перечня государственных услуг (работ):
900212.Р.24.1.АГ590003000</t>
  </si>
  <si>
    <t>Уникальный номер регионального или общероссийского перечня государственных услуг (работ):
900211.Р.24.1.АВ620003000</t>
  </si>
  <si>
    <t>Количество новых (капитально-возобновленных) концертов</t>
  </si>
  <si>
    <t>Уникальный номер регионального или общероссийского перечня государственных услуг (работ):
900410.Р.24.1.АВ610005000</t>
  </si>
  <si>
    <t>Уникальный номер регионального или общероссийского перечня государственных услуг (работ):
 910000.Р.24.1.АГ050002000</t>
  </si>
  <si>
    <t>Итого по государственной программе «Развитие культуры в Забайкальском крае»</t>
  </si>
  <si>
    <t xml:space="preserve">ИТОГО субсидий на оказание государственных услуг
(выполнение работ) по Департаменту государственного и муниципального имущества Забайкальского край
</t>
  </si>
  <si>
    <t>15.1.1</t>
  </si>
  <si>
    <t>15.1.2</t>
  </si>
  <si>
    <t>15.1.3</t>
  </si>
  <si>
    <t>15.1.4</t>
  </si>
  <si>
    <t>15.1.5</t>
  </si>
  <si>
    <t>15.1.6</t>
  </si>
  <si>
    <t>15.1.7</t>
  </si>
  <si>
    <t>15.1.8</t>
  </si>
  <si>
    <t>15.1.9</t>
  </si>
  <si>
    <t>15.1.10</t>
  </si>
  <si>
    <t>15.1.11</t>
  </si>
  <si>
    <t>15.1.12</t>
  </si>
  <si>
    <t>15.1.13</t>
  </si>
  <si>
    <t>15.1.14</t>
  </si>
  <si>
    <t>15.1.15</t>
  </si>
  <si>
    <t>15.1.16</t>
  </si>
  <si>
    <t>15.2.1</t>
  </si>
  <si>
    <t>15.2.2</t>
  </si>
  <si>
    <t>15.2.3</t>
  </si>
  <si>
    <t>15.2.4</t>
  </si>
  <si>
    <t>15.2.5</t>
  </si>
  <si>
    <t>15.2.6</t>
  </si>
  <si>
    <t>15.2.7</t>
  </si>
  <si>
    <t>15.2.8</t>
  </si>
  <si>
    <t>План первоначальный 
(№ 1899-ЗЗК  от 30.12.2020 г.)</t>
  </si>
  <si>
    <t>План уточненный
(№ 2006-ЗЗК от 24.12.2021 г.)</t>
  </si>
</sst>
</file>

<file path=xl/styles.xml><?xml version="1.0" encoding="utf-8"?>
<styleSheet xmlns="http://schemas.openxmlformats.org/spreadsheetml/2006/main">
  <numFmts count="8">
    <numFmt numFmtId="43" formatCode="_-* #,##0.00\ _₽_-;\-* #,##0.00\ _₽_-;_-* &quot;-&quot;??\ _₽_-;_-@_-"/>
    <numFmt numFmtId="164" formatCode="000000"/>
    <numFmt numFmtId="165" formatCode="#,##0.0"/>
    <numFmt numFmtId="166" formatCode="#,##0_ ;\-#,##0\ "/>
    <numFmt numFmtId="167" formatCode="#,##0.0_ ;\-#,##0.0\ "/>
    <numFmt numFmtId="168" formatCode="0.0"/>
    <numFmt numFmtId="169" formatCode="#,##0.0,"/>
    <numFmt numFmtId="170" formatCode="#,##0.0\ _₽"/>
  </numFmts>
  <fonts count="28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43" fontId="12" fillId="0" borderId="0" applyFont="0" applyFill="0" applyBorder="0" applyAlignment="0" applyProtection="0"/>
    <xf numFmtId="0" fontId="15" fillId="0" borderId="11">
      <alignment horizontal="center" vertical="center" wrapText="1"/>
    </xf>
    <xf numFmtId="0" fontId="18" fillId="0" borderId="11">
      <alignment horizontal="left" vertical="center" wrapText="1"/>
    </xf>
  </cellStyleXfs>
  <cellXfs count="367">
    <xf numFmtId="0" fontId="0" fillId="0" borderId="0" xfId="0"/>
    <xf numFmtId="0" fontId="4" fillId="2" borderId="4" xfId="5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4" fillId="2" borderId="4" xfId="6" applyFont="1" applyFill="1" applyBorder="1" applyAlignment="1">
      <alignment horizontal="center" vertical="center" wrapText="1"/>
    </xf>
    <xf numFmtId="49" fontId="4" fillId="2" borderId="1" xfId="4" applyNumberFormat="1" applyFont="1" applyFill="1" applyBorder="1" applyAlignment="1">
      <alignment horizontal="center" vertical="center" wrapText="1"/>
    </xf>
    <xf numFmtId="0" fontId="5" fillId="0" borderId="0" xfId="0" applyFont="1"/>
    <xf numFmtId="49" fontId="7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/>
    </xf>
    <xf numFmtId="165" fontId="10" fillId="2" borderId="1" xfId="7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/>
    </xf>
    <xf numFmtId="165" fontId="9" fillId="2" borderId="1" xfId="7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top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6" fontId="10" fillId="2" borderId="6" xfId="7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166" fontId="10" fillId="2" borderId="1" xfId="7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" fontId="4" fillId="2" borderId="1" xfId="7" applyNumberFormat="1" applyFont="1" applyFill="1" applyBorder="1" applyAlignment="1">
      <alignment horizontal="center" vertical="center" wrapText="1"/>
    </xf>
    <xf numFmtId="3" fontId="4" fillId="2" borderId="1" xfId="7" applyNumberFormat="1" applyFont="1" applyFill="1" applyBorder="1" applyAlignment="1">
      <alignment horizontal="center" vertical="center" wrapText="1"/>
    </xf>
    <xf numFmtId="2" fontId="4" fillId="2" borderId="1" xfId="7" applyNumberFormat="1" applyFont="1" applyFill="1" applyBorder="1" applyAlignment="1">
      <alignment horizontal="center" vertical="center" wrapText="1"/>
    </xf>
    <xf numFmtId="43" fontId="4" fillId="2" borderId="1" xfId="7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165" fontId="4" fillId="2" borderId="2" xfId="7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3" fontId="4" fillId="2" borderId="7" xfId="7" applyNumberFormat="1" applyFont="1" applyFill="1" applyBorder="1" applyAlignment="1">
      <alignment horizontal="center" vertical="center" wrapText="1"/>
    </xf>
    <xf numFmtId="165" fontId="4" fillId="2" borderId="5" xfId="7" applyNumberFormat="1" applyFont="1" applyFill="1" applyBorder="1" applyAlignment="1">
      <alignment horizontal="center" vertical="center" wrapText="1"/>
    </xf>
    <xf numFmtId="165" fontId="4" fillId="2" borderId="8" xfId="7" applyNumberFormat="1" applyFont="1" applyFill="1" applyBorder="1" applyAlignment="1">
      <alignment horizontal="center" vertical="center" wrapText="1"/>
    </xf>
    <xf numFmtId="3" fontId="4" fillId="2" borderId="2" xfId="7" applyNumberFormat="1" applyFont="1" applyFill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horizontal="center" vertical="center" wrapText="1"/>
    </xf>
    <xf numFmtId="168" fontId="4" fillId="2" borderId="1" xfId="7" applyNumberFormat="1" applyFont="1" applyFill="1" applyBorder="1" applyAlignment="1">
      <alignment horizontal="center" vertical="center" wrapText="1"/>
    </xf>
    <xf numFmtId="168" fontId="4" fillId="2" borderId="2" xfId="7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165" fontId="4" fillId="2" borderId="6" xfId="7" applyNumberFormat="1" applyFont="1" applyFill="1" applyBorder="1" applyAlignment="1">
      <alignment horizontal="center" vertical="center" wrapText="1"/>
    </xf>
    <xf numFmtId="165" fontId="4" fillId="2" borderId="9" xfId="7" applyNumberFormat="1" applyFont="1" applyFill="1" applyBorder="1" applyAlignment="1">
      <alignment horizontal="center" vertical="center" wrapText="1"/>
    </xf>
    <xf numFmtId="1" fontId="4" fillId="2" borderId="2" xfId="7" applyNumberFormat="1" applyFont="1" applyFill="1" applyBorder="1" applyAlignment="1">
      <alignment horizontal="center" vertical="center" wrapText="1"/>
    </xf>
    <xf numFmtId="2" fontId="4" fillId="2" borderId="2" xfId="7" applyNumberFormat="1" applyFont="1" applyFill="1" applyBorder="1" applyAlignment="1">
      <alignment horizontal="center" vertical="center" wrapText="1"/>
    </xf>
    <xf numFmtId="1" fontId="4" fillId="2" borderId="7" xfId="7" applyNumberFormat="1" applyFont="1" applyFill="1" applyBorder="1" applyAlignment="1">
      <alignment horizontal="center" vertical="center" wrapText="1"/>
    </xf>
    <xf numFmtId="1" fontId="4" fillId="2" borderId="10" xfId="7" applyNumberFormat="1" applyFont="1" applyFill="1" applyBorder="1" applyAlignment="1">
      <alignment horizontal="center" vertical="center" wrapText="1"/>
    </xf>
    <xf numFmtId="2" fontId="4" fillId="2" borderId="2" xfId="7" applyNumberFormat="1" applyFont="1" applyFill="1" applyBorder="1" applyAlignment="1">
      <alignment horizontal="center" vertical="center"/>
    </xf>
    <xf numFmtId="165" fontId="4" fillId="2" borderId="7" xfId="7" applyNumberFormat="1" applyFont="1" applyFill="1" applyBorder="1" applyAlignment="1">
      <alignment horizontal="center" vertical="center" wrapText="1"/>
    </xf>
    <xf numFmtId="165" fontId="4" fillId="2" borderId="10" xfId="7" applyNumberFormat="1" applyFont="1" applyFill="1" applyBorder="1" applyAlignment="1">
      <alignment horizontal="center" vertical="center" wrapText="1"/>
    </xf>
    <xf numFmtId="165" fontId="19" fillId="2" borderId="10" xfId="7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 wrapText="1"/>
    </xf>
    <xf numFmtId="165" fontId="19" fillId="2" borderId="1" xfId="0" applyNumberFormat="1" applyFont="1" applyFill="1" applyBorder="1" applyAlignment="1">
      <alignment horizontal="center" vertical="center" wrapText="1"/>
    </xf>
    <xf numFmtId="2" fontId="4" fillId="2" borderId="1" xfId="7" applyNumberFormat="1" applyFont="1" applyFill="1" applyBorder="1" applyAlignment="1">
      <alignment horizontal="center" vertical="center"/>
    </xf>
    <xf numFmtId="165" fontId="19" fillId="2" borderId="7" xfId="7" applyNumberFormat="1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3" fontId="10" fillId="2" borderId="2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165" fontId="10" fillId="2" borderId="2" xfId="7" applyNumberFormat="1" applyFont="1" applyFill="1" applyBorder="1" applyAlignment="1">
      <alignment horizontal="center" vertical="center" wrapText="1"/>
    </xf>
    <xf numFmtId="3" fontId="10" fillId="2" borderId="2" xfId="7" applyNumberFormat="1" applyFont="1" applyFill="1" applyBorder="1" applyAlignment="1">
      <alignment horizontal="center" vertical="center" wrapText="1"/>
    </xf>
    <xf numFmtId="1" fontId="10" fillId="2" borderId="2" xfId="7" applyNumberFormat="1" applyFont="1" applyFill="1" applyBorder="1" applyAlignment="1">
      <alignment horizontal="center" vertical="center" wrapText="1"/>
    </xf>
    <xf numFmtId="165" fontId="10" fillId="2" borderId="2" xfId="0" applyNumberFormat="1" applyFont="1" applyFill="1" applyBorder="1" applyAlignment="1">
      <alignment horizontal="center" vertical="center" wrapText="1"/>
    </xf>
    <xf numFmtId="3" fontId="10" fillId="2" borderId="1" xfId="7" applyNumberFormat="1" applyFont="1" applyFill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3" fontId="10" fillId="2" borderId="2" xfId="7" applyFont="1" applyFill="1" applyBorder="1" applyAlignment="1">
      <alignment horizontal="center" vertical="center" wrapText="1"/>
    </xf>
    <xf numFmtId="43" fontId="10" fillId="2" borderId="1" xfId="7" applyFont="1" applyFill="1" applyBorder="1" applyAlignment="1">
      <alignment horizontal="center" vertical="center" wrapText="1"/>
    </xf>
    <xf numFmtId="168" fontId="10" fillId="2" borderId="1" xfId="7" applyNumberFormat="1" applyFont="1" applyFill="1" applyBorder="1" applyAlignment="1">
      <alignment horizontal="center" vertical="center" wrapText="1"/>
    </xf>
    <xf numFmtId="168" fontId="10" fillId="2" borderId="1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0" fontId="10" fillId="2" borderId="0" xfId="0" applyFont="1" applyFill="1" applyAlignment="1">
      <alignment horizontal="center" vertical="center" wrapText="1"/>
    </xf>
    <xf numFmtId="165" fontId="0" fillId="0" borderId="0" xfId="0" applyNumberFormat="1"/>
    <xf numFmtId="0" fontId="1" fillId="2" borderId="0" xfId="0" applyFont="1" applyFill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167" fontId="10" fillId="2" borderId="1" xfId="0" applyNumberFormat="1" applyFont="1" applyFill="1" applyBorder="1" applyAlignment="1">
      <alignment horizontal="center" vertical="center" wrapText="1"/>
    </xf>
    <xf numFmtId="170" fontId="10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/>
    </xf>
    <xf numFmtId="49" fontId="1" fillId="2" borderId="21" xfId="0" applyNumberFormat="1" applyFont="1" applyFill="1" applyBorder="1" applyAlignment="1">
      <alignment horizontal="center" vertical="center" wrapText="1"/>
    </xf>
    <xf numFmtId="0" fontId="25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wrapText="1"/>
    </xf>
    <xf numFmtId="49" fontId="10" fillId="2" borderId="21" xfId="0" applyNumberFormat="1" applyFont="1" applyFill="1" applyBorder="1" applyAlignment="1">
      <alignment horizontal="center" vertical="center" wrapText="1"/>
    </xf>
    <xf numFmtId="49" fontId="25" fillId="2" borderId="4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wrapText="1"/>
    </xf>
    <xf numFmtId="0" fontId="24" fillId="0" borderId="0" xfId="0" applyFont="1"/>
    <xf numFmtId="0" fontId="24" fillId="2" borderId="0" xfId="0" applyFont="1" applyFill="1"/>
    <xf numFmtId="49" fontId="25" fillId="2" borderId="0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165" fontId="10" fillId="2" borderId="5" xfId="7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65" fontId="9" fillId="2" borderId="4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1" fillId="2" borderId="1" xfId="8" applyNumberFormat="1" applyFont="1" applyFill="1" applyBorder="1" applyAlignment="1" applyProtection="1">
      <alignment horizontal="center" vertical="center" shrinkToFit="1"/>
    </xf>
    <xf numFmtId="166" fontId="27" fillId="2" borderId="6" xfId="7" applyNumberFormat="1" applyFont="1" applyFill="1" applyBorder="1" applyAlignment="1">
      <alignment horizontal="center" vertical="center" wrapText="1"/>
    </xf>
    <xf numFmtId="167" fontId="27" fillId="0" borderId="1" xfId="7" applyNumberFormat="1" applyFont="1" applyBorder="1" applyAlignment="1">
      <alignment horizontal="center" vertical="center" wrapText="1"/>
    </xf>
    <xf numFmtId="166" fontId="27" fillId="2" borderId="1" xfId="7" applyNumberFormat="1" applyFont="1" applyFill="1" applyBorder="1" applyAlignment="1">
      <alignment horizontal="center" vertical="center" wrapText="1"/>
    </xf>
    <xf numFmtId="165" fontId="27" fillId="0" borderId="1" xfId="7" applyNumberFormat="1" applyFont="1" applyBorder="1" applyAlignment="1">
      <alignment horizontal="center" vertical="center" wrapText="1"/>
    </xf>
    <xf numFmtId="3" fontId="27" fillId="0" borderId="1" xfId="7" applyNumberFormat="1" applyFont="1" applyFill="1" applyBorder="1" applyAlignment="1">
      <alignment horizontal="center" vertical="center" wrapText="1"/>
    </xf>
    <xf numFmtId="165" fontId="27" fillId="2" borderId="1" xfId="7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1" fontId="4" fillId="2" borderId="5" xfId="7" applyNumberFormat="1" applyFont="1" applyFill="1" applyBorder="1" applyAlignment="1">
      <alignment horizontal="center" vertical="center" wrapText="1"/>
    </xf>
    <xf numFmtId="1" fontId="4" fillId="2" borderId="6" xfId="7" applyNumberFormat="1" applyFont="1" applyFill="1" applyBorder="1" applyAlignment="1">
      <alignment horizontal="center" vertical="center" wrapText="1"/>
    </xf>
    <xf numFmtId="1" fontId="4" fillId="2" borderId="8" xfId="7" applyNumberFormat="1" applyFont="1" applyFill="1" applyBorder="1" applyAlignment="1">
      <alignment horizontal="center" vertical="center" wrapText="1"/>
    </xf>
    <xf numFmtId="1" fontId="4" fillId="2" borderId="9" xfId="7" applyNumberFormat="1" applyFont="1" applyFill="1" applyBorder="1" applyAlignment="1">
      <alignment horizontal="center" vertical="center" wrapText="1"/>
    </xf>
    <xf numFmtId="3" fontId="4" fillId="2" borderId="6" xfId="7" applyNumberFormat="1" applyFont="1" applyFill="1" applyBorder="1" applyAlignment="1">
      <alignment horizontal="center" vertical="center" wrapText="1"/>
    </xf>
    <xf numFmtId="3" fontId="4" fillId="2" borderId="9" xfId="7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65" fontId="4" fillId="2" borderId="1" xfId="7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6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65" fontId="10" fillId="2" borderId="5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8" fontId="1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167" fontId="10" fillId="2" borderId="1" xfId="7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5" fontId="7" fillId="2" borderId="1" xfId="7" applyNumberFormat="1" applyFont="1" applyFill="1" applyBorder="1" applyAlignment="1">
      <alignment horizontal="center" vertical="center" wrapText="1"/>
    </xf>
    <xf numFmtId="165" fontId="19" fillId="2" borderId="2" xfId="7" applyNumberFormat="1" applyFont="1" applyFill="1" applyBorder="1" applyAlignment="1">
      <alignment horizontal="center" vertical="center"/>
    </xf>
    <xf numFmtId="165" fontId="19" fillId="2" borderId="1" xfId="7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wrapText="1"/>
    </xf>
    <xf numFmtId="165" fontId="10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169" fontId="10" fillId="2" borderId="1" xfId="0" applyNumberFormat="1" applyFont="1" applyFill="1" applyBorder="1" applyAlignment="1">
      <alignment horizontal="center" vertical="center" wrapText="1"/>
    </xf>
    <xf numFmtId="169" fontId="9" fillId="2" borderId="1" xfId="0" applyNumberFormat="1" applyFont="1" applyFill="1" applyBorder="1" applyAlignment="1">
      <alignment horizontal="center" vertical="center"/>
    </xf>
    <xf numFmtId="169" fontId="7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top" wrapText="1"/>
    </xf>
    <xf numFmtId="49" fontId="10" fillId="2" borderId="7" xfId="0" applyNumberFormat="1" applyFont="1" applyFill="1" applyBorder="1" applyAlignment="1">
      <alignment horizontal="center" vertical="top" wrapText="1"/>
    </xf>
    <xf numFmtId="0" fontId="23" fillId="2" borderId="7" xfId="0" applyFont="1" applyFill="1" applyBorder="1" applyAlignment="1">
      <alignment horizontal="center" vertical="top" wrapText="1"/>
    </xf>
    <xf numFmtId="0" fontId="23" fillId="2" borderId="6" xfId="0" applyFont="1" applyFill="1" applyBorder="1" applyAlignment="1">
      <alignment horizontal="center" vertical="top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top" wrapText="1"/>
    </xf>
    <xf numFmtId="0" fontId="23" fillId="2" borderId="1" xfId="0" applyFont="1" applyFill="1" applyBorder="1"/>
    <xf numFmtId="0" fontId="10" fillId="2" borderId="1" xfId="0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21" fillId="2" borderId="10" xfId="0" applyNumberFormat="1" applyFont="1" applyFill="1" applyBorder="1" applyAlignment="1">
      <alignment horizontal="center" vertical="center" wrapText="1"/>
    </xf>
    <xf numFmtId="49" fontId="21" fillId="2" borderId="0" xfId="0" applyNumberFormat="1" applyFont="1" applyFill="1" applyBorder="1" applyAlignment="1">
      <alignment horizontal="center" vertical="center" wrapText="1"/>
    </xf>
    <xf numFmtId="49" fontId="21" fillId="2" borderId="17" xfId="0" applyNumberFormat="1" applyFont="1" applyFill="1" applyBorder="1" applyAlignment="1">
      <alignment horizontal="center" vertical="center" wrapText="1"/>
    </xf>
    <xf numFmtId="49" fontId="19" fillId="2" borderId="5" xfId="0" applyNumberFormat="1" applyFont="1" applyFill="1" applyBorder="1" applyAlignment="1">
      <alignment horizontal="center" vertical="center" wrapText="1"/>
    </xf>
    <xf numFmtId="49" fontId="19" fillId="2" borderId="6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1" fontId="4" fillId="2" borderId="5" xfId="7" applyNumberFormat="1" applyFont="1" applyFill="1" applyBorder="1" applyAlignment="1">
      <alignment horizontal="center" vertical="center" wrapText="1"/>
    </xf>
    <xf numFmtId="1" fontId="4" fillId="2" borderId="6" xfId="7" applyNumberFormat="1" applyFont="1" applyFill="1" applyBorder="1" applyAlignment="1">
      <alignment horizontal="center" vertical="center" wrapText="1"/>
    </xf>
    <xf numFmtId="2" fontId="4" fillId="2" borderId="5" xfId="7" applyNumberFormat="1" applyFont="1" applyFill="1" applyBorder="1" applyAlignment="1">
      <alignment horizontal="center" vertical="center" wrapText="1"/>
    </xf>
    <xf numFmtId="2" fontId="4" fillId="2" borderId="6" xfId="7" applyNumberFormat="1" applyFont="1" applyFill="1" applyBorder="1" applyAlignment="1">
      <alignment horizontal="center" vertical="center" wrapText="1"/>
    </xf>
    <xf numFmtId="2" fontId="4" fillId="2" borderId="8" xfId="7" applyNumberFormat="1" applyFont="1" applyFill="1" applyBorder="1" applyAlignment="1">
      <alignment horizontal="center" vertical="center" wrapText="1"/>
    </xf>
    <xf numFmtId="2" fontId="4" fillId="2" borderId="9" xfId="7" applyNumberFormat="1" applyFont="1" applyFill="1" applyBorder="1" applyAlignment="1">
      <alignment horizontal="center" vertical="center" wrapText="1"/>
    </xf>
    <xf numFmtId="1" fontId="4" fillId="2" borderId="8" xfId="7" applyNumberFormat="1" applyFont="1" applyFill="1" applyBorder="1" applyAlignment="1">
      <alignment horizontal="center" vertical="center" wrapText="1"/>
    </xf>
    <xf numFmtId="1" fontId="4" fillId="2" borderId="9" xfId="7" applyNumberFormat="1" applyFont="1" applyFill="1" applyBorder="1" applyAlignment="1">
      <alignment horizontal="center" vertical="center" wrapText="1"/>
    </xf>
    <xf numFmtId="3" fontId="4" fillId="2" borderId="5" xfId="7" applyNumberFormat="1" applyFont="1" applyFill="1" applyBorder="1" applyAlignment="1">
      <alignment horizontal="center" vertical="center" wrapText="1"/>
    </xf>
    <xf numFmtId="3" fontId="4" fillId="2" borderId="6" xfId="7" applyNumberFormat="1" applyFont="1" applyFill="1" applyBorder="1" applyAlignment="1">
      <alignment horizontal="center" vertical="center" wrapText="1"/>
    </xf>
    <xf numFmtId="3" fontId="4" fillId="2" borderId="8" xfId="7" applyNumberFormat="1" applyFont="1" applyFill="1" applyBorder="1" applyAlignment="1">
      <alignment horizontal="center" vertical="center" wrapText="1"/>
    </xf>
    <xf numFmtId="3" fontId="4" fillId="2" borderId="9" xfId="7" applyNumberFormat="1" applyFont="1" applyFill="1" applyBorder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top" wrapText="1"/>
    </xf>
    <xf numFmtId="49" fontId="4" fillId="2" borderId="7" xfId="0" applyNumberFormat="1" applyFont="1" applyFill="1" applyBorder="1" applyAlignment="1">
      <alignment horizontal="center" vertical="top" wrapText="1"/>
    </xf>
    <xf numFmtId="49" fontId="4" fillId="2" borderId="6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/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65" fontId="4" fillId="2" borderId="1" xfId="7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49" fontId="14" fillId="2" borderId="6" xfId="0" applyNumberFormat="1" applyFont="1" applyFill="1" applyBorder="1" applyAlignment="1">
      <alignment horizontal="center" vertical="center" wrapText="1"/>
    </xf>
    <xf numFmtId="49" fontId="14" fillId="2" borderId="8" xfId="0" applyNumberFormat="1" applyFont="1" applyFill="1" applyBorder="1" applyAlignment="1">
      <alignment horizontal="center" vertical="center" wrapText="1"/>
    </xf>
    <xf numFmtId="49" fontId="14" fillId="2" borderId="9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4" fillId="2" borderId="7" xfId="0" applyNumberFormat="1" applyFont="1" applyFill="1" applyBorder="1" applyAlignment="1">
      <alignment horizontal="center" vertical="center" wrapText="1"/>
    </xf>
    <xf numFmtId="49" fontId="14" fillId="2" borderId="10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vertical="center" wrapText="1"/>
    </xf>
    <xf numFmtId="49" fontId="17" fillId="2" borderId="5" xfId="0" applyNumberFormat="1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center" vertical="center" wrapText="1"/>
    </xf>
    <xf numFmtId="49" fontId="17" fillId="2" borderId="8" xfId="0" applyNumberFormat="1" applyFont="1" applyFill="1" applyBorder="1" applyAlignment="1">
      <alignment horizontal="center" vertical="center" wrapText="1"/>
    </xf>
    <xf numFmtId="49" fontId="17" fillId="2" borderId="9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top" wrapText="1"/>
    </xf>
    <xf numFmtId="49" fontId="14" fillId="2" borderId="7" xfId="0" applyNumberFormat="1" applyFont="1" applyFill="1" applyBorder="1" applyAlignment="1">
      <alignment horizontal="center" vertical="top" wrapText="1"/>
    </xf>
    <xf numFmtId="49" fontId="14" fillId="2" borderId="6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top" wrapText="1"/>
    </xf>
    <xf numFmtId="49" fontId="10" fillId="0" borderId="6" xfId="0" applyNumberFormat="1" applyFont="1" applyBorder="1" applyAlignment="1">
      <alignment horizontal="center" vertical="top" wrapTex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0" fillId="0" borderId="6" xfId="0" applyBorder="1"/>
    <xf numFmtId="164" fontId="1" fillId="0" borderId="5" xfId="0" applyNumberFormat="1" applyFont="1" applyBorder="1" applyAlignment="1">
      <alignment horizontal="center" vertical="top" wrapText="1"/>
    </xf>
    <xf numFmtId="164" fontId="1" fillId="0" borderId="7" xfId="0" applyNumberFormat="1" applyFont="1" applyBorder="1" applyAlignment="1">
      <alignment horizontal="center" vertical="top" wrapText="1"/>
    </xf>
    <xf numFmtId="164" fontId="1" fillId="0" borderId="6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top" wrapText="1"/>
    </xf>
    <xf numFmtId="49" fontId="10" fillId="2" borderId="9" xfId="0" applyNumberFormat="1" applyFont="1" applyFill="1" applyBorder="1" applyAlignment="1">
      <alignment horizontal="center" vertical="top" wrapText="1"/>
    </xf>
    <xf numFmtId="0" fontId="18" fillId="2" borderId="5" xfId="9" applyFont="1" applyFill="1" applyBorder="1" applyAlignment="1">
      <alignment horizontal="center" vertical="center" wrapText="1"/>
    </xf>
    <xf numFmtId="0" fontId="18" fillId="2" borderId="7" xfId="9" applyFont="1" applyFill="1" applyBorder="1" applyAlignment="1">
      <alignment horizontal="center" vertical="center" wrapText="1"/>
    </xf>
    <xf numFmtId="0" fontId="18" fillId="2" borderId="6" xfId="9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8" fillId="2" borderId="12" xfId="9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8" fillId="2" borderId="13" xfId="9" applyFont="1" applyFill="1" applyBorder="1" applyAlignment="1">
      <alignment horizontal="center" vertical="center" wrapText="1"/>
    </xf>
    <xf numFmtId="0" fontId="18" fillId="2" borderId="14" xfId="9" applyFont="1" applyFill="1" applyBorder="1" applyAlignment="1">
      <alignment horizontal="center" vertical="center" wrapText="1"/>
    </xf>
    <xf numFmtId="0" fontId="18" fillId="2" borderId="15" xfId="9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8" fillId="2" borderId="5" xfId="9" applyNumberFormat="1" applyFont="1" applyFill="1" applyBorder="1" applyAlignment="1" applyProtection="1">
      <alignment horizontal="center" vertical="center" wrapText="1"/>
    </xf>
    <xf numFmtId="0" fontId="18" fillId="2" borderId="13" xfId="9" applyNumberFormat="1" applyFont="1" applyFill="1" applyBorder="1" applyAlignment="1" applyProtection="1">
      <alignment horizontal="center" vertical="center" wrapText="1"/>
    </xf>
    <xf numFmtId="0" fontId="18" fillId="2" borderId="12" xfId="9" applyNumberFormat="1" applyFont="1" applyFill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top" wrapText="1"/>
    </xf>
    <xf numFmtId="49" fontId="10" fillId="2" borderId="1" xfId="0" applyNumberFormat="1" applyFont="1" applyFill="1" applyBorder="1" applyAlignment="1">
      <alignment horizontal="center" vertical="top" wrapText="1"/>
    </xf>
    <xf numFmtId="0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49" fontId="10" fillId="2" borderId="19" xfId="0" applyNumberFormat="1" applyFont="1" applyFill="1" applyBorder="1" applyAlignment="1">
      <alignment horizontal="center" vertical="center" wrapText="1"/>
    </xf>
    <xf numFmtId="49" fontId="10" fillId="2" borderId="18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49" fontId="10" fillId="2" borderId="20" xfId="0" applyNumberFormat="1" applyFont="1" applyFill="1" applyBorder="1" applyAlignment="1">
      <alignment horizontal="center" vertical="top" wrapText="1"/>
    </xf>
    <xf numFmtId="49" fontId="10" fillId="2" borderId="0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164" fontId="10" fillId="2" borderId="7" xfId="0" applyNumberFormat="1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165" fontId="10" fillId="2" borderId="5" xfId="0" applyNumberFormat="1" applyFont="1" applyFill="1" applyBorder="1" applyAlignment="1">
      <alignment horizontal="center" vertical="center" wrapText="1"/>
    </xf>
    <xf numFmtId="165" fontId="10" fillId="2" borderId="7" xfId="0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/>
    </xf>
    <xf numFmtId="49" fontId="10" fillId="0" borderId="5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top" wrapText="1"/>
    </xf>
    <xf numFmtId="49" fontId="10" fillId="0" borderId="7" xfId="0" applyNumberFormat="1" applyFont="1" applyFill="1" applyBorder="1" applyAlignment="1">
      <alignment horizontal="center" vertical="top" wrapText="1"/>
    </xf>
    <xf numFmtId="49" fontId="10" fillId="0" borderId="6" xfId="0" applyNumberFormat="1" applyFont="1" applyFill="1" applyBorder="1" applyAlignment="1">
      <alignment horizontal="center" vertical="top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1" fillId="2" borderId="6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24" fillId="0" borderId="0" xfId="0" applyFont="1" applyBorder="1"/>
    <xf numFmtId="0" fontId="0" fillId="2" borderId="0" xfId="0" applyFill="1" applyBorder="1"/>
  </cellXfs>
  <cellStyles count="10">
    <cellStyle name="xl28" xfId="9"/>
    <cellStyle name="xl35" xfId="8"/>
    <cellStyle name="Обычный" xfId="0" builtinId="0"/>
    <cellStyle name="Обычный 14" xfId="5"/>
    <cellStyle name="Обычный 16" xfId="6"/>
    <cellStyle name="Обычный 17" xfId="3"/>
    <cellStyle name="Обычный 2" xfId="1"/>
    <cellStyle name="Обычный 3" xfId="4"/>
    <cellStyle name="Обычный 4" xfId="2"/>
    <cellStyle name="Финансовый" xfId="7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33"/>
  <sheetViews>
    <sheetView tabSelected="1" topLeftCell="A2" zoomScale="90" zoomScaleNormal="90" workbookViewId="0">
      <pane ySplit="4" topLeftCell="A6" activePane="bottomLeft" state="frozen"/>
      <selection activeCell="A2" sqref="A2"/>
      <selection pane="bottomLeft" activeCell="L1181" sqref="L1181"/>
    </sheetView>
  </sheetViews>
  <sheetFormatPr defaultRowHeight="15"/>
  <cols>
    <col min="1" max="1" width="11.28515625" style="5" bestFit="1" customWidth="1"/>
    <col min="2" max="2" width="25.140625" style="5" customWidth="1"/>
    <col min="3" max="3" width="24.5703125" style="5" customWidth="1"/>
    <col min="4" max="4" width="36.28515625" style="5" customWidth="1"/>
    <col min="5" max="5" width="29.42578125" style="5" customWidth="1"/>
    <col min="6" max="6" width="14.7109375" style="5" customWidth="1"/>
    <col min="7" max="7" width="37.5703125" style="5" customWidth="1"/>
    <col min="8" max="8" width="41.5703125" style="5" customWidth="1"/>
    <col min="9" max="9" width="29.140625" style="5" customWidth="1"/>
    <col min="10" max="10" width="16.140625" style="5" customWidth="1"/>
    <col min="11" max="16384" width="9.140625" style="5"/>
  </cols>
  <sheetData>
    <row r="1" spans="1:9" ht="60" customHeight="1">
      <c r="H1" s="289" t="s">
        <v>19</v>
      </c>
      <c r="I1" s="289"/>
    </row>
    <row r="2" spans="1:9" ht="34.5" customHeight="1">
      <c r="A2" s="290" t="s">
        <v>20</v>
      </c>
      <c r="B2" s="291"/>
      <c r="C2" s="291"/>
      <c r="D2" s="291"/>
      <c r="E2" s="291"/>
      <c r="F2" s="291"/>
      <c r="G2" s="291"/>
      <c r="H2" s="291"/>
      <c r="I2" s="291"/>
    </row>
    <row r="4" spans="1:9" ht="87.75" customHeight="1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2298</v>
      </c>
      <c r="H4" s="6" t="s">
        <v>2299</v>
      </c>
      <c r="I4" s="6" t="s">
        <v>21</v>
      </c>
    </row>
    <row r="5" spans="1:9" ht="15.75">
      <c r="A5" s="6" t="s">
        <v>8</v>
      </c>
      <c r="B5" s="6" t="s">
        <v>9</v>
      </c>
      <c r="C5" s="6" t="s">
        <v>10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16</v>
      </c>
    </row>
    <row r="6" spans="1:9" ht="15.75">
      <c r="A6" s="292" t="s">
        <v>53</v>
      </c>
      <c r="B6" s="293"/>
      <c r="C6" s="293"/>
      <c r="D6" s="293"/>
      <c r="E6" s="293"/>
      <c r="F6" s="293"/>
      <c r="G6" s="293"/>
      <c r="H6" s="293"/>
      <c r="I6" s="294"/>
    </row>
    <row r="7" spans="1:9" ht="63" customHeight="1">
      <c r="A7" s="282" t="s">
        <v>66</v>
      </c>
      <c r="B7" s="296" t="s">
        <v>33</v>
      </c>
      <c r="C7" s="282" t="s">
        <v>22</v>
      </c>
      <c r="D7" s="14" t="s">
        <v>38</v>
      </c>
      <c r="E7" s="8" t="s">
        <v>56</v>
      </c>
      <c r="F7" s="8" t="s">
        <v>23</v>
      </c>
      <c r="G7" s="8" t="s">
        <v>24</v>
      </c>
      <c r="H7" s="8" t="s">
        <v>24</v>
      </c>
      <c r="I7" s="8" t="s">
        <v>24</v>
      </c>
    </row>
    <row r="8" spans="1:9" ht="93.75" customHeight="1">
      <c r="A8" s="295"/>
      <c r="B8" s="297"/>
      <c r="C8" s="283"/>
      <c r="D8" s="14" t="s">
        <v>39</v>
      </c>
      <c r="E8" s="8" t="s">
        <v>17</v>
      </c>
      <c r="F8" s="8" t="s">
        <v>6</v>
      </c>
      <c r="G8" s="16">
        <v>63205.3</v>
      </c>
      <c r="H8" s="16">
        <v>62652.512349999997</v>
      </c>
      <c r="I8" s="16">
        <f>H8</f>
        <v>62652.512349999997</v>
      </c>
    </row>
    <row r="9" spans="1:9" ht="75" customHeight="1">
      <c r="A9" s="282" t="s">
        <v>110</v>
      </c>
      <c r="B9" s="297"/>
      <c r="C9" s="282" t="s">
        <v>25</v>
      </c>
      <c r="D9" s="14" t="s">
        <v>40</v>
      </c>
      <c r="E9" s="8" t="s">
        <v>57</v>
      </c>
      <c r="F9" s="8" t="s">
        <v>26</v>
      </c>
      <c r="G9" s="11">
        <v>1147560</v>
      </c>
      <c r="H9" s="11">
        <v>1147560</v>
      </c>
      <c r="I9" s="11">
        <v>1119818</v>
      </c>
    </row>
    <row r="10" spans="1:9" ht="76.5" customHeight="1">
      <c r="A10" s="295"/>
      <c r="B10" s="297"/>
      <c r="C10" s="283"/>
      <c r="D10" s="14" t="s">
        <v>42</v>
      </c>
      <c r="E10" s="8" t="s">
        <v>17</v>
      </c>
      <c r="F10" s="8" t="s">
        <v>6</v>
      </c>
      <c r="G10" s="16">
        <v>18153</v>
      </c>
      <c r="H10" s="16">
        <v>18153</v>
      </c>
      <c r="I10" s="16">
        <f>H10</f>
        <v>18153</v>
      </c>
    </row>
    <row r="11" spans="1:9" ht="87.75" customHeight="1">
      <c r="A11" s="282" t="s">
        <v>111</v>
      </c>
      <c r="B11" s="297"/>
      <c r="C11" s="282" t="s">
        <v>27</v>
      </c>
      <c r="D11" s="14" t="s">
        <v>58</v>
      </c>
      <c r="E11" s="8" t="s">
        <v>28</v>
      </c>
      <c r="F11" s="8" t="s">
        <v>26</v>
      </c>
      <c r="G11" s="11">
        <v>157680</v>
      </c>
      <c r="H11" s="11">
        <v>157680</v>
      </c>
      <c r="I11" s="11">
        <v>157680</v>
      </c>
    </row>
    <row r="12" spans="1:9" ht="80.25" customHeight="1">
      <c r="A12" s="295"/>
      <c r="B12" s="297"/>
      <c r="C12" s="283"/>
      <c r="D12" s="14" t="s">
        <v>41</v>
      </c>
      <c r="E12" s="8" t="s">
        <v>17</v>
      </c>
      <c r="F12" s="8" t="s">
        <v>6</v>
      </c>
      <c r="G12" s="16">
        <v>29100</v>
      </c>
      <c r="H12" s="16">
        <v>29100</v>
      </c>
      <c r="I12" s="16">
        <v>29100</v>
      </c>
    </row>
    <row r="13" spans="1:9" ht="67.5" customHeight="1">
      <c r="A13" s="282" t="s">
        <v>112</v>
      </c>
      <c r="B13" s="297"/>
      <c r="C13" s="284" t="s">
        <v>29</v>
      </c>
      <c r="D13" s="14" t="s">
        <v>44</v>
      </c>
      <c r="E13" s="8" t="s">
        <v>59</v>
      </c>
      <c r="F13" s="8" t="s">
        <v>30</v>
      </c>
      <c r="G13" s="8" t="s">
        <v>63</v>
      </c>
      <c r="H13" s="8" t="s">
        <v>63</v>
      </c>
      <c r="I13" s="8" t="s">
        <v>64</v>
      </c>
    </row>
    <row r="14" spans="1:9" ht="220.5" customHeight="1">
      <c r="A14" s="283"/>
      <c r="B14" s="297"/>
      <c r="C14" s="285"/>
      <c r="D14" s="14" t="s">
        <v>43</v>
      </c>
      <c r="E14" s="8" t="s">
        <v>17</v>
      </c>
      <c r="F14" s="8" t="s">
        <v>6</v>
      </c>
      <c r="G14" s="16">
        <v>8953.6</v>
      </c>
      <c r="H14" s="16">
        <v>9506.3876500000006</v>
      </c>
      <c r="I14" s="16">
        <f>H14</f>
        <v>9506.3876500000006</v>
      </c>
    </row>
    <row r="15" spans="1:9" ht="73.5" customHeight="1">
      <c r="A15" s="282" t="s">
        <v>116</v>
      </c>
      <c r="B15" s="297"/>
      <c r="C15" s="282" t="s">
        <v>31</v>
      </c>
      <c r="D15" s="15" t="s">
        <v>45</v>
      </c>
      <c r="E15" s="7" t="s">
        <v>60</v>
      </c>
      <c r="F15" s="8" t="s">
        <v>61</v>
      </c>
      <c r="G15" s="8" t="s">
        <v>32</v>
      </c>
      <c r="H15" s="8" t="s">
        <v>32</v>
      </c>
      <c r="I15" s="8" t="s">
        <v>32</v>
      </c>
    </row>
    <row r="16" spans="1:9" ht="71.25" customHeight="1">
      <c r="A16" s="283"/>
      <c r="B16" s="297"/>
      <c r="C16" s="283"/>
      <c r="D16" s="1" t="s">
        <v>50</v>
      </c>
      <c r="E16" s="8" t="s">
        <v>18</v>
      </c>
      <c r="F16" s="8" t="s">
        <v>6</v>
      </c>
      <c r="G16" s="16">
        <v>7855.6</v>
      </c>
      <c r="H16" s="16">
        <v>7855.6</v>
      </c>
      <c r="I16" s="16">
        <v>7855.6</v>
      </c>
    </row>
    <row r="17" spans="1:13" ht="66" customHeight="1">
      <c r="A17" s="282" t="s">
        <v>115</v>
      </c>
      <c r="B17" s="297"/>
      <c r="C17" s="282" t="s">
        <v>34</v>
      </c>
      <c r="D17" s="10" t="s">
        <v>46</v>
      </c>
      <c r="E17" s="8" t="s">
        <v>35</v>
      </c>
      <c r="F17" s="8" t="s">
        <v>23</v>
      </c>
      <c r="G17" s="11">
        <v>4931</v>
      </c>
      <c r="H17" s="11">
        <v>4931</v>
      </c>
      <c r="I17" s="9">
        <v>5200</v>
      </c>
    </row>
    <row r="18" spans="1:13" ht="69.75" customHeight="1">
      <c r="A18" s="299"/>
      <c r="B18" s="297"/>
      <c r="C18" s="283"/>
      <c r="D18" s="2" t="s">
        <v>49</v>
      </c>
      <c r="E18" s="8" t="s">
        <v>18</v>
      </c>
      <c r="F18" s="8" t="s">
        <v>7</v>
      </c>
      <c r="G18" s="16">
        <v>718593.9</v>
      </c>
      <c r="H18" s="16">
        <f>1008999.42</f>
        <v>1008999.42</v>
      </c>
      <c r="I18" s="16">
        <f>H18</f>
        <v>1008999.42</v>
      </c>
      <c r="M18" s="127"/>
    </row>
    <row r="19" spans="1:13" ht="62.25" customHeight="1">
      <c r="A19" s="282" t="s">
        <v>113</v>
      </c>
      <c r="B19" s="297"/>
      <c r="C19" s="282" t="s">
        <v>36</v>
      </c>
      <c r="D19" s="4" t="s">
        <v>47</v>
      </c>
      <c r="E19" s="8" t="s">
        <v>37</v>
      </c>
      <c r="F19" s="8" t="s">
        <v>23</v>
      </c>
      <c r="G19" s="12">
        <v>1250</v>
      </c>
      <c r="H19" s="12">
        <v>1250</v>
      </c>
      <c r="I19" s="13">
        <v>1028</v>
      </c>
    </row>
    <row r="20" spans="1:13" ht="93.75" customHeight="1">
      <c r="A20" s="283"/>
      <c r="B20" s="297"/>
      <c r="C20" s="283"/>
      <c r="D20" s="3" t="s">
        <v>51</v>
      </c>
      <c r="E20" s="8" t="s">
        <v>18</v>
      </c>
      <c r="F20" s="8" t="s">
        <v>7</v>
      </c>
      <c r="G20" s="17">
        <v>33888.199999999997</v>
      </c>
      <c r="H20" s="17">
        <v>39986.42</v>
      </c>
      <c r="I20" s="17">
        <f t="shared" ref="I20:I22" si="0">H20</f>
        <v>39986.42</v>
      </c>
    </row>
    <row r="21" spans="1:13" ht="73.5" customHeight="1">
      <c r="A21" s="282" t="s">
        <v>114</v>
      </c>
      <c r="B21" s="297"/>
      <c r="C21" s="282" t="s">
        <v>27</v>
      </c>
      <c r="D21" s="4" t="s">
        <v>48</v>
      </c>
      <c r="E21" s="8" t="s">
        <v>62</v>
      </c>
      <c r="F21" s="8" t="s">
        <v>26</v>
      </c>
      <c r="G21" s="12">
        <v>19760</v>
      </c>
      <c r="H21" s="12">
        <v>19760</v>
      </c>
      <c r="I21" s="13">
        <f t="shared" si="0"/>
        <v>19760</v>
      </c>
    </row>
    <row r="22" spans="1:13" ht="66" customHeight="1">
      <c r="A22" s="283"/>
      <c r="B22" s="298"/>
      <c r="C22" s="283"/>
      <c r="D22" s="1" t="s">
        <v>52</v>
      </c>
      <c r="E22" s="8" t="s">
        <v>18</v>
      </c>
      <c r="F22" s="8" t="s">
        <v>7</v>
      </c>
      <c r="G22" s="16">
        <v>13531.7</v>
      </c>
      <c r="H22" s="16">
        <v>13531.7</v>
      </c>
      <c r="I22" s="16">
        <f t="shared" si="0"/>
        <v>13531.7</v>
      </c>
    </row>
    <row r="23" spans="1:13" ht="84.75" customHeight="1">
      <c r="A23" s="286" t="s">
        <v>55</v>
      </c>
      <c r="B23" s="287"/>
      <c r="C23" s="287"/>
      <c r="D23" s="288"/>
      <c r="E23" s="6" t="s">
        <v>18</v>
      </c>
      <c r="F23" s="6" t="s">
        <v>7</v>
      </c>
      <c r="G23" s="132">
        <f>G8+G10+G12+G14+G16+G18+G20+G22</f>
        <v>893281.29999999993</v>
      </c>
      <c r="H23" s="132">
        <f t="shared" ref="H23:I23" si="1">H8+H10+H12+H14+H16+H18+H20+H22</f>
        <v>1189785.04</v>
      </c>
      <c r="I23" s="132">
        <f t="shared" si="1"/>
        <v>1189785.04</v>
      </c>
    </row>
    <row r="24" spans="1:13" ht="63">
      <c r="A24" s="286" t="s">
        <v>141</v>
      </c>
      <c r="B24" s="287"/>
      <c r="C24" s="287"/>
      <c r="D24" s="288"/>
      <c r="E24" s="6" t="s">
        <v>18</v>
      </c>
      <c r="F24" s="6" t="s">
        <v>7</v>
      </c>
      <c r="G24" s="79">
        <f>G23</f>
        <v>893281.29999999993</v>
      </c>
      <c r="H24" s="79">
        <f t="shared" ref="H24:I24" si="2">H23</f>
        <v>1189785.04</v>
      </c>
      <c r="I24" s="79">
        <f t="shared" si="2"/>
        <v>1189785.04</v>
      </c>
    </row>
    <row r="25" spans="1:13" ht="15.75">
      <c r="A25" s="281" t="s">
        <v>65</v>
      </c>
      <c r="B25" s="281"/>
      <c r="C25" s="281"/>
      <c r="D25" s="281"/>
      <c r="E25" s="281"/>
      <c r="F25" s="281"/>
      <c r="G25" s="281"/>
      <c r="H25" s="281"/>
      <c r="I25" s="281"/>
    </row>
    <row r="26" spans="1:13" ht="47.25">
      <c r="A26" s="269" t="s">
        <v>54</v>
      </c>
      <c r="B26" s="270" t="s">
        <v>67</v>
      </c>
      <c r="C26" s="269" t="s">
        <v>68</v>
      </c>
      <c r="D26" s="269" t="s">
        <v>69</v>
      </c>
      <c r="E26" s="18" t="s">
        <v>70</v>
      </c>
      <c r="F26" s="19" t="s">
        <v>23</v>
      </c>
      <c r="G26" s="20" t="s">
        <v>71</v>
      </c>
      <c r="H26" s="20" t="s">
        <v>71</v>
      </c>
      <c r="I26" s="20" t="s">
        <v>72</v>
      </c>
    </row>
    <row r="27" spans="1:13" ht="154.5" customHeight="1">
      <c r="A27" s="269"/>
      <c r="B27" s="271"/>
      <c r="C27" s="269"/>
      <c r="D27" s="269"/>
      <c r="E27" s="19" t="s">
        <v>73</v>
      </c>
      <c r="F27" s="19" t="s">
        <v>74</v>
      </c>
      <c r="G27" s="20" t="s">
        <v>75</v>
      </c>
      <c r="H27" s="20" t="s">
        <v>75</v>
      </c>
      <c r="I27" s="20" t="s">
        <v>75</v>
      </c>
    </row>
    <row r="28" spans="1:13" ht="63">
      <c r="A28" s="269"/>
      <c r="B28" s="271"/>
      <c r="C28" s="269"/>
      <c r="D28" s="269"/>
      <c r="E28" s="19" t="s">
        <v>76</v>
      </c>
      <c r="F28" s="19" t="s">
        <v>23</v>
      </c>
      <c r="G28" s="20" t="s">
        <v>77</v>
      </c>
      <c r="H28" s="20" t="s">
        <v>77</v>
      </c>
      <c r="I28" s="20" t="s">
        <v>78</v>
      </c>
    </row>
    <row r="29" spans="1:13" ht="31.5">
      <c r="A29" s="269"/>
      <c r="B29" s="271"/>
      <c r="C29" s="269"/>
      <c r="D29" s="269"/>
      <c r="E29" s="19" t="s">
        <v>79</v>
      </c>
      <c r="F29" s="19" t="s">
        <v>74</v>
      </c>
      <c r="G29" s="20" t="s">
        <v>80</v>
      </c>
      <c r="H29" s="20" t="s">
        <v>80</v>
      </c>
      <c r="I29" s="20" t="s">
        <v>81</v>
      </c>
    </row>
    <row r="30" spans="1:13" ht="63">
      <c r="A30" s="269"/>
      <c r="B30" s="271"/>
      <c r="C30" s="269"/>
      <c r="D30" s="20" t="s">
        <v>82</v>
      </c>
      <c r="E30" s="20" t="s">
        <v>17</v>
      </c>
      <c r="F30" s="20" t="s">
        <v>6</v>
      </c>
      <c r="G30" s="21">
        <v>1348.8</v>
      </c>
      <c r="H30" s="22">
        <v>1379.3</v>
      </c>
      <c r="I30" s="22">
        <v>1378.6</v>
      </c>
    </row>
    <row r="31" spans="1:13" ht="31.5">
      <c r="A31" s="269" t="s">
        <v>117</v>
      </c>
      <c r="B31" s="271"/>
      <c r="C31" s="273" t="s">
        <v>83</v>
      </c>
      <c r="D31" s="269" t="s">
        <v>84</v>
      </c>
      <c r="E31" s="20" t="s">
        <v>85</v>
      </c>
      <c r="F31" s="19" t="s">
        <v>23</v>
      </c>
      <c r="G31" s="20" t="s">
        <v>86</v>
      </c>
      <c r="H31" s="20" t="s">
        <v>86</v>
      </c>
      <c r="I31" s="20" t="s">
        <v>86</v>
      </c>
    </row>
    <row r="32" spans="1:13" ht="47.25">
      <c r="A32" s="269"/>
      <c r="B32" s="271"/>
      <c r="C32" s="274"/>
      <c r="D32" s="269"/>
      <c r="E32" s="20" t="s">
        <v>87</v>
      </c>
      <c r="F32" s="19" t="s">
        <v>23</v>
      </c>
      <c r="G32" s="20" t="s">
        <v>12</v>
      </c>
      <c r="H32" s="20" t="s">
        <v>12</v>
      </c>
      <c r="I32" s="20" t="s">
        <v>12</v>
      </c>
    </row>
    <row r="33" spans="1:9" ht="31.5">
      <c r="A33" s="269"/>
      <c r="B33" s="271"/>
      <c r="C33" s="274"/>
      <c r="D33" s="269"/>
      <c r="E33" s="20" t="s">
        <v>88</v>
      </c>
      <c r="F33" s="19" t="s">
        <v>23</v>
      </c>
      <c r="G33" s="20" t="s">
        <v>86</v>
      </c>
      <c r="H33" s="20" t="s">
        <v>86</v>
      </c>
      <c r="I33" s="20" t="s">
        <v>86</v>
      </c>
    </row>
    <row r="34" spans="1:9" ht="47.25">
      <c r="A34" s="269"/>
      <c r="B34" s="271"/>
      <c r="C34" s="274"/>
      <c r="D34" s="269"/>
      <c r="E34" s="20" t="s">
        <v>89</v>
      </c>
      <c r="F34" s="19" t="s">
        <v>23</v>
      </c>
      <c r="G34" s="20" t="s">
        <v>90</v>
      </c>
      <c r="H34" s="20" t="s">
        <v>90</v>
      </c>
      <c r="I34" s="20" t="s">
        <v>90</v>
      </c>
    </row>
    <row r="35" spans="1:9" ht="47.25">
      <c r="A35" s="269"/>
      <c r="B35" s="271"/>
      <c r="C35" s="274"/>
      <c r="D35" s="269"/>
      <c r="E35" s="20" t="s">
        <v>91</v>
      </c>
      <c r="F35" s="20" t="s">
        <v>92</v>
      </c>
      <c r="G35" s="20" t="s">
        <v>93</v>
      </c>
      <c r="H35" s="20" t="s">
        <v>93</v>
      </c>
      <c r="I35" s="20" t="s">
        <v>94</v>
      </c>
    </row>
    <row r="36" spans="1:9" ht="47.25">
      <c r="A36" s="269"/>
      <c r="B36" s="271"/>
      <c r="C36" s="274"/>
      <c r="D36" s="269"/>
      <c r="E36" s="20" t="s">
        <v>95</v>
      </c>
      <c r="F36" s="19" t="s">
        <v>23</v>
      </c>
      <c r="G36" s="20" t="s">
        <v>11</v>
      </c>
      <c r="H36" s="20" t="s">
        <v>11</v>
      </c>
      <c r="I36" s="20" t="s">
        <v>11</v>
      </c>
    </row>
    <row r="37" spans="1:9" ht="47.25">
      <c r="A37" s="269"/>
      <c r="B37" s="271"/>
      <c r="C37" s="274"/>
      <c r="D37" s="269"/>
      <c r="E37" s="20" t="s">
        <v>96</v>
      </c>
      <c r="F37" s="19" t="s">
        <v>23</v>
      </c>
      <c r="G37" s="20" t="s">
        <v>16</v>
      </c>
      <c r="H37" s="20" t="s">
        <v>16</v>
      </c>
      <c r="I37" s="20" t="s">
        <v>97</v>
      </c>
    </row>
    <row r="38" spans="1:9" ht="94.5">
      <c r="A38" s="269"/>
      <c r="B38" s="271"/>
      <c r="C38" s="274"/>
      <c r="D38" s="269"/>
      <c r="E38" s="20" t="s">
        <v>98</v>
      </c>
      <c r="F38" s="20" t="s">
        <v>99</v>
      </c>
      <c r="G38" s="23">
        <v>12698</v>
      </c>
      <c r="H38" s="23">
        <v>12698</v>
      </c>
      <c r="I38" s="23">
        <v>15682</v>
      </c>
    </row>
    <row r="39" spans="1:9" ht="63">
      <c r="A39" s="269"/>
      <c r="B39" s="271"/>
      <c r="C39" s="275"/>
      <c r="D39" s="20" t="s">
        <v>82</v>
      </c>
      <c r="E39" s="20" t="s">
        <v>17</v>
      </c>
      <c r="F39" s="20" t="s">
        <v>6</v>
      </c>
      <c r="G39" s="21">
        <v>6744.2</v>
      </c>
      <c r="H39" s="22">
        <v>6896.3</v>
      </c>
      <c r="I39" s="22">
        <v>6893</v>
      </c>
    </row>
    <row r="40" spans="1:9" ht="78.75">
      <c r="A40" s="269" t="s">
        <v>258</v>
      </c>
      <c r="B40" s="271"/>
      <c r="C40" s="269"/>
      <c r="D40" s="269"/>
      <c r="E40" s="20" t="s">
        <v>100</v>
      </c>
      <c r="F40" s="19" t="s">
        <v>23</v>
      </c>
      <c r="G40" s="20" t="s">
        <v>86</v>
      </c>
      <c r="H40" s="20" t="s">
        <v>86</v>
      </c>
      <c r="I40" s="20" t="s">
        <v>11</v>
      </c>
    </row>
    <row r="41" spans="1:9" ht="78.75">
      <c r="A41" s="269"/>
      <c r="B41" s="271"/>
      <c r="C41" s="269"/>
      <c r="D41" s="269"/>
      <c r="E41" s="24" t="s">
        <v>101</v>
      </c>
      <c r="F41" s="19" t="s">
        <v>23</v>
      </c>
      <c r="G41" s="20" t="s">
        <v>86</v>
      </c>
      <c r="H41" s="20" t="s">
        <v>86</v>
      </c>
      <c r="I41" s="20" t="s">
        <v>86</v>
      </c>
    </row>
    <row r="42" spans="1:9" ht="78.75">
      <c r="A42" s="269"/>
      <c r="B42" s="271"/>
      <c r="C42" s="269"/>
      <c r="D42" s="269"/>
      <c r="E42" s="20" t="s">
        <v>102</v>
      </c>
      <c r="F42" s="19" t="s">
        <v>23</v>
      </c>
      <c r="G42" s="20" t="s">
        <v>103</v>
      </c>
      <c r="H42" s="20" t="s">
        <v>103</v>
      </c>
      <c r="I42" s="20" t="s">
        <v>104</v>
      </c>
    </row>
    <row r="43" spans="1:9" ht="47.25">
      <c r="A43" s="269"/>
      <c r="B43" s="271"/>
      <c r="C43" s="269"/>
      <c r="D43" s="269"/>
      <c r="E43" s="24" t="s">
        <v>105</v>
      </c>
      <c r="F43" s="19" t="s">
        <v>23</v>
      </c>
      <c r="G43" s="20" t="s">
        <v>106</v>
      </c>
      <c r="H43" s="20" t="s">
        <v>106</v>
      </c>
      <c r="I43" s="20" t="s">
        <v>106</v>
      </c>
    </row>
    <row r="44" spans="1:9" ht="47.25">
      <c r="A44" s="269"/>
      <c r="B44" s="271"/>
      <c r="C44" s="269"/>
      <c r="D44" s="269"/>
      <c r="E44" s="20" t="s">
        <v>107</v>
      </c>
      <c r="F44" s="19" t="s">
        <v>23</v>
      </c>
      <c r="G44" s="20" t="s">
        <v>15</v>
      </c>
      <c r="H44" s="20" t="s">
        <v>15</v>
      </c>
      <c r="I44" s="20" t="s">
        <v>15</v>
      </c>
    </row>
    <row r="45" spans="1:9" ht="47.25">
      <c r="A45" s="269"/>
      <c r="B45" s="271"/>
      <c r="C45" s="269"/>
      <c r="D45" s="269"/>
      <c r="E45" s="20" t="s">
        <v>108</v>
      </c>
      <c r="F45" s="19" t="s">
        <v>23</v>
      </c>
      <c r="G45" s="20" t="s">
        <v>97</v>
      </c>
      <c r="H45" s="20" t="s">
        <v>97</v>
      </c>
      <c r="I45" s="20" t="s">
        <v>97</v>
      </c>
    </row>
    <row r="46" spans="1:9" ht="63">
      <c r="A46" s="269"/>
      <c r="B46" s="272"/>
      <c r="C46" s="269"/>
      <c r="D46" s="20" t="s">
        <v>82</v>
      </c>
      <c r="E46" s="20" t="s">
        <v>17</v>
      </c>
      <c r="F46" s="20" t="s">
        <v>6</v>
      </c>
      <c r="G46" s="25">
        <v>4046.5</v>
      </c>
      <c r="H46" s="26">
        <v>4137.8</v>
      </c>
      <c r="I46" s="26">
        <v>4135.8</v>
      </c>
    </row>
    <row r="47" spans="1:9" ht="63">
      <c r="A47" s="268" t="s">
        <v>109</v>
      </c>
      <c r="B47" s="268"/>
      <c r="C47" s="268"/>
      <c r="D47" s="268"/>
      <c r="E47" s="27" t="s">
        <v>18</v>
      </c>
      <c r="F47" s="27" t="s">
        <v>7</v>
      </c>
      <c r="G47" s="28">
        <f>G46+G39+G30</f>
        <v>12139.5</v>
      </c>
      <c r="H47" s="28">
        <f>H46+H39+H30</f>
        <v>12413.4</v>
      </c>
      <c r="I47" s="28">
        <f>I46+I39+I30</f>
        <v>12407.4</v>
      </c>
    </row>
    <row r="48" spans="1:9" ht="63">
      <c r="A48" s="268" t="s">
        <v>140</v>
      </c>
      <c r="B48" s="268"/>
      <c r="C48" s="268"/>
      <c r="D48" s="268"/>
      <c r="E48" s="27" t="s">
        <v>18</v>
      </c>
      <c r="F48" s="27" t="s">
        <v>7</v>
      </c>
      <c r="G48" s="31">
        <f>G47</f>
        <v>12139.5</v>
      </c>
      <c r="H48" s="31">
        <f>H47</f>
        <v>12413.4</v>
      </c>
      <c r="I48" s="31">
        <f t="shared" ref="I48" si="3">I47</f>
        <v>12407.4</v>
      </c>
    </row>
    <row r="49" spans="1:9" ht="15.75">
      <c r="A49" s="276" t="s">
        <v>118</v>
      </c>
      <c r="B49" s="277"/>
      <c r="C49" s="277"/>
      <c r="D49" s="277"/>
      <c r="E49" s="277"/>
      <c r="F49" s="277"/>
      <c r="G49" s="277"/>
      <c r="H49" s="277"/>
      <c r="I49" s="277"/>
    </row>
    <row r="50" spans="1:9" ht="63">
      <c r="A50" s="273" t="s">
        <v>139</v>
      </c>
      <c r="B50" s="273" t="s">
        <v>119</v>
      </c>
      <c r="C50" s="273" t="s">
        <v>120</v>
      </c>
      <c r="D50" s="20" t="s">
        <v>121</v>
      </c>
      <c r="E50" s="20" t="s">
        <v>122</v>
      </c>
      <c r="F50" s="20" t="s">
        <v>23</v>
      </c>
      <c r="G50" s="20" t="s">
        <v>123</v>
      </c>
      <c r="H50" s="20" t="s">
        <v>123</v>
      </c>
      <c r="I50" s="20" t="s">
        <v>124</v>
      </c>
    </row>
    <row r="51" spans="1:9" ht="63">
      <c r="A51" s="275"/>
      <c r="B51" s="275"/>
      <c r="C51" s="275"/>
      <c r="D51" s="20" t="s">
        <v>125</v>
      </c>
      <c r="E51" s="20" t="s">
        <v>17</v>
      </c>
      <c r="F51" s="20" t="s">
        <v>6</v>
      </c>
      <c r="G51" s="21">
        <v>4198.3</v>
      </c>
      <c r="H51" s="21">
        <v>4198.3</v>
      </c>
      <c r="I51" s="21">
        <v>4198.3</v>
      </c>
    </row>
    <row r="52" spans="1:9" ht="63">
      <c r="A52" s="278" t="s">
        <v>126</v>
      </c>
      <c r="B52" s="279"/>
      <c r="C52" s="279"/>
      <c r="D52" s="280"/>
      <c r="E52" s="27" t="s">
        <v>18</v>
      </c>
      <c r="F52" s="27" t="s">
        <v>7</v>
      </c>
      <c r="G52" s="28">
        <f t="shared" ref="G52:I53" si="4">G51</f>
        <v>4198.3</v>
      </c>
      <c r="H52" s="28">
        <f t="shared" si="4"/>
        <v>4198.3</v>
      </c>
      <c r="I52" s="28">
        <f t="shared" si="4"/>
        <v>4198.3</v>
      </c>
    </row>
    <row r="53" spans="1:9" ht="63">
      <c r="A53" s="184" t="s">
        <v>127</v>
      </c>
      <c r="B53" s="185"/>
      <c r="C53" s="185"/>
      <c r="D53" s="186"/>
      <c r="E53" s="158" t="s">
        <v>18</v>
      </c>
      <c r="F53" s="158" t="s">
        <v>7</v>
      </c>
      <c r="G53" s="31">
        <f t="shared" si="4"/>
        <v>4198.3</v>
      </c>
      <c r="H53" s="31">
        <f t="shared" si="4"/>
        <v>4198.3</v>
      </c>
      <c r="I53" s="31">
        <f t="shared" si="4"/>
        <v>4198.3</v>
      </c>
    </row>
    <row r="54" spans="1:9" ht="15.75">
      <c r="A54" s="261" t="s">
        <v>128</v>
      </c>
      <c r="B54" s="262"/>
      <c r="C54" s="262"/>
      <c r="D54" s="262"/>
      <c r="E54" s="262"/>
      <c r="F54" s="262"/>
      <c r="G54" s="262"/>
      <c r="H54" s="262"/>
      <c r="I54" s="262"/>
    </row>
    <row r="55" spans="1:9" ht="63">
      <c r="A55" s="182" t="s">
        <v>257</v>
      </c>
      <c r="B55" s="182" t="s">
        <v>129</v>
      </c>
      <c r="C55" s="182" t="s">
        <v>130</v>
      </c>
      <c r="D55" s="143" t="s">
        <v>131</v>
      </c>
      <c r="E55" s="143" t="s">
        <v>132</v>
      </c>
      <c r="F55" s="143" t="s">
        <v>23</v>
      </c>
      <c r="G55" s="143" t="s">
        <v>133</v>
      </c>
      <c r="H55" s="143" t="s">
        <v>134</v>
      </c>
      <c r="I55" s="143" t="s">
        <v>135</v>
      </c>
    </row>
    <row r="56" spans="1:9" ht="63">
      <c r="A56" s="183"/>
      <c r="B56" s="183"/>
      <c r="C56" s="183"/>
      <c r="D56" s="143" t="s">
        <v>136</v>
      </c>
      <c r="E56" s="143" t="s">
        <v>17</v>
      </c>
      <c r="F56" s="143" t="s">
        <v>6</v>
      </c>
      <c r="G56" s="29">
        <v>249867.7</v>
      </c>
      <c r="H56" s="29">
        <v>279355.3</v>
      </c>
      <c r="I56" s="30">
        <v>279355.3</v>
      </c>
    </row>
    <row r="57" spans="1:9" ht="63">
      <c r="A57" s="184" t="s">
        <v>137</v>
      </c>
      <c r="B57" s="185"/>
      <c r="C57" s="185"/>
      <c r="D57" s="186"/>
      <c r="E57" s="158" t="s">
        <v>18</v>
      </c>
      <c r="F57" s="158" t="s">
        <v>7</v>
      </c>
      <c r="G57" s="31">
        <v>249867.7</v>
      </c>
      <c r="H57" s="31">
        <v>279355.3</v>
      </c>
      <c r="I57" s="32">
        <v>279355.3</v>
      </c>
    </row>
    <row r="58" spans="1:9" ht="63">
      <c r="A58" s="184" t="s">
        <v>138</v>
      </c>
      <c r="B58" s="185"/>
      <c r="C58" s="185"/>
      <c r="D58" s="186"/>
      <c r="E58" s="158" t="s">
        <v>18</v>
      </c>
      <c r="F58" s="158" t="s">
        <v>7</v>
      </c>
      <c r="G58" s="31">
        <v>249867.7</v>
      </c>
      <c r="H58" s="31">
        <v>279355.3</v>
      </c>
      <c r="I58" s="32">
        <v>279355.3</v>
      </c>
    </row>
    <row r="59" spans="1:9" ht="15.75">
      <c r="A59" s="261" t="s">
        <v>142</v>
      </c>
      <c r="B59" s="262"/>
      <c r="C59" s="262"/>
      <c r="D59" s="262"/>
      <c r="E59" s="262"/>
      <c r="F59" s="262"/>
      <c r="G59" s="262"/>
      <c r="H59" s="262"/>
      <c r="I59" s="262"/>
    </row>
    <row r="60" spans="1:9" ht="63">
      <c r="A60" s="182" t="s">
        <v>256</v>
      </c>
      <c r="B60" s="193" t="s">
        <v>143</v>
      </c>
      <c r="C60" s="263" t="s">
        <v>144</v>
      </c>
      <c r="D60" s="42" t="s">
        <v>145</v>
      </c>
      <c r="E60" s="42" t="s">
        <v>146</v>
      </c>
      <c r="F60" s="143" t="s">
        <v>23</v>
      </c>
      <c r="G60" s="143" t="s">
        <v>147</v>
      </c>
      <c r="H60" s="143" t="s">
        <v>147</v>
      </c>
      <c r="I60" s="143" t="s">
        <v>147</v>
      </c>
    </row>
    <row r="61" spans="1:9" ht="63">
      <c r="A61" s="183"/>
      <c r="B61" s="194"/>
      <c r="C61" s="264"/>
      <c r="D61" s="163" t="s">
        <v>148</v>
      </c>
      <c r="E61" s="163" t="s">
        <v>17</v>
      </c>
      <c r="F61" s="143" t="s">
        <v>6</v>
      </c>
      <c r="G61" s="78">
        <v>2797.03</v>
      </c>
      <c r="H61" s="78">
        <v>2951.23</v>
      </c>
      <c r="I61" s="78">
        <v>2951.23</v>
      </c>
    </row>
    <row r="62" spans="1:9" ht="63">
      <c r="A62" s="182" t="s">
        <v>259</v>
      </c>
      <c r="B62" s="194"/>
      <c r="C62" s="263" t="s">
        <v>149</v>
      </c>
      <c r="D62" s="42" t="s">
        <v>145</v>
      </c>
      <c r="E62" s="42" t="s">
        <v>150</v>
      </c>
      <c r="F62" s="143" t="s">
        <v>23</v>
      </c>
      <c r="G62" s="143" t="s">
        <v>151</v>
      </c>
      <c r="H62" s="143" t="s">
        <v>151</v>
      </c>
      <c r="I62" s="143" t="s">
        <v>151</v>
      </c>
    </row>
    <row r="63" spans="1:9" ht="63">
      <c r="A63" s="183"/>
      <c r="B63" s="194"/>
      <c r="C63" s="264"/>
      <c r="D63" s="42" t="s">
        <v>148</v>
      </c>
      <c r="E63" s="163" t="s">
        <v>17</v>
      </c>
      <c r="F63" s="143" t="s">
        <v>6</v>
      </c>
      <c r="G63" s="78">
        <v>17522</v>
      </c>
      <c r="H63" s="78">
        <v>18487.900000000001</v>
      </c>
      <c r="I63" s="78">
        <v>18487.900000000001</v>
      </c>
    </row>
    <row r="64" spans="1:9" ht="63">
      <c r="A64" s="182" t="s">
        <v>260</v>
      </c>
      <c r="B64" s="194"/>
      <c r="C64" s="182" t="s">
        <v>149</v>
      </c>
      <c r="D64" s="42" t="s">
        <v>145</v>
      </c>
      <c r="E64" s="143" t="s">
        <v>152</v>
      </c>
      <c r="F64" s="143" t="s">
        <v>92</v>
      </c>
      <c r="G64" s="143" t="s">
        <v>153</v>
      </c>
      <c r="H64" s="143" t="s">
        <v>153</v>
      </c>
      <c r="I64" s="143" t="s">
        <v>153</v>
      </c>
    </row>
    <row r="65" spans="1:9" ht="63">
      <c r="A65" s="183"/>
      <c r="B65" s="194"/>
      <c r="C65" s="183"/>
      <c r="D65" s="42" t="s">
        <v>148</v>
      </c>
      <c r="E65" s="163" t="s">
        <v>17</v>
      </c>
      <c r="F65" s="143" t="s">
        <v>6</v>
      </c>
      <c r="G65" s="78">
        <v>2797.03</v>
      </c>
      <c r="H65" s="78">
        <v>2951.23</v>
      </c>
      <c r="I65" s="78">
        <v>2951.23</v>
      </c>
    </row>
    <row r="66" spans="1:9" ht="63">
      <c r="A66" s="182" t="s">
        <v>261</v>
      </c>
      <c r="B66" s="194"/>
      <c r="C66" s="182" t="s">
        <v>154</v>
      </c>
      <c r="D66" s="143" t="s">
        <v>155</v>
      </c>
      <c r="E66" s="143" t="s">
        <v>156</v>
      </c>
      <c r="F66" s="143" t="s">
        <v>23</v>
      </c>
      <c r="G66" s="143" t="s">
        <v>157</v>
      </c>
      <c r="H66" s="143" t="s">
        <v>157</v>
      </c>
      <c r="I66" s="143" t="s">
        <v>157</v>
      </c>
    </row>
    <row r="67" spans="1:9" ht="63">
      <c r="A67" s="183"/>
      <c r="B67" s="199"/>
      <c r="C67" s="183"/>
      <c r="D67" s="143" t="s">
        <v>158</v>
      </c>
      <c r="E67" s="163" t="s">
        <v>17</v>
      </c>
      <c r="F67" s="143" t="s">
        <v>7</v>
      </c>
      <c r="G67" s="30">
        <v>15896.54</v>
      </c>
      <c r="H67" s="78">
        <v>16874.12</v>
      </c>
      <c r="I67" s="78">
        <v>16874.12</v>
      </c>
    </row>
    <row r="68" spans="1:9" ht="63">
      <c r="A68" s="184" t="s">
        <v>159</v>
      </c>
      <c r="B68" s="185"/>
      <c r="C68" s="185"/>
      <c r="D68" s="186"/>
      <c r="E68" s="158" t="s">
        <v>18</v>
      </c>
      <c r="F68" s="158" t="s">
        <v>7</v>
      </c>
      <c r="G68" s="31">
        <f>G61+G63+G65+G67</f>
        <v>39012.6</v>
      </c>
      <c r="H68" s="31">
        <f>H61+H63+H65+H67</f>
        <v>41264.479999999996</v>
      </c>
      <c r="I68" s="31">
        <f>I61+I63+I65+I67</f>
        <v>41264.479999999996</v>
      </c>
    </row>
    <row r="69" spans="1:9" ht="63">
      <c r="A69" s="184" t="s">
        <v>160</v>
      </c>
      <c r="B69" s="185"/>
      <c r="C69" s="185"/>
      <c r="D69" s="186"/>
      <c r="E69" s="158" t="s">
        <v>18</v>
      </c>
      <c r="F69" s="158" t="s">
        <v>7</v>
      </c>
      <c r="G69" s="31">
        <f>G61+G63+G65+G67</f>
        <v>39012.6</v>
      </c>
      <c r="H69" s="31">
        <f>H61+H63+H65+H67</f>
        <v>41264.479999999996</v>
      </c>
      <c r="I69" s="31">
        <f>I61+I63+I65+I67</f>
        <v>41264.479999999996</v>
      </c>
    </row>
    <row r="70" spans="1:9" ht="15.75">
      <c r="A70" s="261" t="s">
        <v>161</v>
      </c>
      <c r="B70" s="262"/>
      <c r="C70" s="262"/>
      <c r="D70" s="262"/>
      <c r="E70" s="262"/>
      <c r="F70" s="262"/>
      <c r="G70" s="262"/>
      <c r="H70" s="262"/>
      <c r="I70" s="262"/>
    </row>
    <row r="71" spans="1:9" ht="60">
      <c r="A71" s="244" t="s">
        <v>262</v>
      </c>
      <c r="B71" s="265" t="s">
        <v>162</v>
      </c>
      <c r="C71" s="245" t="s">
        <v>163</v>
      </c>
      <c r="D71" s="145" t="s">
        <v>164</v>
      </c>
      <c r="E71" s="156" t="s">
        <v>165</v>
      </c>
      <c r="F71" s="33" t="s">
        <v>23</v>
      </c>
      <c r="G71" s="161">
        <v>29</v>
      </c>
      <c r="H71" s="161">
        <v>34</v>
      </c>
      <c r="I71" s="161">
        <v>34</v>
      </c>
    </row>
    <row r="72" spans="1:9" ht="45">
      <c r="A72" s="244"/>
      <c r="B72" s="266"/>
      <c r="C72" s="250"/>
      <c r="D72" s="156" t="s">
        <v>166</v>
      </c>
      <c r="E72" s="245" t="s">
        <v>17</v>
      </c>
      <c r="F72" s="247" t="s">
        <v>7</v>
      </c>
      <c r="G72" s="29">
        <v>2154.7399999999998</v>
      </c>
      <c r="H72" s="29">
        <v>2154.7599999999998</v>
      </c>
      <c r="I72" s="29">
        <v>2154.7599999999998</v>
      </c>
    </row>
    <row r="73" spans="1:9" ht="15.75">
      <c r="A73" s="244"/>
      <c r="B73" s="266"/>
      <c r="C73" s="246"/>
      <c r="D73" s="156" t="s">
        <v>167</v>
      </c>
      <c r="E73" s="246"/>
      <c r="F73" s="248"/>
      <c r="G73" s="29">
        <v>3191.05</v>
      </c>
      <c r="H73" s="29">
        <v>4030.8</v>
      </c>
      <c r="I73" s="29">
        <v>4030.8</v>
      </c>
    </row>
    <row r="74" spans="1:9" ht="60">
      <c r="A74" s="244" t="s">
        <v>263</v>
      </c>
      <c r="B74" s="266"/>
      <c r="C74" s="245" t="s">
        <v>168</v>
      </c>
      <c r="D74" s="145" t="s">
        <v>169</v>
      </c>
      <c r="E74" s="156" t="s">
        <v>170</v>
      </c>
      <c r="F74" s="33" t="s">
        <v>23</v>
      </c>
      <c r="G74" s="161">
        <v>9876</v>
      </c>
      <c r="H74" s="161">
        <v>17030</v>
      </c>
      <c r="I74" s="161">
        <v>17030</v>
      </c>
    </row>
    <row r="75" spans="1:9" ht="60">
      <c r="A75" s="244"/>
      <c r="B75" s="266"/>
      <c r="C75" s="246"/>
      <c r="D75" s="156" t="s">
        <v>166</v>
      </c>
      <c r="E75" s="156" t="s">
        <v>17</v>
      </c>
      <c r="F75" s="33" t="s">
        <v>7</v>
      </c>
      <c r="G75" s="29">
        <v>3833.79</v>
      </c>
      <c r="H75" s="29">
        <v>6240.76</v>
      </c>
      <c r="I75" s="29">
        <v>6630.09</v>
      </c>
    </row>
    <row r="76" spans="1:9" ht="60">
      <c r="A76" s="244" t="s">
        <v>264</v>
      </c>
      <c r="B76" s="266"/>
      <c r="C76" s="245" t="s">
        <v>171</v>
      </c>
      <c r="D76" s="145" t="s">
        <v>172</v>
      </c>
      <c r="E76" s="156" t="s">
        <v>173</v>
      </c>
      <c r="F76" s="33" t="s">
        <v>23</v>
      </c>
      <c r="G76" s="161">
        <v>159290</v>
      </c>
      <c r="H76" s="161">
        <v>183048</v>
      </c>
      <c r="I76" s="161">
        <v>183048</v>
      </c>
    </row>
    <row r="77" spans="1:9" ht="60">
      <c r="A77" s="244"/>
      <c r="B77" s="266"/>
      <c r="C77" s="246"/>
      <c r="D77" s="156" t="s">
        <v>166</v>
      </c>
      <c r="E77" s="156" t="s">
        <v>17</v>
      </c>
      <c r="F77" s="33" t="s">
        <v>7</v>
      </c>
      <c r="G77" s="29">
        <v>50715.590000000011</v>
      </c>
      <c r="H77" s="29">
        <v>57367.177559999996</v>
      </c>
      <c r="I77" s="29">
        <v>58367.177560000011</v>
      </c>
    </row>
    <row r="78" spans="1:9" ht="60">
      <c r="A78" s="244" t="s">
        <v>265</v>
      </c>
      <c r="B78" s="266"/>
      <c r="C78" s="245" t="s">
        <v>174</v>
      </c>
      <c r="D78" s="145" t="s">
        <v>175</v>
      </c>
      <c r="E78" s="156" t="s">
        <v>176</v>
      </c>
      <c r="F78" s="33" t="s">
        <v>23</v>
      </c>
      <c r="G78" s="161">
        <v>36</v>
      </c>
      <c r="H78" s="161">
        <v>36</v>
      </c>
      <c r="I78" s="161">
        <v>36</v>
      </c>
    </row>
    <row r="79" spans="1:9" ht="60">
      <c r="A79" s="244"/>
      <c r="B79" s="266"/>
      <c r="C79" s="246"/>
      <c r="D79" s="156" t="s">
        <v>177</v>
      </c>
      <c r="E79" s="156" t="s">
        <v>17</v>
      </c>
      <c r="F79" s="33" t="s">
        <v>7</v>
      </c>
      <c r="G79" s="29">
        <v>17909.310000000001</v>
      </c>
      <c r="H79" s="29">
        <v>21569.49</v>
      </c>
      <c r="I79" s="29">
        <v>21569.49</v>
      </c>
    </row>
    <row r="80" spans="1:9" ht="60">
      <c r="A80" s="244" t="s">
        <v>266</v>
      </c>
      <c r="B80" s="266"/>
      <c r="C80" s="245" t="s">
        <v>178</v>
      </c>
      <c r="D80" s="145" t="s">
        <v>179</v>
      </c>
      <c r="E80" s="156" t="s">
        <v>180</v>
      </c>
      <c r="F80" s="33" t="s">
        <v>23</v>
      </c>
      <c r="G80" s="169">
        <v>15</v>
      </c>
      <c r="H80" s="169">
        <v>15</v>
      </c>
      <c r="I80" s="169">
        <v>15</v>
      </c>
    </row>
    <row r="81" spans="1:9" ht="60">
      <c r="A81" s="244"/>
      <c r="B81" s="266"/>
      <c r="C81" s="246"/>
      <c r="D81" s="156" t="s">
        <v>177</v>
      </c>
      <c r="E81" s="156" t="s">
        <v>17</v>
      </c>
      <c r="F81" s="33" t="s">
        <v>7</v>
      </c>
      <c r="G81" s="29">
        <v>3749.1</v>
      </c>
      <c r="H81" s="29">
        <v>3749.1</v>
      </c>
      <c r="I81" s="29">
        <v>3749.1</v>
      </c>
    </row>
    <row r="82" spans="1:9" ht="60">
      <c r="A82" s="244" t="s">
        <v>267</v>
      </c>
      <c r="B82" s="266"/>
      <c r="C82" s="244" t="s">
        <v>181</v>
      </c>
      <c r="D82" s="145" t="s">
        <v>182</v>
      </c>
      <c r="E82" s="156" t="s">
        <v>183</v>
      </c>
      <c r="F82" s="33" t="s">
        <v>23</v>
      </c>
      <c r="G82" s="161">
        <v>96</v>
      </c>
      <c r="H82" s="161">
        <v>112</v>
      </c>
      <c r="I82" s="161">
        <v>112</v>
      </c>
    </row>
    <row r="83" spans="1:9" ht="45">
      <c r="A83" s="244"/>
      <c r="B83" s="266"/>
      <c r="C83" s="244"/>
      <c r="D83" s="156" t="s">
        <v>184</v>
      </c>
      <c r="E83" s="250" t="s">
        <v>17</v>
      </c>
      <c r="F83" s="251" t="s">
        <v>7</v>
      </c>
      <c r="G83" s="29">
        <v>4113.7299999999996</v>
      </c>
      <c r="H83" s="29">
        <v>4525</v>
      </c>
      <c r="I83" s="29">
        <v>4705.88</v>
      </c>
    </row>
    <row r="84" spans="1:9" ht="15.75">
      <c r="A84" s="244"/>
      <c r="B84" s="266"/>
      <c r="C84" s="244"/>
      <c r="D84" s="156" t="s">
        <v>185</v>
      </c>
      <c r="E84" s="250"/>
      <c r="F84" s="251"/>
      <c r="G84" s="29">
        <v>1304.5</v>
      </c>
      <c r="H84" s="29">
        <v>1741.35</v>
      </c>
      <c r="I84" s="29">
        <v>1608.77</v>
      </c>
    </row>
    <row r="85" spans="1:9" ht="15.75">
      <c r="A85" s="244"/>
      <c r="B85" s="266"/>
      <c r="C85" s="244"/>
      <c r="D85" s="156" t="s">
        <v>167</v>
      </c>
      <c r="E85" s="250"/>
      <c r="F85" s="251"/>
      <c r="G85" s="29">
        <v>4475.34</v>
      </c>
      <c r="H85" s="29">
        <v>5469.86</v>
      </c>
      <c r="I85" s="29">
        <v>5469.86</v>
      </c>
    </row>
    <row r="86" spans="1:9" ht="15.75">
      <c r="A86" s="244"/>
      <c r="B86" s="266"/>
      <c r="C86" s="244"/>
      <c r="D86" s="156" t="s">
        <v>186</v>
      </c>
      <c r="E86" s="246"/>
      <c r="F86" s="248"/>
      <c r="G86" s="29">
        <v>1897.3</v>
      </c>
      <c r="H86" s="29">
        <v>2846</v>
      </c>
      <c r="I86" s="29">
        <v>2846</v>
      </c>
    </row>
    <row r="87" spans="1:9" ht="60">
      <c r="A87" s="244" t="s">
        <v>268</v>
      </c>
      <c r="B87" s="266"/>
      <c r="C87" s="210" t="s">
        <v>187</v>
      </c>
      <c r="D87" s="145" t="s">
        <v>188</v>
      </c>
      <c r="E87" s="145" t="s">
        <v>189</v>
      </c>
      <c r="F87" s="33" t="s">
        <v>23</v>
      </c>
      <c r="G87" s="161">
        <v>11</v>
      </c>
      <c r="H87" s="161">
        <v>11</v>
      </c>
      <c r="I87" s="161">
        <v>11</v>
      </c>
    </row>
    <row r="88" spans="1:9" ht="60">
      <c r="A88" s="244"/>
      <c r="B88" s="266"/>
      <c r="C88" s="219"/>
      <c r="D88" s="156" t="s">
        <v>190</v>
      </c>
      <c r="E88" s="156" t="s">
        <v>17</v>
      </c>
      <c r="F88" s="33" t="s">
        <v>7</v>
      </c>
      <c r="G88" s="29">
        <v>6360.12</v>
      </c>
      <c r="H88" s="29">
        <v>6362.7</v>
      </c>
      <c r="I88" s="29">
        <v>6362.7</v>
      </c>
    </row>
    <row r="89" spans="1:9" ht="60">
      <c r="A89" s="244" t="s">
        <v>269</v>
      </c>
      <c r="B89" s="266"/>
      <c r="C89" s="245" t="s">
        <v>191</v>
      </c>
      <c r="D89" s="145" t="s">
        <v>192</v>
      </c>
      <c r="E89" s="156" t="s">
        <v>193</v>
      </c>
      <c r="F89" s="33" t="s">
        <v>194</v>
      </c>
      <c r="G89" s="161">
        <v>12000</v>
      </c>
      <c r="H89" s="161">
        <v>12000</v>
      </c>
      <c r="I89" s="161">
        <v>12000</v>
      </c>
    </row>
    <row r="90" spans="1:9" ht="60">
      <c r="A90" s="244"/>
      <c r="B90" s="266"/>
      <c r="C90" s="246"/>
      <c r="D90" s="156" t="s">
        <v>177</v>
      </c>
      <c r="E90" s="156" t="s">
        <v>17</v>
      </c>
      <c r="F90" s="33" t="s">
        <v>7</v>
      </c>
      <c r="G90" s="29">
        <v>3206.3</v>
      </c>
      <c r="H90" s="29">
        <v>3248.1</v>
      </c>
      <c r="I90" s="29">
        <v>3248.1</v>
      </c>
    </row>
    <row r="91" spans="1:9" ht="60">
      <c r="A91" s="244" t="s">
        <v>270</v>
      </c>
      <c r="B91" s="266"/>
      <c r="C91" s="245" t="s">
        <v>195</v>
      </c>
      <c r="D91" s="145" t="s">
        <v>196</v>
      </c>
      <c r="E91" s="156" t="s">
        <v>197</v>
      </c>
      <c r="F91" s="33" t="s">
        <v>23</v>
      </c>
      <c r="G91" s="161">
        <v>18158</v>
      </c>
      <c r="H91" s="161">
        <v>25448</v>
      </c>
      <c r="I91" s="161">
        <v>25448</v>
      </c>
    </row>
    <row r="92" spans="1:9" ht="45">
      <c r="A92" s="244"/>
      <c r="B92" s="266"/>
      <c r="C92" s="250"/>
      <c r="D92" s="34" t="s">
        <v>198</v>
      </c>
      <c r="E92" s="245" t="s">
        <v>17</v>
      </c>
      <c r="F92" s="247" t="s">
        <v>7</v>
      </c>
      <c r="G92" s="29">
        <v>6327.6657840243934</v>
      </c>
      <c r="H92" s="29">
        <v>10243.92</v>
      </c>
      <c r="I92" s="29">
        <v>10243.92</v>
      </c>
    </row>
    <row r="93" spans="1:9" ht="15.75">
      <c r="A93" s="244"/>
      <c r="B93" s="266"/>
      <c r="C93" s="246"/>
      <c r="D93" s="156" t="s">
        <v>186</v>
      </c>
      <c r="E93" s="246"/>
      <c r="F93" s="248"/>
      <c r="G93" s="29">
        <v>10398.1</v>
      </c>
      <c r="H93" s="29">
        <v>14659.380000000001</v>
      </c>
      <c r="I93" s="29">
        <v>14659.380000000001</v>
      </c>
    </row>
    <row r="94" spans="1:9" ht="60">
      <c r="A94" s="245" t="s">
        <v>271</v>
      </c>
      <c r="B94" s="266"/>
      <c r="C94" s="245" t="s">
        <v>199</v>
      </c>
      <c r="D94" s="145" t="s">
        <v>200</v>
      </c>
      <c r="E94" s="157" t="s">
        <v>201</v>
      </c>
      <c r="F94" s="35" t="s">
        <v>23</v>
      </c>
      <c r="G94" s="161">
        <v>30</v>
      </c>
      <c r="H94" s="161">
        <v>32</v>
      </c>
      <c r="I94" s="161">
        <v>32</v>
      </c>
    </row>
    <row r="95" spans="1:9" ht="45">
      <c r="A95" s="250"/>
      <c r="B95" s="266"/>
      <c r="C95" s="250"/>
      <c r="D95" s="34" t="s">
        <v>198</v>
      </c>
      <c r="E95" s="245" t="s">
        <v>17</v>
      </c>
      <c r="F95" s="247" t="s">
        <v>7</v>
      </c>
      <c r="G95" s="29">
        <v>882.21784114499997</v>
      </c>
      <c r="H95" s="29">
        <v>800.91</v>
      </c>
      <c r="I95" s="29">
        <v>800.91</v>
      </c>
    </row>
    <row r="96" spans="1:9" ht="15.75">
      <c r="A96" s="246"/>
      <c r="B96" s="266"/>
      <c r="C96" s="246"/>
      <c r="D96" s="156" t="s">
        <v>186</v>
      </c>
      <c r="E96" s="246"/>
      <c r="F96" s="248"/>
      <c r="G96" s="29">
        <v>3702.7699999999995</v>
      </c>
      <c r="H96" s="29">
        <v>3570.2</v>
      </c>
      <c r="I96" s="29">
        <v>3570.2</v>
      </c>
    </row>
    <row r="97" spans="1:9" ht="60">
      <c r="A97" s="244" t="s">
        <v>272</v>
      </c>
      <c r="B97" s="266"/>
      <c r="C97" s="245" t="s">
        <v>202</v>
      </c>
      <c r="D97" s="145" t="s">
        <v>203</v>
      </c>
      <c r="E97" s="156" t="s">
        <v>204</v>
      </c>
      <c r="F97" s="36" t="s">
        <v>205</v>
      </c>
      <c r="G97" s="161">
        <v>1323</v>
      </c>
      <c r="H97" s="161">
        <v>0</v>
      </c>
      <c r="I97" s="161">
        <v>0</v>
      </c>
    </row>
    <row r="98" spans="1:9" ht="60">
      <c r="A98" s="244"/>
      <c r="B98" s="266"/>
      <c r="C98" s="246"/>
      <c r="D98" s="156" t="s">
        <v>206</v>
      </c>
      <c r="E98" s="156" t="s">
        <v>17</v>
      </c>
      <c r="F98" s="33" t="s">
        <v>7</v>
      </c>
      <c r="G98" s="29">
        <v>26720</v>
      </c>
      <c r="H98" s="29">
        <v>0</v>
      </c>
      <c r="I98" s="29">
        <v>0</v>
      </c>
    </row>
    <row r="99" spans="1:9" ht="60">
      <c r="A99" s="244" t="s">
        <v>273</v>
      </c>
      <c r="B99" s="266"/>
      <c r="C99" s="259" t="s">
        <v>207</v>
      </c>
      <c r="D99" s="156" t="s">
        <v>208</v>
      </c>
      <c r="E99" s="156" t="s">
        <v>209</v>
      </c>
      <c r="F99" s="33" t="s">
        <v>210</v>
      </c>
      <c r="G99" s="161">
        <v>0</v>
      </c>
      <c r="H99" s="161">
        <v>1323</v>
      </c>
      <c r="I99" s="161">
        <v>1323</v>
      </c>
    </row>
    <row r="100" spans="1:9" ht="60">
      <c r="A100" s="244"/>
      <c r="B100" s="266"/>
      <c r="C100" s="260"/>
      <c r="D100" s="156" t="s">
        <v>206</v>
      </c>
      <c r="E100" s="156" t="s">
        <v>17</v>
      </c>
      <c r="F100" s="33" t="s">
        <v>7</v>
      </c>
      <c r="G100" s="29">
        <v>0</v>
      </c>
      <c r="H100" s="29">
        <v>26720</v>
      </c>
      <c r="I100" s="29">
        <v>26720</v>
      </c>
    </row>
    <row r="101" spans="1:9" ht="75">
      <c r="A101" s="244" t="s">
        <v>274</v>
      </c>
      <c r="B101" s="266"/>
      <c r="C101" s="245" t="s">
        <v>211</v>
      </c>
      <c r="D101" s="145" t="s">
        <v>212</v>
      </c>
      <c r="E101" s="156" t="s">
        <v>197</v>
      </c>
      <c r="F101" s="37" t="s">
        <v>23</v>
      </c>
      <c r="G101" s="161">
        <v>41988</v>
      </c>
      <c r="H101" s="161">
        <v>43374</v>
      </c>
      <c r="I101" s="161">
        <v>43374</v>
      </c>
    </row>
    <row r="102" spans="1:9" ht="45">
      <c r="A102" s="244"/>
      <c r="B102" s="266"/>
      <c r="C102" s="250"/>
      <c r="D102" s="34" t="s">
        <v>213</v>
      </c>
      <c r="E102" s="245" t="s">
        <v>17</v>
      </c>
      <c r="F102" s="247" t="s">
        <v>7</v>
      </c>
      <c r="G102" s="29">
        <v>13471.883443688463</v>
      </c>
      <c r="H102" s="29">
        <v>18145.91</v>
      </c>
      <c r="I102" s="29">
        <v>18145.91</v>
      </c>
    </row>
    <row r="103" spans="1:9" ht="15.75">
      <c r="A103" s="244"/>
      <c r="B103" s="266"/>
      <c r="C103" s="246"/>
      <c r="D103" s="156" t="s">
        <v>186</v>
      </c>
      <c r="E103" s="246"/>
      <c r="F103" s="248"/>
      <c r="G103" s="29">
        <v>28255.136570000002</v>
      </c>
      <c r="H103" s="29">
        <v>26020.400000000001</v>
      </c>
      <c r="I103" s="29">
        <v>26020.400000000001</v>
      </c>
    </row>
    <row r="104" spans="1:9" ht="60">
      <c r="A104" s="244" t="s">
        <v>275</v>
      </c>
      <c r="B104" s="266"/>
      <c r="C104" s="210" t="s">
        <v>214</v>
      </c>
      <c r="D104" s="145" t="s">
        <v>215</v>
      </c>
      <c r="E104" s="145" t="s">
        <v>216</v>
      </c>
      <c r="F104" s="37" t="s">
        <v>92</v>
      </c>
      <c r="G104" s="161">
        <v>87900</v>
      </c>
      <c r="H104" s="161">
        <v>108890</v>
      </c>
      <c r="I104" s="161">
        <v>108890</v>
      </c>
    </row>
    <row r="105" spans="1:9" ht="60">
      <c r="A105" s="244"/>
      <c r="B105" s="266"/>
      <c r="C105" s="219"/>
      <c r="D105" s="156" t="s">
        <v>206</v>
      </c>
      <c r="E105" s="156" t="s">
        <v>17</v>
      </c>
      <c r="F105" s="33" t="s">
        <v>7</v>
      </c>
      <c r="G105" s="29">
        <v>37569.199999999997</v>
      </c>
      <c r="H105" s="29">
        <v>45208.1</v>
      </c>
      <c r="I105" s="29">
        <v>45844.27</v>
      </c>
    </row>
    <row r="106" spans="1:9" ht="60">
      <c r="A106" s="244" t="s">
        <v>276</v>
      </c>
      <c r="B106" s="266"/>
      <c r="C106" s="245" t="s">
        <v>217</v>
      </c>
      <c r="D106" s="145" t="s">
        <v>218</v>
      </c>
      <c r="E106" s="156" t="s">
        <v>219</v>
      </c>
      <c r="F106" s="33" t="s">
        <v>23</v>
      </c>
      <c r="G106" s="161">
        <v>704</v>
      </c>
      <c r="H106" s="161">
        <v>928</v>
      </c>
      <c r="I106" s="161">
        <v>928</v>
      </c>
    </row>
    <row r="107" spans="1:9" ht="45">
      <c r="A107" s="244"/>
      <c r="B107" s="266"/>
      <c r="C107" s="250"/>
      <c r="D107" s="156" t="s">
        <v>220</v>
      </c>
      <c r="E107" s="245" t="s">
        <v>17</v>
      </c>
      <c r="F107" s="247" t="s">
        <v>7</v>
      </c>
      <c r="G107" s="29">
        <v>1756.83</v>
      </c>
      <c r="H107" s="29">
        <v>2024.62</v>
      </c>
      <c r="I107" s="29">
        <v>2024.61</v>
      </c>
    </row>
    <row r="108" spans="1:9" ht="30">
      <c r="A108" s="244"/>
      <c r="B108" s="266"/>
      <c r="C108" s="250"/>
      <c r="D108" s="34" t="s">
        <v>221</v>
      </c>
      <c r="E108" s="250"/>
      <c r="F108" s="251"/>
      <c r="G108" s="29">
        <v>1051.98</v>
      </c>
      <c r="H108" s="29">
        <v>2225.6</v>
      </c>
      <c r="I108" s="29">
        <v>2225.6</v>
      </c>
    </row>
    <row r="109" spans="1:9" ht="15.75">
      <c r="A109" s="244"/>
      <c r="B109" s="266"/>
      <c r="C109" s="246"/>
      <c r="D109" s="156" t="s">
        <v>167</v>
      </c>
      <c r="E109" s="246"/>
      <c r="F109" s="248"/>
      <c r="G109" s="29">
        <v>3360.91</v>
      </c>
      <c r="H109" s="29">
        <v>3444.7</v>
      </c>
      <c r="I109" s="29">
        <v>3444.7</v>
      </c>
    </row>
    <row r="110" spans="1:9" ht="60">
      <c r="A110" s="244" t="s">
        <v>277</v>
      </c>
      <c r="B110" s="266"/>
      <c r="C110" s="210" t="s">
        <v>222</v>
      </c>
      <c r="D110" s="145" t="s">
        <v>223</v>
      </c>
      <c r="E110" s="145" t="s">
        <v>224</v>
      </c>
      <c r="F110" s="33" t="s">
        <v>92</v>
      </c>
      <c r="G110" s="161">
        <v>81620</v>
      </c>
      <c r="H110" s="161">
        <v>102990</v>
      </c>
      <c r="I110" s="161">
        <v>102990</v>
      </c>
    </row>
    <row r="111" spans="1:9" ht="45">
      <c r="A111" s="244"/>
      <c r="B111" s="266"/>
      <c r="C111" s="212"/>
      <c r="D111" s="156" t="s">
        <v>225</v>
      </c>
      <c r="E111" s="245" t="s">
        <v>17</v>
      </c>
      <c r="F111" s="247" t="s">
        <v>7</v>
      </c>
      <c r="G111" s="29">
        <v>17288.05</v>
      </c>
      <c r="H111" s="29">
        <v>21252.57</v>
      </c>
      <c r="I111" s="29">
        <v>21252.57</v>
      </c>
    </row>
    <row r="112" spans="1:9" ht="15.75">
      <c r="A112" s="244"/>
      <c r="B112" s="266"/>
      <c r="C112" s="219"/>
      <c r="D112" s="156" t="s">
        <v>185</v>
      </c>
      <c r="E112" s="246"/>
      <c r="F112" s="248"/>
      <c r="G112" s="29">
        <v>8193.1200000000008</v>
      </c>
      <c r="H112" s="29">
        <v>9090</v>
      </c>
      <c r="I112" s="29">
        <v>9090</v>
      </c>
    </row>
    <row r="113" spans="1:9" ht="60">
      <c r="A113" s="244" t="s">
        <v>278</v>
      </c>
      <c r="B113" s="266"/>
      <c r="C113" s="245" t="s">
        <v>226</v>
      </c>
      <c r="D113" s="145" t="s">
        <v>227</v>
      </c>
      <c r="E113" s="156" t="s">
        <v>228</v>
      </c>
      <c r="F113" s="33" t="s">
        <v>229</v>
      </c>
      <c r="G113" s="161">
        <v>4094</v>
      </c>
      <c r="H113" s="161">
        <v>4094</v>
      </c>
      <c r="I113" s="161">
        <v>4094</v>
      </c>
    </row>
    <row r="114" spans="1:9" ht="60">
      <c r="A114" s="244"/>
      <c r="B114" s="266"/>
      <c r="C114" s="246"/>
      <c r="D114" s="156" t="s">
        <v>206</v>
      </c>
      <c r="E114" s="156" t="s">
        <v>17</v>
      </c>
      <c r="F114" s="33" t="s">
        <v>7</v>
      </c>
      <c r="G114" s="133">
        <v>2235</v>
      </c>
      <c r="H114" s="133">
        <v>2235</v>
      </c>
      <c r="I114" s="29">
        <v>2235</v>
      </c>
    </row>
    <row r="115" spans="1:9" ht="105">
      <c r="A115" s="244" t="s">
        <v>279</v>
      </c>
      <c r="B115" s="266"/>
      <c r="C115" s="210" t="s">
        <v>230</v>
      </c>
      <c r="D115" s="145" t="s">
        <v>231</v>
      </c>
      <c r="E115" s="38" t="s">
        <v>60</v>
      </c>
      <c r="F115" s="37" t="s">
        <v>61</v>
      </c>
      <c r="G115" s="161">
        <v>41521</v>
      </c>
      <c r="H115" s="161">
        <v>41521</v>
      </c>
      <c r="I115" s="161">
        <v>41521</v>
      </c>
    </row>
    <row r="116" spans="1:9" ht="60">
      <c r="A116" s="244"/>
      <c r="B116" s="266"/>
      <c r="C116" s="219"/>
      <c r="D116" s="156" t="s">
        <v>232</v>
      </c>
      <c r="E116" s="156" t="s">
        <v>17</v>
      </c>
      <c r="F116" s="33" t="s">
        <v>7</v>
      </c>
      <c r="G116" s="29">
        <v>20006.32</v>
      </c>
      <c r="H116" s="29">
        <v>24161.13</v>
      </c>
      <c r="I116" s="29">
        <v>23943.154350000001</v>
      </c>
    </row>
    <row r="117" spans="1:9" ht="210">
      <c r="A117" s="244" t="s">
        <v>280</v>
      </c>
      <c r="B117" s="266"/>
      <c r="C117" s="210" t="s">
        <v>233</v>
      </c>
      <c r="D117" s="154" t="s">
        <v>234</v>
      </c>
      <c r="E117" s="38" t="s">
        <v>235</v>
      </c>
      <c r="F117" s="33" t="s">
        <v>92</v>
      </c>
      <c r="G117" s="161">
        <v>732</v>
      </c>
      <c r="H117" s="161">
        <v>700</v>
      </c>
      <c r="I117" s="161">
        <v>700</v>
      </c>
    </row>
    <row r="118" spans="1:9" ht="60">
      <c r="A118" s="244"/>
      <c r="B118" s="266"/>
      <c r="C118" s="219"/>
      <c r="D118" s="156" t="s">
        <v>232</v>
      </c>
      <c r="E118" s="156" t="s">
        <v>17</v>
      </c>
      <c r="F118" s="33" t="s">
        <v>7</v>
      </c>
      <c r="G118" s="29">
        <v>104351.07999999999</v>
      </c>
      <c r="H118" s="29">
        <v>119198.97</v>
      </c>
      <c r="I118" s="29">
        <v>119198.97</v>
      </c>
    </row>
    <row r="119" spans="1:9" ht="60">
      <c r="A119" s="245" t="s">
        <v>281</v>
      </c>
      <c r="B119" s="266"/>
      <c r="C119" s="245" t="s">
        <v>236</v>
      </c>
      <c r="D119" s="145" t="s">
        <v>237</v>
      </c>
      <c r="E119" s="156" t="s">
        <v>238</v>
      </c>
      <c r="F119" s="33" t="s">
        <v>194</v>
      </c>
      <c r="G119" s="161">
        <v>110791</v>
      </c>
      <c r="H119" s="161">
        <v>110791</v>
      </c>
      <c r="I119" s="161">
        <v>110791</v>
      </c>
    </row>
    <row r="120" spans="1:9" ht="60">
      <c r="A120" s="246"/>
      <c r="B120" s="266"/>
      <c r="C120" s="246"/>
      <c r="D120" s="156" t="s">
        <v>177</v>
      </c>
      <c r="E120" s="156" t="s">
        <v>17</v>
      </c>
      <c r="F120" s="33" t="s">
        <v>7</v>
      </c>
      <c r="G120" s="29">
        <v>87802.99</v>
      </c>
      <c r="H120" s="29">
        <v>103222.85</v>
      </c>
      <c r="I120" s="29">
        <v>99702.57</v>
      </c>
    </row>
    <row r="121" spans="1:9" ht="75">
      <c r="A121" s="244" t="s">
        <v>282</v>
      </c>
      <c r="B121" s="266"/>
      <c r="C121" s="245" t="s">
        <v>239</v>
      </c>
      <c r="D121" s="145" t="s">
        <v>240</v>
      </c>
      <c r="E121" s="156" t="s">
        <v>197</v>
      </c>
      <c r="F121" s="33" t="s">
        <v>23</v>
      </c>
      <c r="G121" s="161">
        <v>10</v>
      </c>
      <c r="H121" s="161">
        <v>8</v>
      </c>
      <c r="I121" s="161">
        <v>8</v>
      </c>
    </row>
    <row r="122" spans="1:9" ht="30">
      <c r="A122" s="244"/>
      <c r="B122" s="266"/>
      <c r="C122" s="250"/>
      <c r="D122" s="156" t="s">
        <v>241</v>
      </c>
      <c r="E122" s="245" t="s">
        <v>17</v>
      </c>
      <c r="F122" s="247" t="s">
        <v>7</v>
      </c>
      <c r="G122" s="29">
        <v>47738.226181999999</v>
      </c>
      <c r="H122" s="29">
        <v>24166.22</v>
      </c>
      <c r="I122" s="29">
        <v>23684.17</v>
      </c>
    </row>
    <row r="123" spans="1:9" ht="15.75">
      <c r="A123" s="244"/>
      <c r="B123" s="266"/>
      <c r="C123" s="246"/>
      <c r="D123" s="156" t="s">
        <v>186</v>
      </c>
      <c r="E123" s="246"/>
      <c r="F123" s="248"/>
      <c r="G123" s="29">
        <v>74102.180000000008</v>
      </c>
      <c r="H123" s="29">
        <v>84354.66</v>
      </c>
      <c r="I123" s="29">
        <v>84727.8</v>
      </c>
    </row>
    <row r="124" spans="1:9" ht="105">
      <c r="A124" s="244" t="s">
        <v>283</v>
      </c>
      <c r="B124" s="266"/>
      <c r="C124" s="210" t="s">
        <v>242</v>
      </c>
      <c r="D124" s="145" t="s">
        <v>243</v>
      </c>
      <c r="E124" s="156" t="s">
        <v>244</v>
      </c>
      <c r="F124" s="33" t="s">
        <v>23</v>
      </c>
      <c r="G124" s="161">
        <v>11</v>
      </c>
      <c r="H124" s="161">
        <v>13</v>
      </c>
      <c r="I124" s="161">
        <v>13</v>
      </c>
    </row>
    <row r="125" spans="1:9" ht="45">
      <c r="A125" s="244"/>
      <c r="B125" s="266"/>
      <c r="C125" s="212"/>
      <c r="D125" s="156" t="s">
        <v>245</v>
      </c>
      <c r="E125" s="245" t="s">
        <v>17</v>
      </c>
      <c r="F125" s="247" t="s">
        <v>7</v>
      </c>
      <c r="G125" s="29">
        <v>27689.2076065</v>
      </c>
      <c r="H125" s="29">
        <v>27406.34</v>
      </c>
      <c r="I125" s="29">
        <v>27406.34</v>
      </c>
    </row>
    <row r="126" spans="1:9" ht="15.75">
      <c r="A126" s="244"/>
      <c r="B126" s="266"/>
      <c r="C126" s="219"/>
      <c r="D126" s="156" t="s">
        <v>186</v>
      </c>
      <c r="E126" s="246"/>
      <c r="F126" s="248"/>
      <c r="G126" s="29">
        <v>52625.59</v>
      </c>
      <c r="H126" s="29">
        <v>66020.160139999993</v>
      </c>
      <c r="I126" s="29">
        <v>66020.160139999993</v>
      </c>
    </row>
    <row r="127" spans="1:9" ht="60">
      <c r="A127" s="244" t="s">
        <v>284</v>
      </c>
      <c r="B127" s="266"/>
      <c r="C127" s="245" t="s">
        <v>246</v>
      </c>
      <c r="D127" s="145" t="s">
        <v>247</v>
      </c>
      <c r="E127" s="156" t="s">
        <v>150</v>
      </c>
      <c r="F127" s="33" t="s">
        <v>23</v>
      </c>
      <c r="G127" s="161">
        <v>95</v>
      </c>
      <c r="H127" s="161">
        <v>112</v>
      </c>
      <c r="I127" s="161">
        <v>112</v>
      </c>
    </row>
    <row r="128" spans="1:9" ht="45">
      <c r="A128" s="244"/>
      <c r="B128" s="266"/>
      <c r="C128" s="250"/>
      <c r="D128" s="156" t="s">
        <v>225</v>
      </c>
      <c r="E128" s="245" t="s">
        <v>17</v>
      </c>
      <c r="F128" s="247" t="s">
        <v>7</v>
      </c>
      <c r="G128" s="29">
        <v>6323.34</v>
      </c>
      <c r="H128" s="29">
        <v>7560.1399999999994</v>
      </c>
      <c r="I128" s="29">
        <v>7560.1399999999994</v>
      </c>
    </row>
    <row r="129" spans="1:10" ht="15.75">
      <c r="A129" s="244"/>
      <c r="B129" s="266"/>
      <c r="C129" s="246"/>
      <c r="D129" s="156" t="s">
        <v>185</v>
      </c>
      <c r="E129" s="246"/>
      <c r="F129" s="248"/>
      <c r="G129" s="29">
        <v>11710.58</v>
      </c>
      <c r="H129" s="29">
        <v>12533.93</v>
      </c>
      <c r="I129" s="29">
        <v>12533.93</v>
      </c>
    </row>
    <row r="130" spans="1:10" ht="60">
      <c r="A130" s="244" t="s">
        <v>285</v>
      </c>
      <c r="B130" s="266"/>
      <c r="C130" s="245" t="s">
        <v>248</v>
      </c>
      <c r="D130" s="145" t="s">
        <v>249</v>
      </c>
      <c r="E130" s="156" t="s">
        <v>250</v>
      </c>
      <c r="F130" s="33" t="s">
        <v>23</v>
      </c>
      <c r="G130" s="161">
        <v>5975</v>
      </c>
      <c r="H130" s="161">
        <v>6104</v>
      </c>
      <c r="I130" s="161">
        <v>6104</v>
      </c>
    </row>
    <row r="131" spans="1:10" ht="45">
      <c r="A131" s="244"/>
      <c r="B131" s="266"/>
      <c r="C131" s="250"/>
      <c r="D131" s="156" t="s">
        <v>251</v>
      </c>
      <c r="E131" s="245" t="s">
        <v>17</v>
      </c>
      <c r="F131" s="247" t="s">
        <v>7</v>
      </c>
      <c r="G131" s="29">
        <v>24684.05</v>
      </c>
      <c r="H131" s="29">
        <v>26759.269999999997</v>
      </c>
      <c r="I131" s="29">
        <v>26759.269999999997</v>
      </c>
    </row>
    <row r="132" spans="1:10" ht="15.75">
      <c r="A132" s="244"/>
      <c r="B132" s="266"/>
      <c r="C132" s="246"/>
      <c r="D132" s="156" t="s">
        <v>185</v>
      </c>
      <c r="E132" s="246"/>
      <c r="F132" s="248"/>
      <c r="G132" s="29">
        <v>568.1</v>
      </c>
      <c r="H132" s="29">
        <v>625.02</v>
      </c>
      <c r="I132" s="29">
        <v>625.02</v>
      </c>
    </row>
    <row r="133" spans="1:10" ht="60">
      <c r="A133" s="244" t="s">
        <v>286</v>
      </c>
      <c r="B133" s="266"/>
      <c r="C133" s="245" t="s">
        <v>252</v>
      </c>
      <c r="D133" s="145" t="s">
        <v>253</v>
      </c>
      <c r="E133" s="156" t="s">
        <v>250</v>
      </c>
      <c r="F133" s="33" t="s">
        <v>23</v>
      </c>
      <c r="G133" s="161">
        <v>17591</v>
      </c>
      <c r="H133" s="161">
        <v>17590</v>
      </c>
      <c r="I133" s="161">
        <v>17590</v>
      </c>
    </row>
    <row r="134" spans="1:10" ht="60">
      <c r="A134" s="244"/>
      <c r="B134" s="267"/>
      <c r="C134" s="246"/>
      <c r="D134" s="156" t="s">
        <v>166</v>
      </c>
      <c r="E134" s="156" t="s">
        <v>17</v>
      </c>
      <c r="F134" s="33" t="s">
        <v>7</v>
      </c>
      <c r="G134" s="29">
        <v>7770.5</v>
      </c>
      <c r="H134" s="29">
        <v>7682.3</v>
      </c>
      <c r="I134" s="29">
        <v>7682.3</v>
      </c>
    </row>
    <row r="135" spans="1:10" ht="42" customHeight="1">
      <c r="A135" s="252" t="s">
        <v>254</v>
      </c>
      <c r="B135" s="253"/>
      <c r="C135" s="253"/>
      <c r="D135" s="254"/>
      <c r="E135" s="255" t="s">
        <v>18</v>
      </c>
      <c r="F135" s="257" t="s">
        <v>7</v>
      </c>
      <c r="G135" s="31">
        <f>G72+G73+G75+G77+G79+G83+G84+G85+G86+G88+G90+G92+G93+G95+G98+G100+G102+G103+G105+G96+G108+G109+G111+G112+G114+G116+G118+G120+G122+G123+G125+G128+G126+G129+G131+G132+G134+G81++G107</f>
        <v>729495.89742735773</v>
      </c>
      <c r="H135" s="31">
        <f>H72+H73+H75+H77+H79+H83+H84+H85+H86+H88+H90+H92+H93+H95+H98+H100+H102+H103+H105+H96+H108+H109+H111+H112+H114+H116+H118+H120+H122+H123+H125+H128+H126+H129+H131+H132+H134+H81++H107</f>
        <v>808637.39770000021</v>
      </c>
      <c r="I135" s="31">
        <f>+I72+I73+I75+I77+I79+I81+I83+I84+I85+I86+I88+I90+I92+I93+I95+I96+I98+I100+I102+I103+I105+I107+I108+I109+I111+I112+I114+I116+I118++I120+I122+I123+I125+I126+I128+I129+I131+I132+I134</f>
        <v>806864.02205000026</v>
      </c>
    </row>
    <row r="136" spans="1:10" ht="48" customHeight="1">
      <c r="A136" s="252" t="s">
        <v>255</v>
      </c>
      <c r="B136" s="253"/>
      <c r="C136" s="253"/>
      <c r="D136" s="254"/>
      <c r="E136" s="256"/>
      <c r="F136" s="258"/>
      <c r="G136" s="31">
        <f>G135</f>
        <v>729495.89742735773</v>
      </c>
      <c r="H136" s="31">
        <f t="shared" ref="H136" si="5">H135</f>
        <v>808637.39770000021</v>
      </c>
      <c r="I136" s="31">
        <v>806864.02205000015</v>
      </c>
    </row>
    <row r="137" spans="1:10" ht="15.75">
      <c r="A137" s="249" t="s">
        <v>287</v>
      </c>
      <c r="B137" s="249"/>
      <c r="C137" s="249"/>
      <c r="D137" s="249"/>
      <c r="E137" s="249"/>
      <c r="F137" s="249"/>
      <c r="G137" s="249"/>
      <c r="H137" s="249"/>
      <c r="I137" s="249"/>
    </row>
    <row r="138" spans="1:10" ht="63">
      <c r="A138" s="190" t="s">
        <v>327</v>
      </c>
      <c r="B138" s="300" t="s">
        <v>288</v>
      </c>
      <c r="C138" s="303" t="s">
        <v>289</v>
      </c>
      <c r="D138" s="39" t="s">
        <v>290</v>
      </c>
      <c r="E138" s="40" t="s">
        <v>291</v>
      </c>
      <c r="F138" s="142" t="s">
        <v>92</v>
      </c>
      <c r="G138" s="41">
        <v>2456</v>
      </c>
      <c r="H138" s="41">
        <v>2464</v>
      </c>
      <c r="I138" s="41">
        <v>2464</v>
      </c>
      <c r="J138" s="134"/>
    </row>
    <row r="139" spans="1:10" ht="47.25">
      <c r="A139" s="190"/>
      <c r="B139" s="301"/>
      <c r="C139" s="304"/>
      <c r="D139" s="143" t="s">
        <v>292</v>
      </c>
      <c r="E139" s="182" t="s">
        <v>17</v>
      </c>
      <c r="F139" s="182" t="s">
        <v>6</v>
      </c>
      <c r="G139" s="170">
        <v>286288.3</v>
      </c>
      <c r="H139" s="170">
        <f>316740.03-527.03</f>
        <v>316213</v>
      </c>
      <c r="I139" s="170">
        <v>316740.03000000003</v>
      </c>
      <c r="J139" s="135"/>
    </row>
    <row r="140" spans="1:10" ht="20.25">
      <c r="A140" s="190"/>
      <c r="B140" s="301"/>
      <c r="C140" s="304"/>
      <c r="D140" s="143" t="s">
        <v>293</v>
      </c>
      <c r="E140" s="190"/>
      <c r="F140" s="190"/>
      <c r="G140" s="170">
        <f>430184.7-16084.3</f>
        <v>414100.4</v>
      </c>
      <c r="H140" s="170">
        <f>490656.63-16084.3</f>
        <v>474572.33</v>
      </c>
      <c r="I140" s="170">
        <f>490656.63-16084.3</f>
        <v>474572.33</v>
      </c>
      <c r="J140" s="135"/>
    </row>
    <row r="141" spans="1:10" ht="20.25">
      <c r="A141" s="190"/>
      <c r="B141" s="301"/>
      <c r="C141" s="304"/>
      <c r="D141" s="143" t="s">
        <v>294</v>
      </c>
      <c r="E141" s="190"/>
      <c r="F141" s="190"/>
      <c r="G141" s="170">
        <f>126461.8-4552.8</f>
        <v>121909</v>
      </c>
      <c r="H141" s="170">
        <f>134221.8-5115.5+450</f>
        <v>129556.29999999999</v>
      </c>
      <c r="I141" s="170">
        <f>134221.8-5115.5</f>
        <v>129106.29999999999</v>
      </c>
      <c r="J141" s="135"/>
    </row>
    <row r="142" spans="1:10" ht="20.25">
      <c r="A142" s="190"/>
      <c r="B142" s="301"/>
      <c r="C142" s="304"/>
      <c r="D142" s="143" t="s">
        <v>295</v>
      </c>
      <c r="E142" s="190"/>
      <c r="F142" s="190"/>
      <c r="G142" s="170">
        <f>107285.4</f>
        <v>107285.4</v>
      </c>
      <c r="H142" s="170">
        <f>127285.4</f>
        <v>127285.4</v>
      </c>
      <c r="I142" s="170">
        <f>127285.4</f>
        <v>127285.4</v>
      </c>
      <c r="J142" s="135"/>
    </row>
    <row r="143" spans="1:10" ht="20.25">
      <c r="A143" s="190"/>
      <c r="B143" s="301"/>
      <c r="C143" s="304"/>
      <c r="D143" s="143" t="s">
        <v>296</v>
      </c>
      <c r="E143" s="190"/>
      <c r="F143" s="190"/>
      <c r="G143" s="170">
        <f>284655.7-186856.04-7200.16</f>
        <v>90599.5</v>
      </c>
      <c r="H143" s="170">
        <f t="shared" ref="H143:I143" si="6">284655.7-186856.04</f>
        <v>97799.66</v>
      </c>
      <c r="I143" s="170">
        <f t="shared" si="6"/>
        <v>97799.66</v>
      </c>
      <c r="J143" s="135"/>
    </row>
    <row r="144" spans="1:10" ht="20.25">
      <c r="A144" s="190"/>
      <c r="B144" s="301"/>
      <c r="C144" s="305"/>
      <c r="D144" s="143" t="s">
        <v>297</v>
      </c>
      <c r="E144" s="183"/>
      <c r="F144" s="183"/>
      <c r="G144" s="170">
        <f>124365.5-40114.96-4000</f>
        <v>80250.540000000008</v>
      </c>
      <c r="H144" s="170">
        <f>133571.5-45101.14</f>
        <v>88470.36</v>
      </c>
      <c r="I144" s="170">
        <f>133571.5-45101.14</f>
        <v>88470.36</v>
      </c>
      <c r="J144" s="135"/>
    </row>
    <row r="145" spans="1:10" ht="63">
      <c r="A145" s="182" t="s">
        <v>328</v>
      </c>
      <c r="B145" s="301"/>
      <c r="C145" s="306" t="s">
        <v>298</v>
      </c>
      <c r="D145" s="42" t="s">
        <v>299</v>
      </c>
      <c r="E145" s="40" t="s">
        <v>291</v>
      </c>
      <c r="F145" s="142" t="s">
        <v>92</v>
      </c>
      <c r="G145" s="41">
        <v>2047</v>
      </c>
      <c r="H145" s="41">
        <v>2106</v>
      </c>
      <c r="I145" s="41">
        <v>2106</v>
      </c>
      <c r="J145" s="134"/>
    </row>
    <row r="146" spans="1:10" ht="47.25">
      <c r="A146" s="190"/>
      <c r="B146" s="301"/>
      <c r="C146" s="307"/>
      <c r="D146" s="143" t="s">
        <v>300</v>
      </c>
      <c r="E146" s="182" t="s">
        <v>17</v>
      </c>
      <c r="F146" s="182" t="s">
        <v>6</v>
      </c>
      <c r="G146" s="170">
        <f>1036410.3-105086.97-45999.45+66273</f>
        <v>951596.88000000012</v>
      </c>
      <c r="H146" s="170">
        <f>950668+68479.74-424.36</f>
        <v>1018723.38</v>
      </c>
      <c r="I146" s="170">
        <f>950668+68479.74</f>
        <v>1019147.74</v>
      </c>
      <c r="J146" s="135"/>
    </row>
    <row r="147" spans="1:10" ht="20.25">
      <c r="A147" s="190"/>
      <c r="B147" s="301"/>
      <c r="C147" s="307"/>
      <c r="D147" s="143" t="s">
        <v>301</v>
      </c>
      <c r="E147" s="190"/>
      <c r="F147" s="190"/>
      <c r="G147" s="170">
        <v>0</v>
      </c>
      <c r="H147" s="170">
        <v>668.66</v>
      </c>
      <c r="I147" s="170">
        <v>668.66</v>
      </c>
      <c r="J147" s="135"/>
    </row>
    <row r="148" spans="1:10" ht="20.25">
      <c r="A148" s="183"/>
      <c r="B148" s="301"/>
      <c r="C148" s="308"/>
      <c r="D148" s="143" t="s">
        <v>302</v>
      </c>
      <c r="E148" s="183"/>
      <c r="F148" s="183"/>
      <c r="G148" s="170">
        <v>22394.400000000001</v>
      </c>
      <c r="H148" s="170">
        <v>22394.400000000001</v>
      </c>
      <c r="I148" s="170">
        <v>22394.400000000001</v>
      </c>
      <c r="J148" s="135"/>
    </row>
    <row r="149" spans="1:10" ht="63">
      <c r="A149" s="182" t="s">
        <v>329</v>
      </c>
      <c r="B149" s="301"/>
      <c r="C149" s="309" t="s">
        <v>303</v>
      </c>
      <c r="D149" s="162" t="s">
        <v>304</v>
      </c>
      <c r="E149" s="40" t="s">
        <v>291</v>
      </c>
      <c r="F149" s="143" t="s">
        <v>92</v>
      </c>
      <c r="G149" s="41">
        <v>5618</v>
      </c>
      <c r="H149" s="41">
        <v>5847</v>
      </c>
      <c r="I149" s="41">
        <v>5847</v>
      </c>
      <c r="J149" s="134"/>
    </row>
    <row r="150" spans="1:10" ht="47.25">
      <c r="A150" s="190"/>
      <c r="B150" s="301"/>
      <c r="C150" s="307"/>
      <c r="D150" s="143" t="s">
        <v>305</v>
      </c>
      <c r="E150" s="182" t="s">
        <v>17</v>
      </c>
      <c r="F150" s="182" t="s">
        <v>6</v>
      </c>
      <c r="G150" s="170">
        <f>679529.9-7000-127285.4-15631.25</f>
        <v>529613.25</v>
      </c>
      <c r="H150" s="170">
        <f>692406.4-7000-127285.4+20404.2</f>
        <v>578525.19999999995</v>
      </c>
      <c r="I150" s="170">
        <f>692406.4-7000-127285.4+20404.2</f>
        <v>578525.19999999995</v>
      </c>
      <c r="J150" s="135"/>
    </row>
    <row r="151" spans="1:10" ht="20.25">
      <c r="A151" s="190"/>
      <c r="B151" s="301"/>
      <c r="C151" s="307"/>
      <c r="D151" s="143" t="s">
        <v>297</v>
      </c>
      <c r="E151" s="190"/>
      <c r="F151" s="190"/>
      <c r="G151" s="170">
        <f>40114.96-3441.5</f>
        <v>36673.46</v>
      </c>
      <c r="H151" s="170">
        <f>45101.14+11104.5</f>
        <v>56205.64</v>
      </c>
      <c r="I151" s="170">
        <f>45101.14+11104.5</f>
        <v>56205.64</v>
      </c>
      <c r="J151" s="135"/>
    </row>
    <row r="152" spans="1:10" ht="20.25">
      <c r="A152" s="183"/>
      <c r="B152" s="301"/>
      <c r="C152" s="310"/>
      <c r="D152" s="143" t="s">
        <v>296</v>
      </c>
      <c r="E152" s="183"/>
      <c r="F152" s="183"/>
      <c r="G152" s="170">
        <v>23042.5</v>
      </c>
      <c r="H152" s="170">
        <f>23042.5+424</f>
        <v>23466.5</v>
      </c>
      <c r="I152" s="170">
        <f>23042.5+424</f>
        <v>23466.5</v>
      </c>
      <c r="J152" s="135"/>
    </row>
    <row r="153" spans="1:10" ht="63">
      <c r="A153" s="190" t="s">
        <v>330</v>
      </c>
      <c r="B153" s="301"/>
      <c r="C153" s="309" t="s">
        <v>306</v>
      </c>
      <c r="D153" s="162" t="s">
        <v>307</v>
      </c>
      <c r="E153" s="40" t="s">
        <v>291</v>
      </c>
      <c r="F153" s="143" t="s">
        <v>92</v>
      </c>
      <c r="G153" s="41">
        <v>30300</v>
      </c>
      <c r="H153" s="41">
        <v>31596</v>
      </c>
      <c r="I153" s="41">
        <v>31596</v>
      </c>
      <c r="J153" s="134"/>
    </row>
    <row r="154" spans="1:10" ht="63">
      <c r="A154" s="183"/>
      <c r="B154" s="301"/>
      <c r="C154" s="311"/>
      <c r="D154" s="143" t="s">
        <v>300</v>
      </c>
      <c r="E154" s="143" t="s">
        <v>17</v>
      </c>
      <c r="F154" s="143" t="s">
        <v>6</v>
      </c>
      <c r="G154" s="170">
        <v>10941.3</v>
      </c>
      <c r="H154" s="170">
        <v>11284</v>
      </c>
      <c r="I154" s="170">
        <v>11284</v>
      </c>
      <c r="J154" s="135"/>
    </row>
    <row r="155" spans="1:10" ht="63">
      <c r="A155" s="182" t="s">
        <v>331</v>
      </c>
      <c r="B155" s="301"/>
      <c r="C155" s="312" t="s">
        <v>308</v>
      </c>
      <c r="D155" s="162" t="s">
        <v>309</v>
      </c>
      <c r="E155" s="40" t="s">
        <v>291</v>
      </c>
      <c r="F155" s="143" t="s">
        <v>92</v>
      </c>
      <c r="G155" s="43">
        <v>5663</v>
      </c>
      <c r="H155" s="43">
        <v>5663</v>
      </c>
      <c r="I155" s="43">
        <v>5663</v>
      </c>
      <c r="J155" s="136"/>
    </row>
    <row r="156" spans="1:10" ht="47.25">
      <c r="A156" s="307"/>
      <c r="B156" s="301"/>
      <c r="C156" s="313"/>
      <c r="D156" s="143" t="s">
        <v>300</v>
      </c>
      <c r="E156" s="182" t="s">
        <v>17</v>
      </c>
      <c r="F156" s="182" t="s">
        <v>6</v>
      </c>
      <c r="G156" s="170">
        <v>49740.12</v>
      </c>
      <c r="H156" s="170">
        <v>69740.12</v>
      </c>
      <c r="I156" s="170">
        <v>69740.12</v>
      </c>
      <c r="J156" s="135"/>
    </row>
    <row r="157" spans="1:10" ht="20.25">
      <c r="A157" s="307"/>
      <c r="B157" s="301"/>
      <c r="C157" s="313"/>
      <c r="D157" s="143" t="s">
        <v>296</v>
      </c>
      <c r="E157" s="190"/>
      <c r="F157" s="190"/>
      <c r="G157" s="170">
        <v>166278</v>
      </c>
      <c r="H157" s="170">
        <f>195390-11580.56</f>
        <v>183809.44</v>
      </c>
      <c r="I157" s="170">
        <f>195390-11580.56</f>
        <v>183809.44</v>
      </c>
      <c r="J157" s="135"/>
    </row>
    <row r="158" spans="1:10" ht="20.25">
      <c r="A158" s="308"/>
      <c r="B158" s="301"/>
      <c r="C158" s="314"/>
      <c r="D158" s="143" t="s">
        <v>294</v>
      </c>
      <c r="E158" s="183"/>
      <c r="F158" s="183"/>
      <c r="G158" s="170">
        <f>5115.5*0.89</f>
        <v>4552.7950000000001</v>
      </c>
      <c r="H158" s="170">
        <v>5115.5</v>
      </c>
      <c r="I158" s="170">
        <v>5115.5</v>
      </c>
      <c r="J158" s="135"/>
    </row>
    <row r="159" spans="1:10" ht="63">
      <c r="A159" s="182" t="s">
        <v>332</v>
      </c>
      <c r="B159" s="301"/>
      <c r="C159" s="306" t="s">
        <v>310</v>
      </c>
      <c r="D159" s="171" t="s">
        <v>311</v>
      </c>
      <c r="E159" s="143" t="s">
        <v>312</v>
      </c>
      <c r="F159" s="143" t="s">
        <v>92</v>
      </c>
      <c r="G159" s="43">
        <v>486</v>
      </c>
      <c r="H159" s="43">
        <v>545</v>
      </c>
      <c r="I159" s="43">
        <v>545</v>
      </c>
      <c r="J159" s="136"/>
    </row>
    <row r="160" spans="1:10" ht="63">
      <c r="A160" s="190"/>
      <c r="B160" s="301"/>
      <c r="C160" s="308"/>
      <c r="D160" s="143" t="s">
        <v>300</v>
      </c>
      <c r="E160" s="143" t="s">
        <v>17</v>
      </c>
      <c r="F160" s="143" t="s">
        <v>6</v>
      </c>
      <c r="G160" s="170">
        <v>32225.5</v>
      </c>
      <c r="H160" s="170">
        <v>34421.4</v>
      </c>
      <c r="I160" s="170">
        <v>34421.4</v>
      </c>
      <c r="J160" s="135"/>
    </row>
    <row r="161" spans="1:10" ht="63">
      <c r="A161" s="182" t="s">
        <v>333</v>
      </c>
      <c r="B161" s="301"/>
      <c r="C161" s="306" t="s">
        <v>313</v>
      </c>
      <c r="D161" s="171" t="s">
        <v>314</v>
      </c>
      <c r="E161" s="40" t="s">
        <v>291</v>
      </c>
      <c r="F161" s="143" t="s">
        <v>92</v>
      </c>
      <c r="G161" s="43">
        <v>100</v>
      </c>
      <c r="H161" s="43">
        <v>101</v>
      </c>
      <c r="I161" s="43">
        <v>101</v>
      </c>
      <c r="J161" s="136"/>
    </row>
    <row r="162" spans="1:10" ht="63">
      <c r="A162" s="183"/>
      <c r="B162" s="301"/>
      <c r="C162" s="308"/>
      <c r="D162" s="143" t="s">
        <v>315</v>
      </c>
      <c r="E162" s="143" t="s">
        <v>17</v>
      </c>
      <c r="F162" s="143" t="s">
        <v>6</v>
      </c>
      <c r="G162" s="30">
        <v>7000</v>
      </c>
      <c r="H162" s="30">
        <v>7573.7</v>
      </c>
      <c r="I162" s="30">
        <v>7573.7</v>
      </c>
      <c r="J162" s="137"/>
    </row>
    <row r="163" spans="1:10" ht="63">
      <c r="A163" s="182" t="s">
        <v>334</v>
      </c>
      <c r="B163" s="301"/>
      <c r="C163" s="306" t="s">
        <v>316</v>
      </c>
      <c r="D163" s="163" t="s">
        <v>317</v>
      </c>
      <c r="E163" s="143" t="s">
        <v>318</v>
      </c>
      <c r="F163" s="143" t="s">
        <v>319</v>
      </c>
      <c r="G163" s="86">
        <v>55160</v>
      </c>
      <c r="H163" s="86">
        <v>55160</v>
      </c>
      <c r="I163" s="86">
        <v>55160</v>
      </c>
      <c r="J163" s="138"/>
    </row>
    <row r="164" spans="1:10" ht="63">
      <c r="A164" s="183"/>
      <c r="B164" s="301"/>
      <c r="C164" s="308"/>
      <c r="D164" s="143" t="s">
        <v>320</v>
      </c>
      <c r="E164" s="143" t="s">
        <v>17</v>
      </c>
      <c r="F164" s="143" t="s">
        <v>6</v>
      </c>
      <c r="G164" s="30">
        <v>16084.2</v>
      </c>
      <c r="H164" s="30">
        <v>16084.3</v>
      </c>
      <c r="I164" s="30">
        <v>16084.3</v>
      </c>
      <c r="J164" s="137"/>
    </row>
    <row r="165" spans="1:10" ht="63">
      <c r="A165" s="182" t="s">
        <v>335</v>
      </c>
      <c r="B165" s="301"/>
      <c r="C165" s="315" t="s">
        <v>321</v>
      </c>
      <c r="D165" s="143" t="s">
        <v>322</v>
      </c>
      <c r="E165" s="143" t="s">
        <v>180</v>
      </c>
      <c r="F165" s="143" t="s">
        <v>23</v>
      </c>
      <c r="G165" s="43">
        <v>22</v>
      </c>
      <c r="H165" s="43">
        <v>26</v>
      </c>
      <c r="I165" s="43">
        <v>26</v>
      </c>
      <c r="J165" s="136"/>
    </row>
    <row r="166" spans="1:10" ht="63">
      <c r="A166" s="190"/>
      <c r="B166" s="301"/>
      <c r="C166" s="316"/>
      <c r="D166" s="143" t="s">
        <v>305</v>
      </c>
      <c r="E166" s="143" t="s">
        <v>17</v>
      </c>
      <c r="F166" s="143" t="s">
        <v>6</v>
      </c>
      <c r="G166" s="30">
        <v>6540.7</v>
      </c>
      <c r="H166" s="30">
        <f>13604.6*0.6</f>
        <v>8162.76</v>
      </c>
      <c r="I166" s="30">
        <f>13604.6*0.6</f>
        <v>8162.76</v>
      </c>
      <c r="J166" s="139"/>
    </row>
    <row r="167" spans="1:10" ht="78.75">
      <c r="A167" s="182" t="s">
        <v>336</v>
      </c>
      <c r="B167" s="301"/>
      <c r="C167" s="317" t="s">
        <v>323</v>
      </c>
      <c r="D167" s="143" t="s">
        <v>324</v>
      </c>
      <c r="E167" s="143" t="s">
        <v>165</v>
      </c>
      <c r="F167" s="143" t="s">
        <v>23</v>
      </c>
      <c r="G167" s="43">
        <v>8665</v>
      </c>
      <c r="H167" s="43">
        <v>9600</v>
      </c>
      <c r="I167" s="43">
        <v>9600</v>
      </c>
      <c r="J167" s="136"/>
    </row>
    <row r="168" spans="1:10" ht="63">
      <c r="A168" s="183"/>
      <c r="B168" s="302"/>
      <c r="C168" s="308"/>
      <c r="D168" s="143" t="s">
        <v>305</v>
      </c>
      <c r="E168" s="143" t="s">
        <v>17</v>
      </c>
      <c r="F168" s="143" t="s">
        <v>6</v>
      </c>
      <c r="G168" s="30">
        <v>5439.35</v>
      </c>
      <c r="H168" s="30">
        <f>13604.6*0.4</f>
        <v>5441.84</v>
      </c>
      <c r="I168" s="30">
        <f>13604.6*0.4</f>
        <v>5441.84</v>
      </c>
      <c r="J168" s="137"/>
    </row>
    <row r="169" spans="1:10" ht="63">
      <c r="A169" s="184" t="s">
        <v>325</v>
      </c>
      <c r="B169" s="185"/>
      <c r="C169" s="185"/>
      <c r="D169" s="186"/>
      <c r="E169" s="158" t="s">
        <v>18</v>
      </c>
      <c r="F169" s="158" t="s">
        <v>7</v>
      </c>
      <c r="G169" s="32">
        <f>G168+G166+G162+G160+G157+G156+G154+G152+G151+G150+G148+G146+G144+G143+G142+G141+G140+G139+G158+G164</f>
        <v>2962555.5949999997</v>
      </c>
      <c r="H169" s="32">
        <f>H168+H166+H162+H160+H157+H156+H154+H152+H151+H150+H148+H146+H144+H143+H142+H141+H140+H139+H158+H164+H147</f>
        <v>3275513.8899999997</v>
      </c>
      <c r="I169" s="32">
        <f>I168+I166+I162+I160+I157+I156+I154+I152+I151+I150+I148+I146+I144+I143+I142+I141+I140+I139+I158+I164+I147</f>
        <v>3276015.2800000003</v>
      </c>
    </row>
    <row r="170" spans="1:10" ht="63">
      <c r="A170" s="184" t="s">
        <v>326</v>
      </c>
      <c r="B170" s="185"/>
      <c r="C170" s="185"/>
      <c r="D170" s="186"/>
      <c r="E170" s="158" t="s">
        <v>18</v>
      </c>
      <c r="F170" s="158" t="s">
        <v>7</v>
      </c>
      <c r="G170" s="32">
        <f>G169</f>
        <v>2962555.5949999997</v>
      </c>
      <c r="H170" s="172">
        <f>H169</f>
        <v>3275513.8899999997</v>
      </c>
      <c r="I170" s="32">
        <f t="shared" ref="I170" si="7">I169</f>
        <v>3276015.2800000003</v>
      </c>
    </row>
    <row r="171" spans="1:10" ht="15.75">
      <c r="A171" s="318" t="s">
        <v>337</v>
      </c>
      <c r="B171" s="319"/>
      <c r="C171" s="319"/>
      <c r="D171" s="319"/>
      <c r="E171" s="319"/>
      <c r="F171" s="319"/>
      <c r="G171" s="319"/>
      <c r="H171" s="319"/>
      <c r="I171" s="319"/>
    </row>
    <row r="172" spans="1:10" ht="60">
      <c r="A172" s="212" t="s">
        <v>553</v>
      </c>
      <c r="B172" s="320" t="s">
        <v>338</v>
      </c>
      <c r="C172" s="237" t="s">
        <v>395</v>
      </c>
      <c r="D172" s="145" t="s">
        <v>339</v>
      </c>
      <c r="E172" s="145" t="s">
        <v>340</v>
      </c>
      <c r="F172" s="145" t="s">
        <v>341</v>
      </c>
      <c r="G172" s="46">
        <v>34.700000000000003</v>
      </c>
      <c r="H172" s="46">
        <v>34.700000000000003</v>
      </c>
      <c r="I172" s="46">
        <v>34.700000000000003</v>
      </c>
    </row>
    <row r="173" spans="1:10" ht="60">
      <c r="A173" s="211"/>
      <c r="B173" s="320"/>
      <c r="C173" s="239"/>
      <c r="D173" s="145" t="s">
        <v>342</v>
      </c>
      <c r="E173" s="145" t="s">
        <v>17</v>
      </c>
      <c r="F173" s="145" t="s">
        <v>7</v>
      </c>
      <c r="G173" s="46">
        <v>1262.8</v>
      </c>
      <c r="H173" s="46">
        <v>1262.8</v>
      </c>
      <c r="I173" s="46">
        <v>1262.8</v>
      </c>
    </row>
    <row r="174" spans="1:10" ht="60">
      <c r="A174" s="212" t="s">
        <v>554</v>
      </c>
      <c r="B174" s="320"/>
      <c r="C174" s="211" t="s">
        <v>343</v>
      </c>
      <c r="D174" s="145" t="s">
        <v>344</v>
      </c>
      <c r="E174" s="145" t="s">
        <v>345</v>
      </c>
      <c r="F174" s="145" t="s">
        <v>341</v>
      </c>
      <c r="G174" s="46">
        <v>90.5</v>
      </c>
      <c r="H174" s="46">
        <v>90.5</v>
      </c>
      <c r="I174" s="46">
        <v>90.5</v>
      </c>
    </row>
    <row r="175" spans="1:10" ht="60">
      <c r="A175" s="211"/>
      <c r="B175" s="320"/>
      <c r="C175" s="211"/>
      <c r="D175" s="145" t="s">
        <v>346</v>
      </c>
      <c r="E175" s="145" t="s">
        <v>17</v>
      </c>
      <c r="F175" s="145" t="s">
        <v>7</v>
      </c>
      <c r="G175" s="46">
        <v>1315.7</v>
      </c>
      <c r="H175" s="46">
        <v>1315.7</v>
      </c>
      <c r="I175" s="46">
        <v>1315.7</v>
      </c>
    </row>
    <row r="176" spans="1:10" ht="60">
      <c r="A176" s="212" t="s">
        <v>555</v>
      </c>
      <c r="B176" s="320"/>
      <c r="C176" s="211" t="s">
        <v>347</v>
      </c>
      <c r="D176" s="145" t="s">
        <v>348</v>
      </c>
      <c r="E176" s="145" t="s">
        <v>349</v>
      </c>
      <c r="F176" s="145" t="s">
        <v>350</v>
      </c>
      <c r="G176" s="46">
        <v>266.5</v>
      </c>
      <c r="H176" s="46">
        <v>256.5</v>
      </c>
      <c r="I176" s="46">
        <v>256.5</v>
      </c>
    </row>
    <row r="177" spans="1:9" ht="60">
      <c r="A177" s="211"/>
      <c r="B177" s="320"/>
      <c r="C177" s="211"/>
      <c r="D177" s="145" t="s">
        <v>346</v>
      </c>
      <c r="E177" s="145" t="s">
        <v>17</v>
      </c>
      <c r="F177" s="145" t="s">
        <v>7</v>
      </c>
      <c r="G177" s="46">
        <v>1965.7</v>
      </c>
      <c r="H177" s="46">
        <v>1965.7</v>
      </c>
      <c r="I177" s="46">
        <v>1891.94</v>
      </c>
    </row>
    <row r="178" spans="1:9" ht="75">
      <c r="A178" s="212" t="s">
        <v>556</v>
      </c>
      <c r="B178" s="320"/>
      <c r="C178" s="211" t="s">
        <v>351</v>
      </c>
      <c r="D178" s="145" t="s">
        <v>352</v>
      </c>
      <c r="E178" s="145" t="s">
        <v>353</v>
      </c>
      <c r="F178" s="145" t="s">
        <v>354</v>
      </c>
      <c r="G178" s="46">
        <v>11.49</v>
      </c>
      <c r="H178" s="46">
        <v>10.5</v>
      </c>
      <c r="I178" s="46">
        <v>10.5</v>
      </c>
    </row>
    <row r="179" spans="1:9" ht="60">
      <c r="A179" s="211"/>
      <c r="B179" s="320"/>
      <c r="C179" s="211"/>
      <c r="D179" s="145" t="s">
        <v>346</v>
      </c>
      <c r="E179" s="145" t="s">
        <v>17</v>
      </c>
      <c r="F179" s="145" t="s">
        <v>7</v>
      </c>
      <c r="G179" s="46">
        <v>367.7</v>
      </c>
      <c r="H179" s="46">
        <v>367.7</v>
      </c>
      <c r="I179" s="46">
        <v>336.01799999999997</v>
      </c>
    </row>
    <row r="180" spans="1:9" ht="60">
      <c r="A180" s="212" t="s">
        <v>557</v>
      </c>
      <c r="B180" s="320"/>
      <c r="C180" s="211" t="s">
        <v>343</v>
      </c>
      <c r="D180" s="145" t="s">
        <v>355</v>
      </c>
      <c r="E180" s="145" t="s">
        <v>356</v>
      </c>
      <c r="F180" s="145" t="s">
        <v>341</v>
      </c>
      <c r="G180" s="46">
        <v>1180</v>
      </c>
      <c r="H180" s="46">
        <v>1163.9000000000001</v>
      </c>
      <c r="I180" s="46">
        <v>1163.9000000000001</v>
      </c>
    </row>
    <row r="181" spans="1:9" ht="60">
      <c r="A181" s="211"/>
      <c r="B181" s="320"/>
      <c r="C181" s="211"/>
      <c r="D181" s="145" t="s">
        <v>346</v>
      </c>
      <c r="E181" s="145" t="s">
        <v>17</v>
      </c>
      <c r="F181" s="145" t="s">
        <v>7</v>
      </c>
      <c r="G181" s="46">
        <v>753.3</v>
      </c>
      <c r="H181" s="46">
        <v>753.3</v>
      </c>
      <c r="I181" s="46">
        <v>743.02499999999998</v>
      </c>
    </row>
    <row r="182" spans="1:9" ht="120">
      <c r="A182" s="212" t="s">
        <v>558</v>
      </c>
      <c r="B182" s="320"/>
      <c r="C182" s="211" t="s">
        <v>347</v>
      </c>
      <c r="D182" s="145" t="s">
        <v>357</v>
      </c>
      <c r="E182" s="145" t="s">
        <v>358</v>
      </c>
      <c r="F182" s="145" t="s">
        <v>23</v>
      </c>
      <c r="G182" s="47">
        <v>24</v>
      </c>
      <c r="H182" s="47">
        <v>24</v>
      </c>
      <c r="I182" s="47">
        <v>24</v>
      </c>
    </row>
    <row r="183" spans="1:9" ht="60">
      <c r="A183" s="211"/>
      <c r="B183" s="320"/>
      <c r="C183" s="211"/>
      <c r="D183" s="145" t="s">
        <v>346</v>
      </c>
      <c r="E183" s="145" t="s">
        <v>17</v>
      </c>
      <c r="F183" s="145" t="s">
        <v>7</v>
      </c>
      <c r="G183" s="46">
        <v>220.2</v>
      </c>
      <c r="H183" s="46">
        <v>220.2</v>
      </c>
      <c r="I183" s="46">
        <v>220.2</v>
      </c>
    </row>
    <row r="184" spans="1:9" ht="120">
      <c r="A184" s="212" t="s">
        <v>559</v>
      </c>
      <c r="B184" s="320"/>
      <c r="C184" s="211" t="s">
        <v>359</v>
      </c>
      <c r="D184" s="145" t="s">
        <v>352</v>
      </c>
      <c r="E184" s="145" t="s">
        <v>360</v>
      </c>
      <c r="F184" s="145" t="s">
        <v>361</v>
      </c>
      <c r="G184" s="46">
        <v>34159</v>
      </c>
      <c r="H184" s="46">
        <v>28124.81</v>
      </c>
      <c r="I184" s="46">
        <v>28124.81</v>
      </c>
    </row>
    <row r="185" spans="1:9" ht="45">
      <c r="A185" s="211"/>
      <c r="B185" s="320"/>
      <c r="C185" s="211"/>
      <c r="D185" s="145" t="s">
        <v>362</v>
      </c>
      <c r="E185" s="211" t="s">
        <v>17</v>
      </c>
      <c r="F185" s="211" t="s">
        <v>7</v>
      </c>
      <c r="G185" s="46">
        <v>74</v>
      </c>
      <c r="H185" s="46">
        <v>74</v>
      </c>
      <c r="I185" s="46">
        <v>58.9</v>
      </c>
    </row>
    <row r="186" spans="1:9">
      <c r="A186" s="211"/>
      <c r="B186" s="320"/>
      <c r="C186" s="211"/>
      <c r="D186" s="145" t="s">
        <v>363</v>
      </c>
      <c r="E186" s="211"/>
      <c r="F186" s="211"/>
      <c r="G186" s="46">
        <v>178.8</v>
      </c>
      <c r="H186" s="46">
        <v>178.8</v>
      </c>
      <c r="I186" s="46">
        <v>149.15</v>
      </c>
    </row>
    <row r="187" spans="1:9" ht="105">
      <c r="A187" s="212" t="s">
        <v>560</v>
      </c>
      <c r="B187" s="320"/>
      <c r="C187" s="211" t="s">
        <v>364</v>
      </c>
      <c r="D187" s="145" t="s">
        <v>365</v>
      </c>
      <c r="E187" s="145" t="s">
        <v>366</v>
      </c>
      <c r="F187" s="145" t="s">
        <v>354</v>
      </c>
      <c r="G187" s="46">
        <v>43.53</v>
      </c>
      <c r="H187" s="46">
        <v>43.53</v>
      </c>
      <c r="I187" s="46">
        <v>43.53</v>
      </c>
    </row>
    <row r="188" spans="1:9" ht="60">
      <c r="A188" s="211"/>
      <c r="B188" s="320"/>
      <c r="C188" s="211"/>
      <c r="D188" s="145" t="s">
        <v>346</v>
      </c>
      <c r="E188" s="145" t="s">
        <v>17</v>
      </c>
      <c r="F188" s="145" t="s">
        <v>7</v>
      </c>
      <c r="G188" s="46">
        <v>367.7</v>
      </c>
      <c r="H188" s="46">
        <v>367.7</v>
      </c>
      <c r="I188" s="46">
        <v>367.7</v>
      </c>
    </row>
    <row r="189" spans="1:9" ht="60">
      <c r="A189" s="212" t="s">
        <v>561</v>
      </c>
      <c r="B189" s="320"/>
      <c r="C189" s="211" t="s">
        <v>367</v>
      </c>
      <c r="D189" s="145" t="s">
        <v>368</v>
      </c>
      <c r="E189" s="145" t="s">
        <v>369</v>
      </c>
      <c r="F189" s="145" t="s">
        <v>341</v>
      </c>
      <c r="G189" s="46">
        <v>5886</v>
      </c>
      <c r="H189" s="46">
        <v>5886</v>
      </c>
      <c r="I189" s="46">
        <v>5886</v>
      </c>
    </row>
    <row r="190" spans="1:9" ht="60">
      <c r="A190" s="211"/>
      <c r="B190" s="320"/>
      <c r="C190" s="211"/>
      <c r="D190" s="145" t="s">
        <v>346</v>
      </c>
      <c r="E190" s="145" t="s">
        <v>17</v>
      </c>
      <c r="F190" s="145" t="s">
        <v>7</v>
      </c>
      <c r="G190" s="46">
        <v>3656.4</v>
      </c>
      <c r="H190" s="46">
        <v>3656.4</v>
      </c>
      <c r="I190" s="46">
        <v>3656.4</v>
      </c>
    </row>
    <row r="191" spans="1:9" ht="105">
      <c r="A191" s="210" t="s">
        <v>562</v>
      </c>
      <c r="B191" s="320"/>
      <c r="C191" s="211" t="s">
        <v>367</v>
      </c>
      <c r="D191" s="145" t="s">
        <v>370</v>
      </c>
      <c r="E191" s="145" t="s">
        <v>371</v>
      </c>
      <c r="F191" s="145" t="s">
        <v>372</v>
      </c>
      <c r="G191" s="46">
        <v>2</v>
      </c>
      <c r="H191" s="46">
        <v>2</v>
      </c>
      <c r="I191" s="46">
        <v>2</v>
      </c>
    </row>
    <row r="192" spans="1:9" ht="60">
      <c r="A192" s="219"/>
      <c r="B192" s="320"/>
      <c r="C192" s="211"/>
      <c r="D192" s="145" t="s">
        <v>346</v>
      </c>
      <c r="E192" s="145" t="s">
        <v>17</v>
      </c>
      <c r="F192" s="145" t="s">
        <v>7</v>
      </c>
      <c r="G192" s="46">
        <v>100.8</v>
      </c>
      <c r="H192" s="46">
        <v>100.8</v>
      </c>
      <c r="I192" s="46">
        <v>100.8</v>
      </c>
    </row>
    <row r="193" spans="1:9" ht="105">
      <c r="A193" s="210" t="s">
        <v>563</v>
      </c>
      <c r="B193" s="320"/>
      <c r="C193" s="211" t="s">
        <v>367</v>
      </c>
      <c r="D193" s="145" t="s">
        <v>373</v>
      </c>
      <c r="E193" s="145" t="s">
        <v>374</v>
      </c>
      <c r="F193" s="145" t="s">
        <v>372</v>
      </c>
      <c r="G193" s="46">
        <v>35</v>
      </c>
      <c r="H193" s="46">
        <v>35</v>
      </c>
      <c r="I193" s="46">
        <v>35</v>
      </c>
    </row>
    <row r="194" spans="1:9" ht="60">
      <c r="A194" s="219"/>
      <c r="B194" s="320"/>
      <c r="C194" s="211"/>
      <c r="D194" s="145" t="s">
        <v>346</v>
      </c>
      <c r="E194" s="145" t="s">
        <v>17</v>
      </c>
      <c r="F194" s="145" t="s">
        <v>7</v>
      </c>
      <c r="G194" s="46">
        <v>307</v>
      </c>
      <c r="H194" s="46">
        <v>307</v>
      </c>
      <c r="I194" s="46">
        <v>307</v>
      </c>
    </row>
    <row r="195" spans="1:9" ht="105">
      <c r="A195" s="212" t="s">
        <v>564</v>
      </c>
      <c r="B195" s="320"/>
      <c r="C195" s="211" t="s">
        <v>343</v>
      </c>
      <c r="D195" s="145" t="s">
        <v>375</v>
      </c>
      <c r="E195" s="145" t="s">
        <v>376</v>
      </c>
      <c r="F195" s="145" t="s">
        <v>23</v>
      </c>
      <c r="G195" s="47">
        <v>102</v>
      </c>
      <c r="H195" s="47">
        <v>102</v>
      </c>
      <c r="I195" s="47">
        <v>102</v>
      </c>
    </row>
    <row r="196" spans="1:9" ht="60">
      <c r="A196" s="211"/>
      <c r="B196" s="320"/>
      <c r="C196" s="211"/>
      <c r="D196" s="145" t="s">
        <v>346</v>
      </c>
      <c r="E196" s="145" t="s">
        <v>17</v>
      </c>
      <c r="F196" s="145" t="s">
        <v>7</v>
      </c>
      <c r="G196" s="46">
        <v>894.7</v>
      </c>
      <c r="H196" s="46">
        <v>894.7</v>
      </c>
      <c r="I196" s="46">
        <v>894.7</v>
      </c>
    </row>
    <row r="197" spans="1:9" ht="60">
      <c r="A197" s="212" t="s">
        <v>565</v>
      </c>
      <c r="B197" s="320"/>
      <c r="C197" s="211" t="s">
        <v>377</v>
      </c>
      <c r="D197" s="145" t="s">
        <v>378</v>
      </c>
      <c r="E197" s="145" t="s">
        <v>379</v>
      </c>
      <c r="F197" s="145" t="s">
        <v>23</v>
      </c>
      <c r="G197" s="47">
        <v>78</v>
      </c>
      <c r="H197" s="47">
        <v>78</v>
      </c>
      <c r="I197" s="47">
        <v>78</v>
      </c>
    </row>
    <row r="198" spans="1:9" ht="60">
      <c r="A198" s="211"/>
      <c r="B198" s="320"/>
      <c r="C198" s="211"/>
      <c r="D198" s="145" t="s">
        <v>346</v>
      </c>
      <c r="E198" s="145" t="s">
        <v>17</v>
      </c>
      <c r="F198" s="145" t="s">
        <v>7</v>
      </c>
      <c r="G198" s="46">
        <v>1159.9000000000001</v>
      </c>
      <c r="H198" s="46">
        <v>1159.9000000000001</v>
      </c>
      <c r="I198" s="46">
        <v>1159.9000000000001</v>
      </c>
    </row>
    <row r="199" spans="1:9" ht="120">
      <c r="A199" s="212" t="s">
        <v>566</v>
      </c>
      <c r="B199" s="320"/>
      <c r="C199" s="211" t="s">
        <v>343</v>
      </c>
      <c r="D199" s="145" t="s">
        <v>380</v>
      </c>
      <c r="E199" s="145" t="s">
        <v>381</v>
      </c>
      <c r="F199" s="145" t="s">
        <v>23</v>
      </c>
      <c r="G199" s="47">
        <v>150</v>
      </c>
      <c r="H199" s="47">
        <v>150</v>
      </c>
      <c r="I199" s="47">
        <v>150</v>
      </c>
    </row>
    <row r="200" spans="1:9" ht="60">
      <c r="A200" s="211"/>
      <c r="B200" s="320"/>
      <c r="C200" s="211"/>
      <c r="D200" s="145" t="s">
        <v>346</v>
      </c>
      <c r="E200" s="145" t="s">
        <v>17</v>
      </c>
      <c r="F200" s="145" t="s">
        <v>7</v>
      </c>
      <c r="G200" s="46">
        <v>591.29999999999995</v>
      </c>
      <c r="H200" s="46">
        <v>591.29999999999995</v>
      </c>
      <c r="I200" s="46">
        <v>591.29999999999995</v>
      </c>
    </row>
    <row r="201" spans="1:9" ht="75">
      <c r="A201" s="211" t="s">
        <v>567</v>
      </c>
      <c r="B201" s="320"/>
      <c r="C201" s="211" t="s">
        <v>347</v>
      </c>
      <c r="D201" s="145" t="s">
        <v>382</v>
      </c>
      <c r="E201" s="145" t="s">
        <v>383</v>
      </c>
      <c r="F201" s="145" t="s">
        <v>23</v>
      </c>
      <c r="G201" s="47">
        <v>40</v>
      </c>
      <c r="H201" s="47">
        <v>40</v>
      </c>
      <c r="I201" s="47">
        <v>40</v>
      </c>
    </row>
    <row r="202" spans="1:9" ht="60">
      <c r="A202" s="211"/>
      <c r="B202" s="320"/>
      <c r="C202" s="211"/>
      <c r="D202" s="145" t="s">
        <v>346</v>
      </c>
      <c r="E202" s="145" t="s">
        <v>17</v>
      </c>
      <c r="F202" s="145" t="s">
        <v>7</v>
      </c>
      <c r="G202" s="46">
        <v>400</v>
      </c>
      <c r="H202" s="46">
        <v>400</v>
      </c>
      <c r="I202" s="46">
        <v>400</v>
      </c>
    </row>
    <row r="203" spans="1:9" ht="75">
      <c r="A203" s="211" t="s">
        <v>568</v>
      </c>
      <c r="B203" s="320"/>
      <c r="C203" s="211" t="s">
        <v>347</v>
      </c>
      <c r="D203" s="145" t="s">
        <v>384</v>
      </c>
      <c r="E203" s="145" t="s">
        <v>385</v>
      </c>
      <c r="F203" s="145" t="s">
        <v>23</v>
      </c>
      <c r="G203" s="47">
        <v>776</v>
      </c>
      <c r="H203" s="47">
        <v>776</v>
      </c>
      <c r="I203" s="47">
        <v>776</v>
      </c>
    </row>
    <row r="204" spans="1:9" ht="60">
      <c r="A204" s="211"/>
      <c r="B204" s="320"/>
      <c r="C204" s="211"/>
      <c r="D204" s="145" t="s">
        <v>346</v>
      </c>
      <c r="E204" s="145" t="s">
        <v>17</v>
      </c>
      <c r="F204" s="145" t="s">
        <v>7</v>
      </c>
      <c r="G204" s="46">
        <v>68.365600000000001</v>
      </c>
      <c r="H204" s="46">
        <v>68.365600000000001</v>
      </c>
      <c r="I204" s="46">
        <v>68.365600000000001</v>
      </c>
    </row>
    <row r="205" spans="1:9" ht="75">
      <c r="A205" s="212" t="s">
        <v>569</v>
      </c>
      <c r="B205" s="320"/>
      <c r="C205" s="211" t="s">
        <v>343</v>
      </c>
      <c r="D205" s="145" t="s">
        <v>382</v>
      </c>
      <c r="E205" s="145" t="s">
        <v>386</v>
      </c>
      <c r="F205" s="145" t="s">
        <v>23</v>
      </c>
      <c r="G205" s="47">
        <v>235</v>
      </c>
      <c r="H205" s="47">
        <v>235</v>
      </c>
      <c r="I205" s="47">
        <v>235</v>
      </c>
    </row>
    <row r="206" spans="1:9" ht="60">
      <c r="A206" s="212"/>
      <c r="B206" s="320"/>
      <c r="C206" s="211"/>
      <c r="D206" s="145" t="s">
        <v>346</v>
      </c>
      <c r="E206" s="145" t="s">
        <v>17</v>
      </c>
      <c r="F206" s="145" t="s">
        <v>7</v>
      </c>
      <c r="G206" s="46">
        <v>2133.4144000000001</v>
      </c>
      <c r="H206" s="46">
        <v>2133.4144000000001</v>
      </c>
      <c r="I206" s="46">
        <v>2133.4144000000001</v>
      </c>
    </row>
    <row r="207" spans="1:9" ht="75">
      <c r="A207" s="211" t="s">
        <v>570</v>
      </c>
      <c r="B207" s="320"/>
      <c r="C207" s="211" t="s">
        <v>343</v>
      </c>
      <c r="D207" s="145" t="s">
        <v>382</v>
      </c>
      <c r="E207" s="145" t="s">
        <v>387</v>
      </c>
      <c r="F207" s="145" t="s">
        <v>23</v>
      </c>
      <c r="G207" s="47">
        <v>4</v>
      </c>
      <c r="H207" s="47">
        <v>4</v>
      </c>
      <c r="I207" s="47">
        <v>4</v>
      </c>
    </row>
    <row r="208" spans="1:9" ht="60">
      <c r="A208" s="211"/>
      <c r="B208" s="320"/>
      <c r="C208" s="211"/>
      <c r="D208" s="145" t="s">
        <v>346</v>
      </c>
      <c r="E208" s="145" t="s">
        <v>17</v>
      </c>
      <c r="F208" s="145" t="s">
        <v>7</v>
      </c>
      <c r="G208" s="46">
        <v>53.82</v>
      </c>
      <c r="H208" s="46">
        <v>53.82</v>
      </c>
      <c r="I208" s="46">
        <v>53.82</v>
      </c>
    </row>
    <row r="209" spans="1:9" ht="90">
      <c r="A209" s="212" t="s">
        <v>571</v>
      </c>
      <c r="B209" s="320"/>
      <c r="C209" s="211" t="s">
        <v>343</v>
      </c>
      <c r="D209" s="145" t="s">
        <v>382</v>
      </c>
      <c r="E209" s="145" t="s">
        <v>388</v>
      </c>
      <c r="F209" s="145" t="s">
        <v>23</v>
      </c>
      <c r="G209" s="48">
        <v>100000</v>
      </c>
      <c r="H209" s="48">
        <v>100000</v>
      </c>
      <c r="I209" s="48">
        <v>100000</v>
      </c>
    </row>
    <row r="210" spans="1:9" ht="60">
      <c r="A210" s="219"/>
      <c r="B210" s="320"/>
      <c r="C210" s="211"/>
      <c r="D210" s="145" t="s">
        <v>346</v>
      </c>
      <c r="E210" s="145" t="s">
        <v>17</v>
      </c>
      <c r="F210" s="145" t="s">
        <v>7</v>
      </c>
      <c r="G210" s="46">
        <v>2563</v>
      </c>
      <c r="H210" s="46">
        <v>2563</v>
      </c>
      <c r="I210" s="46">
        <v>2563</v>
      </c>
    </row>
    <row r="211" spans="1:9" ht="60">
      <c r="A211" s="212" t="s">
        <v>572</v>
      </c>
      <c r="B211" s="320"/>
      <c r="C211" s="211" t="s">
        <v>389</v>
      </c>
      <c r="D211" s="145" t="s">
        <v>390</v>
      </c>
      <c r="E211" s="145" t="s">
        <v>391</v>
      </c>
      <c r="F211" s="145" t="s">
        <v>392</v>
      </c>
      <c r="G211" s="155">
        <v>9482946</v>
      </c>
      <c r="H211" s="155">
        <v>9482946</v>
      </c>
      <c r="I211" s="155">
        <v>9482946</v>
      </c>
    </row>
    <row r="212" spans="1:9" ht="45">
      <c r="A212" s="211"/>
      <c r="B212" s="320"/>
      <c r="C212" s="211"/>
      <c r="D212" s="145" t="s">
        <v>362</v>
      </c>
      <c r="E212" s="211" t="s">
        <v>17</v>
      </c>
      <c r="F212" s="211" t="s">
        <v>7</v>
      </c>
      <c r="G212" s="46">
        <v>60000</v>
      </c>
      <c r="H212" s="46">
        <v>60000</v>
      </c>
      <c r="I212" s="46">
        <v>24451.040000000001</v>
      </c>
    </row>
    <row r="213" spans="1:9">
      <c r="A213" s="211"/>
      <c r="B213" s="320"/>
      <c r="C213" s="211"/>
      <c r="D213" s="145" t="s">
        <v>393</v>
      </c>
      <c r="E213" s="211"/>
      <c r="F213" s="211"/>
      <c r="G213" s="46">
        <v>0</v>
      </c>
      <c r="H213" s="46">
        <v>0</v>
      </c>
      <c r="I213" s="46">
        <v>0</v>
      </c>
    </row>
    <row r="214" spans="1:9">
      <c r="A214" s="211"/>
      <c r="B214" s="320"/>
      <c r="C214" s="211"/>
      <c r="D214" s="145" t="s">
        <v>363</v>
      </c>
      <c r="E214" s="211"/>
      <c r="F214" s="211"/>
      <c r="G214" s="46">
        <v>30000</v>
      </c>
      <c r="H214" s="46">
        <v>30000</v>
      </c>
      <c r="I214" s="46">
        <v>16415.91</v>
      </c>
    </row>
    <row r="215" spans="1:9">
      <c r="A215" s="211"/>
      <c r="B215" s="320"/>
      <c r="C215" s="211"/>
      <c r="D215" s="145" t="s">
        <v>394</v>
      </c>
      <c r="E215" s="211"/>
      <c r="F215" s="211"/>
      <c r="G215" s="46">
        <v>0</v>
      </c>
      <c r="H215" s="46">
        <v>0</v>
      </c>
      <c r="I215" s="46">
        <v>0</v>
      </c>
    </row>
    <row r="216" spans="1:9" ht="90">
      <c r="A216" s="219" t="s">
        <v>573</v>
      </c>
      <c r="B216" s="320"/>
      <c r="C216" s="211" t="s">
        <v>395</v>
      </c>
      <c r="D216" s="145" t="s">
        <v>396</v>
      </c>
      <c r="E216" s="145" t="s">
        <v>397</v>
      </c>
      <c r="F216" s="145" t="s">
        <v>361</v>
      </c>
      <c r="G216" s="46">
        <v>1820741</v>
      </c>
      <c r="H216" s="46">
        <v>1820741</v>
      </c>
      <c r="I216" s="46">
        <v>1820741</v>
      </c>
    </row>
    <row r="217" spans="1:9">
      <c r="A217" s="210"/>
      <c r="B217" s="320"/>
      <c r="C217" s="211"/>
      <c r="D217" s="211" t="s">
        <v>398</v>
      </c>
      <c r="E217" s="211" t="s">
        <v>17</v>
      </c>
      <c r="F217" s="211" t="s">
        <v>7</v>
      </c>
      <c r="G217" s="243">
        <v>8011.3</v>
      </c>
      <c r="H217" s="243">
        <v>8011.3</v>
      </c>
      <c r="I217" s="243">
        <v>13011.4</v>
      </c>
    </row>
    <row r="218" spans="1:9">
      <c r="A218" s="211"/>
      <c r="B218" s="320"/>
      <c r="C218" s="211"/>
      <c r="D218" s="211"/>
      <c r="E218" s="211"/>
      <c r="F218" s="211"/>
      <c r="G218" s="243"/>
      <c r="H218" s="243"/>
      <c r="I218" s="243"/>
    </row>
    <row r="219" spans="1:9" ht="60">
      <c r="A219" s="210" t="s">
        <v>574</v>
      </c>
      <c r="B219" s="320"/>
      <c r="C219" s="210" t="s">
        <v>343</v>
      </c>
      <c r="D219" s="145" t="s">
        <v>396</v>
      </c>
      <c r="E219" s="145" t="s">
        <v>399</v>
      </c>
      <c r="F219" s="145" t="s">
        <v>400</v>
      </c>
      <c r="G219" s="46">
        <v>19051983</v>
      </c>
      <c r="H219" s="46">
        <v>19051983</v>
      </c>
      <c r="I219" s="46">
        <v>19051983</v>
      </c>
    </row>
    <row r="220" spans="1:9" ht="45">
      <c r="A220" s="212"/>
      <c r="B220" s="320"/>
      <c r="C220" s="212"/>
      <c r="D220" s="145" t="s">
        <v>401</v>
      </c>
      <c r="E220" s="210" t="s">
        <v>17</v>
      </c>
      <c r="F220" s="210" t="s">
        <v>402</v>
      </c>
      <c r="G220" s="46">
        <f>275904.14-5447.34</f>
        <v>270456.8</v>
      </c>
      <c r="H220" s="46">
        <v>275904.14</v>
      </c>
      <c r="I220" s="46">
        <v>275904.14</v>
      </c>
    </row>
    <row r="221" spans="1:9">
      <c r="A221" s="212"/>
      <c r="B221" s="320"/>
      <c r="C221" s="212"/>
      <c r="D221" s="145" t="s">
        <v>393</v>
      </c>
      <c r="E221" s="212"/>
      <c r="F221" s="212"/>
      <c r="G221" s="46">
        <v>0</v>
      </c>
      <c r="H221" s="46">
        <v>51118.7</v>
      </c>
      <c r="I221" s="46">
        <v>49018.7</v>
      </c>
    </row>
    <row r="222" spans="1:9">
      <c r="A222" s="212"/>
      <c r="B222" s="320"/>
      <c r="C222" s="212"/>
      <c r="D222" s="145" t="s">
        <v>403</v>
      </c>
      <c r="E222" s="212"/>
      <c r="F222" s="212"/>
      <c r="G222" s="155">
        <v>6900</v>
      </c>
      <c r="H222" s="155">
        <v>9770.4</v>
      </c>
      <c r="I222" s="155">
        <v>10770.44</v>
      </c>
    </row>
    <row r="223" spans="1:9">
      <c r="A223" s="212"/>
      <c r="B223" s="320"/>
      <c r="C223" s="212"/>
      <c r="D223" s="145" t="s">
        <v>404</v>
      </c>
      <c r="E223" s="212"/>
      <c r="F223" s="212"/>
      <c r="G223" s="155">
        <v>1400</v>
      </c>
      <c r="H223" s="155">
        <v>2408</v>
      </c>
      <c r="I223" s="155">
        <v>1408</v>
      </c>
    </row>
    <row r="224" spans="1:9">
      <c r="A224" s="219"/>
      <c r="B224" s="320"/>
      <c r="C224" s="219"/>
      <c r="D224" s="145" t="s">
        <v>405</v>
      </c>
      <c r="E224" s="219"/>
      <c r="F224" s="219"/>
      <c r="G224" s="155">
        <v>4637.3999999999996</v>
      </c>
      <c r="H224" s="155">
        <v>0</v>
      </c>
      <c r="I224" s="155">
        <v>0</v>
      </c>
    </row>
    <row r="225" spans="1:9" ht="60">
      <c r="A225" s="210" t="s">
        <v>575</v>
      </c>
      <c r="B225" s="320"/>
      <c r="C225" s="211" t="s">
        <v>406</v>
      </c>
      <c r="D225" s="145" t="s">
        <v>407</v>
      </c>
      <c r="E225" s="145" t="s">
        <v>408</v>
      </c>
      <c r="F225" s="145" t="s">
        <v>409</v>
      </c>
      <c r="G225" s="46">
        <v>7100000</v>
      </c>
      <c r="H225" s="46">
        <v>7100000</v>
      </c>
      <c r="I225" s="46">
        <v>7100000</v>
      </c>
    </row>
    <row r="226" spans="1:9" ht="103.5" customHeight="1">
      <c r="A226" s="211"/>
      <c r="B226" s="320"/>
      <c r="C226" s="211"/>
      <c r="D226" s="145" t="s">
        <v>410</v>
      </c>
      <c r="E226" s="145" t="s">
        <v>17</v>
      </c>
      <c r="F226" s="145" t="s">
        <v>7</v>
      </c>
      <c r="G226" s="46">
        <v>178013.2</v>
      </c>
      <c r="H226" s="46">
        <v>180746</v>
      </c>
      <c r="I226" s="46">
        <v>180746</v>
      </c>
    </row>
    <row r="227" spans="1:9" ht="135">
      <c r="A227" s="211" t="s">
        <v>576</v>
      </c>
      <c r="B227" s="320"/>
      <c r="C227" s="211" t="s">
        <v>411</v>
      </c>
      <c r="D227" s="145" t="s">
        <v>412</v>
      </c>
      <c r="E227" s="145" t="s">
        <v>413</v>
      </c>
      <c r="F227" s="145" t="s">
        <v>392</v>
      </c>
      <c r="G227" s="46">
        <v>44799.7</v>
      </c>
      <c r="H227" s="46">
        <v>44799.7</v>
      </c>
      <c r="I227" s="46">
        <v>44799.7</v>
      </c>
    </row>
    <row r="228" spans="1:9" ht="60">
      <c r="A228" s="211"/>
      <c r="B228" s="320"/>
      <c r="C228" s="211"/>
      <c r="D228" s="145" t="s">
        <v>414</v>
      </c>
      <c r="E228" s="145" t="s">
        <v>17</v>
      </c>
      <c r="F228" s="145" t="s">
        <v>7</v>
      </c>
      <c r="G228" s="46">
        <v>17919.849999999999</v>
      </c>
      <c r="H228" s="46">
        <v>17919.849999999999</v>
      </c>
      <c r="I228" s="46">
        <v>17919.849999999999</v>
      </c>
    </row>
    <row r="229" spans="1:9" ht="135">
      <c r="A229" s="210" t="s">
        <v>577</v>
      </c>
      <c r="B229" s="320"/>
      <c r="C229" s="211" t="s">
        <v>411</v>
      </c>
      <c r="D229" s="145" t="s">
        <v>415</v>
      </c>
      <c r="E229" s="145" t="s">
        <v>416</v>
      </c>
      <c r="F229" s="145" t="s">
        <v>361</v>
      </c>
      <c r="G229" s="46">
        <v>19200.3</v>
      </c>
      <c r="H229" s="46">
        <v>19200.3</v>
      </c>
      <c r="I229" s="46">
        <v>19200.3</v>
      </c>
    </row>
    <row r="230" spans="1:9" ht="45">
      <c r="A230" s="212"/>
      <c r="B230" s="320"/>
      <c r="C230" s="211"/>
      <c r="D230" s="145" t="s">
        <v>414</v>
      </c>
      <c r="E230" s="211" t="s">
        <v>17</v>
      </c>
      <c r="F230" s="211" t="s">
        <v>7</v>
      </c>
      <c r="G230" s="46">
        <v>28800.45</v>
      </c>
      <c r="H230" s="46">
        <v>28800.45</v>
      </c>
      <c r="I230" s="46">
        <v>28800.45</v>
      </c>
    </row>
    <row r="231" spans="1:9">
      <c r="A231" s="219"/>
      <c r="B231" s="320"/>
      <c r="C231" s="211"/>
      <c r="D231" s="145" t="s">
        <v>417</v>
      </c>
      <c r="E231" s="211"/>
      <c r="F231" s="211"/>
      <c r="G231" s="46">
        <v>300</v>
      </c>
      <c r="H231" s="46">
        <v>384.3</v>
      </c>
      <c r="I231" s="46">
        <v>384.38</v>
      </c>
    </row>
    <row r="232" spans="1:9" ht="90">
      <c r="A232" s="211" t="s">
        <v>578</v>
      </c>
      <c r="B232" s="320"/>
      <c r="C232" s="211" t="s">
        <v>418</v>
      </c>
      <c r="D232" s="145" t="s">
        <v>419</v>
      </c>
      <c r="E232" s="145" t="s">
        <v>420</v>
      </c>
      <c r="F232" s="145" t="s">
        <v>421</v>
      </c>
      <c r="G232" s="49" t="s">
        <v>422</v>
      </c>
      <c r="H232" s="49" t="s">
        <v>423</v>
      </c>
      <c r="I232" s="49" t="s">
        <v>423</v>
      </c>
    </row>
    <row r="233" spans="1:9" ht="60">
      <c r="A233" s="211"/>
      <c r="B233" s="320"/>
      <c r="C233" s="211"/>
      <c r="D233" s="145" t="s">
        <v>414</v>
      </c>
      <c r="E233" s="145" t="s">
        <v>17</v>
      </c>
      <c r="F233" s="145" t="s">
        <v>7</v>
      </c>
      <c r="G233" s="46">
        <v>4.8</v>
      </c>
      <c r="H233" s="46">
        <v>4.8</v>
      </c>
      <c r="I233" s="46">
        <v>0.92</v>
      </c>
    </row>
    <row r="234" spans="1:9" ht="105">
      <c r="A234" s="210" t="s">
        <v>579</v>
      </c>
      <c r="B234" s="320"/>
      <c r="C234" s="211" t="s">
        <v>418</v>
      </c>
      <c r="D234" s="145" t="s">
        <v>424</v>
      </c>
      <c r="E234" s="145" t="s">
        <v>425</v>
      </c>
      <c r="F234" s="145" t="s">
        <v>421</v>
      </c>
      <c r="G234" s="49" t="s">
        <v>426</v>
      </c>
      <c r="H234" s="49" t="s">
        <v>427</v>
      </c>
      <c r="I234" s="49" t="s">
        <v>427</v>
      </c>
    </row>
    <row r="235" spans="1:9" ht="45">
      <c r="A235" s="212"/>
      <c r="B235" s="320"/>
      <c r="C235" s="211"/>
      <c r="D235" s="145" t="s">
        <v>414</v>
      </c>
      <c r="E235" s="211" t="s">
        <v>17</v>
      </c>
      <c r="F235" s="211" t="s">
        <v>7</v>
      </c>
      <c r="G235" s="46">
        <v>2</v>
      </c>
      <c r="H235" s="46">
        <v>2</v>
      </c>
      <c r="I235" s="46">
        <v>0.14099999999999999</v>
      </c>
    </row>
    <row r="236" spans="1:9">
      <c r="A236" s="219"/>
      <c r="B236" s="320"/>
      <c r="C236" s="211"/>
      <c r="D236" s="145" t="s">
        <v>428</v>
      </c>
      <c r="E236" s="211"/>
      <c r="F236" s="211"/>
      <c r="G236" s="46">
        <v>300</v>
      </c>
      <c r="H236" s="46">
        <v>300</v>
      </c>
      <c r="I236" s="46">
        <v>51.9</v>
      </c>
    </row>
    <row r="237" spans="1:9" ht="105">
      <c r="A237" s="211" t="s">
        <v>580</v>
      </c>
      <c r="B237" s="320"/>
      <c r="C237" s="211" t="s">
        <v>418</v>
      </c>
      <c r="D237" s="145" t="s">
        <v>429</v>
      </c>
      <c r="E237" s="145" t="s">
        <v>430</v>
      </c>
      <c r="F237" s="50" t="s">
        <v>431</v>
      </c>
      <c r="G237" s="49" t="s">
        <v>432</v>
      </c>
      <c r="H237" s="49" t="s">
        <v>433</v>
      </c>
      <c r="I237" s="49" t="s">
        <v>433</v>
      </c>
    </row>
    <row r="238" spans="1:9" ht="60">
      <c r="A238" s="211"/>
      <c r="B238" s="320"/>
      <c r="C238" s="211"/>
      <c r="D238" s="145" t="s">
        <v>414</v>
      </c>
      <c r="E238" s="145" t="s">
        <v>17</v>
      </c>
      <c r="F238" s="145" t="s">
        <v>7</v>
      </c>
      <c r="G238" s="46">
        <v>9274.7000000000007</v>
      </c>
      <c r="H238" s="46">
        <v>9274.7000000000007</v>
      </c>
      <c r="I238" s="46">
        <v>5683.81</v>
      </c>
    </row>
    <row r="239" spans="1:9" ht="60">
      <c r="A239" s="210" t="s">
        <v>581</v>
      </c>
      <c r="B239" s="320"/>
      <c r="C239" s="210" t="s">
        <v>434</v>
      </c>
      <c r="D239" s="145" t="s">
        <v>435</v>
      </c>
      <c r="E239" s="145" t="s">
        <v>436</v>
      </c>
      <c r="F239" s="145" t="s">
        <v>361</v>
      </c>
      <c r="G239" s="155">
        <v>9734</v>
      </c>
      <c r="H239" s="155">
        <v>7272.11</v>
      </c>
      <c r="I239" s="155">
        <v>7272.11</v>
      </c>
    </row>
    <row r="240" spans="1:9" ht="45">
      <c r="A240" s="212"/>
      <c r="B240" s="320"/>
      <c r="C240" s="212"/>
      <c r="D240" s="145" t="s">
        <v>437</v>
      </c>
      <c r="E240" s="210" t="s">
        <v>17</v>
      </c>
      <c r="F240" s="210" t="s">
        <v>402</v>
      </c>
      <c r="G240" s="155">
        <v>19468</v>
      </c>
      <c r="H240" s="155">
        <v>19468</v>
      </c>
      <c r="I240" s="155">
        <v>14544.22</v>
      </c>
    </row>
    <row r="241" spans="1:9">
      <c r="A241" s="219"/>
      <c r="B241" s="320"/>
      <c r="C241" s="219"/>
      <c r="D241" s="145" t="s">
        <v>438</v>
      </c>
      <c r="E241" s="219"/>
      <c r="F241" s="219"/>
      <c r="G241" s="155">
        <v>1405.2</v>
      </c>
      <c r="H241" s="155">
        <v>1976.67</v>
      </c>
      <c r="I241" s="155">
        <v>1424.27</v>
      </c>
    </row>
    <row r="242" spans="1:9" ht="75">
      <c r="A242" s="210" t="s">
        <v>582</v>
      </c>
      <c r="B242" s="320"/>
      <c r="C242" s="211" t="s">
        <v>434</v>
      </c>
      <c r="D242" s="145" t="s">
        <v>439</v>
      </c>
      <c r="E242" s="145" t="s">
        <v>440</v>
      </c>
      <c r="F242" s="145" t="s">
        <v>361</v>
      </c>
      <c r="G242" s="155">
        <v>138</v>
      </c>
      <c r="H242" s="155">
        <v>87</v>
      </c>
      <c r="I242" s="155">
        <v>87</v>
      </c>
    </row>
    <row r="243" spans="1:9" ht="60">
      <c r="A243" s="212"/>
      <c r="B243" s="320"/>
      <c r="C243" s="211"/>
      <c r="D243" s="145" t="s">
        <v>437</v>
      </c>
      <c r="E243" s="145" t="s">
        <v>17</v>
      </c>
      <c r="F243" s="145" t="s">
        <v>402</v>
      </c>
      <c r="G243" s="155">
        <v>289.8</v>
      </c>
      <c r="H243" s="155">
        <v>289.8</v>
      </c>
      <c r="I243" s="155">
        <v>182.7</v>
      </c>
    </row>
    <row r="244" spans="1:9" ht="60">
      <c r="A244" s="210" t="s">
        <v>583</v>
      </c>
      <c r="B244" s="320"/>
      <c r="C244" s="211" t="s">
        <v>434</v>
      </c>
      <c r="D244" s="145" t="s">
        <v>441</v>
      </c>
      <c r="E244" s="145" t="s">
        <v>442</v>
      </c>
      <c r="F244" s="145" t="s">
        <v>361</v>
      </c>
      <c r="G244" s="155">
        <v>1461</v>
      </c>
      <c r="H244" s="155">
        <v>1149.8</v>
      </c>
      <c r="I244" s="155">
        <v>1149.8</v>
      </c>
    </row>
    <row r="245" spans="1:9" ht="60">
      <c r="A245" s="212"/>
      <c r="B245" s="320"/>
      <c r="C245" s="211"/>
      <c r="D245" s="145" t="s">
        <v>437</v>
      </c>
      <c r="E245" s="145" t="s">
        <v>17</v>
      </c>
      <c r="F245" s="145" t="s">
        <v>402</v>
      </c>
      <c r="G245" s="155">
        <v>3252.2</v>
      </c>
      <c r="H245" s="155">
        <v>3252.2</v>
      </c>
      <c r="I245" s="155">
        <v>2559.46</v>
      </c>
    </row>
    <row r="246" spans="1:9" ht="60">
      <c r="A246" s="210" t="s">
        <v>584</v>
      </c>
      <c r="B246" s="320"/>
      <c r="C246" s="211" t="s">
        <v>434</v>
      </c>
      <c r="D246" s="145" t="s">
        <v>443</v>
      </c>
      <c r="E246" s="145" t="s">
        <v>444</v>
      </c>
      <c r="F246" s="145" t="s">
        <v>361</v>
      </c>
      <c r="G246" s="155">
        <v>6499</v>
      </c>
      <c r="H246" s="155">
        <v>5098.8599999999997</v>
      </c>
      <c r="I246" s="155">
        <v>5098.8599999999997</v>
      </c>
    </row>
    <row r="247" spans="1:9" ht="60">
      <c r="A247" s="212"/>
      <c r="B247" s="320"/>
      <c r="C247" s="211"/>
      <c r="D247" s="145" t="s">
        <v>437</v>
      </c>
      <c r="E247" s="145" t="s">
        <v>17</v>
      </c>
      <c r="F247" s="145" t="s">
        <v>402</v>
      </c>
      <c r="G247" s="155">
        <v>12998</v>
      </c>
      <c r="H247" s="155">
        <v>12998</v>
      </c>
      <c r="I247" s="155">
        <v>10197.719999999999</v>
      </c>
    </row>
    <row r="248" spans="1:9" ht="60">
      <c r="A248" s="210" t="s">
        <v>585</v>
      </c>
      <c r="B248" s="320"/>
      <c r="C248" s="211" t="s">
        <v>434</v>
      </c>
      <c r="D248" s="145" t="s">
        <v>445</v>
      </c>
      <c r="E248" s="145" t="s">
        <v>446</v>
      </c>
      <c r="F248" s="145" t="s">
        <v>361</v>
      </c>
      <c r="G248" s="155">
        <v>305</v>
      </c>
      <c r="H248" s="155">
        <v>305</v>
      </c>
      <c r="I248" s="155">
        <v>305</v>
      </c>
    </row>
    <row r="249" spans="1:9" ht="60">
      <c r="A249" s="212"/>
      <c r="B249" s="320"/>
      <c r="C249" s="211"/>
      <c r="D249" s="145" t="s">
        <v>437</v>
      </c>
      <c r="E249" s="145" t="s">
        <v>17</v>
      </c>
      <c r="F249" s="145" t="s">
        <v>402</v>
      </c>
      <c r="G249" s="155">
        <v>640.5</v>
      </c>
      <c r="H249" s="155">
        <v>640.5</v>
      </c>
      <c r="I249" s="155">
        <v>640.5</v>
      </c>
    </row>
    <row r="250" spans="1:9" ht="60">
      <c r="A250" s="210" t="s">
        <v>586</v>
      </c>
      <c r="B250" s="320"/>
      <c r="C250" s="211" t="s">
        <v>447</v>
      </c>
      <c r="D250" s="145" t="s">
        <v>448</v>
      </c>
      <c r="E250" s="145" t="s">
        <v>449</v>
      </c>
      <c r="F250" s="145" t="s">
        <v>450</v>
      </c>
      <c r="G250" s="155" t="s">
        <v>451</v>
      </c>
      <c r="H250" s="155" t="s">
        <v>452</v>
      </c>
      <c r="I250" s="155" t="s">
        <v>452</v>
      </c>
    </row>
    <row r="251" spans="1:9" ht="60">
      <c r="A251" s="212"/>
      <c r="B251" s="320"/>
      <c r="C251" s="211"/>
      <c r="D251" s="145" t="s">
        <v>437</v>
      </c>
      <c r="E251" s="145" t="s">
        <v>17</v>
      </c>
      <c r="F251" s="145" t="s">
        <v>402</v>
      </c>
      <c r="G251" s="155">
        <v>0.9</v>
      </c>
      <c r="H251" s="155">
        <v>0.9</v>
      </c>
      <c r="I251" s="155">
        <v>0.15</v>
      </c>
    </row>
    <row r="252" spans="1:9" ht="60">
      <c r="A252" s="210" t="s">
        <v>587</v>
      </c>
      <c r="B252" s="320"/>
      <c r="C252" s="211" t="s">
        <v>447</v>
      </c>
      <c r="D252" s="145" t="s">
        <v>453</v>
      </c>
      <c r="E252" s="145" t="s">
        <v>454</v>
      </c>
      <c r="F252" s="145" t="s">
        <v>450</v>
      </c>
      <c r="G252" s="155" t="s">
        <v>455</v>
      </c>
      <c r="H252" s="155" t="s">
        <v>456</v>
      </c>
      <c r="I252" s="155" t="s">
        <v>456</v>
      </c>
    </row>
    <row r="253" spans="1:9" ht="60">
      <c r="A253" s="212"/>
      <c r="B253" s="320"/>
      <c r="C253" s="211"/>
      <c r="D253" s="145" t="s">
        <v>437</v>
      </c>
      <c r="E253" s="145" t="s">
        <v>17</v>
      </c>
      <c r="F253" s="145" t="s">
        <v>402</v>
      </c>
      <c r="G253" s="155">
        <v>8.9</v>
      </c>
      <c r="H253" s="155">
        <v>8.9</v>
      </c>
      <c r="I253" s="155">
        <v>0.48</v>
      </c>
    </row>
    <row r="254" spans="1:9" ht="60">
      <c r="A254" s="210" t="s">
        <v>588</v>
      </c>
      <c r="B254" s="320"/>
      <c r="C254" s="211" t="s">
        <v>447</v>
      </c>
      <c r="D254" s="145" t="s">
        <v>457</v>
      </c>
      <c r="E254" s="145" t="s">
        <v>458</v>
      </c>
      <c r="F254" s="145" t="s">
        <v>450</v>
      </c>
      <c r="G254" s="155" t="s">
        <v>459</v>
      </c>
      <c r="H254" s="155" t="s">
        <v>460</v>
      </c>
      <c r="I254" s="155" t="s">
        <v>460</v>
      </c>
    </row>
    <row r="255" spans="1:9" ht="60">
      <c r="A255" s="212"/>
      <c r="B255" s="320"/>
      <c r="C255" s="211"/>
      <c r="D255" s="145" t="s">
        <v>437</v>
      </c>
      <c r="E255" s="145" t="s">
        <v>17</v>
      </c>
      <c r="F255" s="145" t="s">
        <v>402</v>
      </c>
      <c r="G255" s="155">
        <v>5.8</v>
      </c>
      <c r="H255" s="155">
        <v>5.8</v>
      </c>
      <c r="I255" s="155">
        <v>0.17100000000000001</v>
      </c>
    </row>
    <row r="256" spans="1:9" ht="63">
      <c r="A256" s="234" t="s">
        <v>461</v>
      </c>
      <c r="B256" s="235"/>
      <c r="C256" s="235"/>
      <c r="D256" s="236"/>
      <c r="E256" s="51" t="s">
        <v>17</v>
      </c>
      <c r="F256" s="51" t="s">
        <v>402</v>
      </c>
      <c r="G256" s="52">
        <f>G173+G175+G177+G179+G181+G183+G185+G186+G188+G190+G192+G194+G196+G198+G200+G202+G204+G206+G208+G210+G212+G214+G217+G220+G222+G223+G224+G226+G228+G230+G231+G233+G235+G236+G238+G240+G241+G243+G245+G247+G249+G251+G253+G255</f>
        <v>672524.4</v>
      </c>
      <c r="H256" s="52">
        <f>H173+H175+H177+H179+H181+H183+H185+H186+H188+H190+H192+H194+H196+H198+H200+H202+H204+H206+H208+H210+H212+H214+H217+H220+H222+H223+H224+H226+H228+H230+H231+H233+H235+H236+H238+H240+H241+H243+H245+H247+H249+H251+H253+H255+H221</f>
        <v>731720.01000000013</v>
      </c>
      <c r="I256" s="75">
        <f>I173+I175+I177+I179+I181+I183+I185+I186+I188+I190+I192+I194+I196+I198+I200+I202+I204+I206+I208+I210+I212+I214+I217+I220+I222+I223+I224+I226+I228+I230+I231+I233+I235+I236+I238+I240+I241+I243+I245+I247+I249+I251+I253+I255+I221</f>
        <v>672390.88499999989</v>
      </c>
    </row>
    <row r="257" spans="1:9" ht="75">
      <c r="A257" s="212" t="s">
        <v>589</v>
      </c>
      <c r="B257" s="237" t="s">
        <v>462</v>
      </c>
      <c r="C257" s="212" t="s">
        <v>418</v>
      </c>
      <c r="D257" s="53" t="s">
        <v>463</v>
      </c>
      <c r="E257" s="146" t="s">
        <v>464</v>
      </c>
      <c r="F257" s="146" t="s">
        <v>361</v>
      </c>
      <c r="G257" s="155">
        <v>4</v>
      </c>
      <c r="H257" s="54">
        <v>4</v>
      </c>
      <c r="I257" s="155">
        <v>4</v>
      </c>
    </row>
    <row r="258" spans="1:9" ht="60">
      <c r="A258" s="211"/>
      <c r="B258" s="238"/>
      <c r="C258" s="211"/>
      <c r="D258" s="145" t="s">
        <v>465</v>
      </c>
      <c r="E258" s="145" t="s">
        <v>17</v>
      </c>
      <c r="F258" s="145" t="s">
        <v>402</v>
      </c>
      <c r="G258" s="155">
        <v>226.9</v>
      </c>
      <c r="H258" s="54">
        <v>350.2</v>
      </c>
      <c r="I258" s="155">
        <v>350.2</v>
      </c>
    </row>
    <row r="259" spans="1:9" ht="90">
      <c r="A259" s="212" t="s">
        <v>590</v>
      </c>
      <c r="B259" s="238"/>
      <c r="C259" s="212" t="s">
        <v>367</v>
      </c>
      <c r="D259" s="53" t="s">
        <v>466</v>
      </c>
      <c r="E259" s="146" t="s">
        <v>467</v>
      </c>
      <c r="F259" s="146" t="s">
        <v>23</v>
      </c>
      <c r="G259" s="155">
        <v>5</v>
      </c>
      <c r="H259" s="54">
        <v>5</v>
      </c>
      <c r="I259" s="155">
        <v>5</v>
      </c>
    </row>
    <row r="260" spans="1:9" ht="60">
      <c r="A260" s="211"/>
      <c r="B260" s="238"/>
      <c r="C260" s="211"/>
      <c r="D260" s="145" t="s">
        <v>465</v>
      </c>
      <c r="E260" s="145" t="s">
        <v>17</v>
      </c>
      <c r="F260" s="145" t="s">
        <v>402</v>
      </c>
      <c r="G260" s="155">
        <v>200</v>
      </c>
      <c r="H260" s="155">
        <v>200</v>
      </c>
      <c r="I260" s="155">
        <v>200</v>
      </c>
    </row>
    <row r="261" spans="1:9" ht="120">
      <c r="A261" s="212" t="s">
        <v>591</v>
      </c>
      <c r="B261" s="238"/>
      <c r="C261" s="210" t="s">
        <v>343</v>
      </c>
      <c r="D261" s="53" t="s">
        <v>468</v>
      </c>
      <c r="E261" s="146" t="s">
        <v>469</v>
      </c>
      <c r="F261" s="146" t="s">
        <v>23</v>
      </c>
      <c r="G261" s="155">
        <v>800</v>
      </c>
      <c r="H261" s="54">
        <v>800</v>
      </c>
      <c r="I261" s="155">
        <v>800</v>
      </c>
    </row>
    <row r="262" spans="1:9" ht="60">
      <c r="A262" s="211"/>
      <c r="B262" s="238"/>
      <c r="C262" s="219"/>
      <c r="D262" s="145" t="s">
        <v>465</v>
      </c>
      <c r="E262" s="145" t="s">
        <v>17</v>
      </c>
      <c r="F262" s="145" t="s">
        <v>402</v>
      </c>
      <c r="G262" s="155">
        <v>500</v>
      </c>
      <c r="H262" s="54">
        <v>500</v>
      </c>
      <c r="I262" s="155">
        <v>500</v>
      </c>
    </row>
    <row r="263" spans="1:9" ht="30">
      <c r="A263" s="210" t="s">
        <v>592</v>
      </c>
      <c r="B263" s="238"/>
      <c r="C263" s="212" t="s">
        <v>470</v>
      </c>
      <c r="D263" s="211" t="s">
        <v>471</v>
      </c>
      <c r="E263" s="55" t="s">
        <v>472</v>
      </c>
      <c r="F263" s="56" t="s">
        <v>361</v>
      </c>
      <c r="G263" s="57">
        <v>182000</v>
      </c>
      <c r="H263" s="58">
        <v>182000</v>
      </c>
      <c r="I263" s="57">
        <v>182000</v>
      </c>
    </row>
    <row r="264" spans="1:9" ht="45">
      <c r="A264" s="212"/>
      <c r="B264" s="238"/>
      <c r="C264" s="212"/>
      <c r="D264" s="211"/>
      <c r="E264" s="145" t="s">
        <v>473</v>
      </c>
      <c r="F264" s="145" t="s">
        <v>23</v>
      </c>
      <c r="G264" s="48">
        <v>1</v>
      </c>
      <c r="H264" s="59">
        <v>1</v>
      </c>
      <c r="I264" s="48">
        <v>1</v>
      </c>
    </row>
    <row r="265" spans="1:9" ht="45">
      <c r="A265" s="212"/>
      <c r="B265" s="238"/>
      <c r="C265" s="212"/>
      <c r="D265" s="211"/>
      <c r="E265" s="145" t="s">
        <v>474</v>
      </c>
      <c r="F265" s="145" t="s">
        <v>229</v>
      </c>
      <c r="G265" s="48">
        <v>1</v>
      </c>
      <c r="H265" s="59">
        <v>1</v>
      </c>
      <c r="I265" s="48">
        <v>1</v>
      </c>
    </row>
    <row r="266" spans="1:9" ht="60">
      <c r="A266" s="219"/>
      <c r="B266" s="238"/>
      <c r="C266" s="211"/>
      <c r="D266" s="145" t="s">
        <v>465</v>
      </c>
      <c r="E266" s="145" t="s">
        <v>17</v>
      </c>
      <c r="F266" s="145" t="s">
        <v>402</v>
      </c>
      <c r="G266" s="155">
        <v>453.81</v>
      </c>
      <c r="H266" s="54">
        <v>453.81</v>
      </c>
      <c r="I266" s="155">
        <v>453.81</v>
      </c>
    </row>
    <row r="267" spans="1:9" ht="90">
      <c r="A267" s="210" t="s">
        <v>593</v>
      </c>
      <c r="B267" s="238"/>
      <c r="C267" s="210" t="s">
        <v>475</v>
      </c>
      <c r="D267" s="53" t="s">
        <v>476</v>
      </c>
      <c r="E267" s="144" t="s">
        <v>477</v>
      </c>
      <c r="F267" s="144" t="s">
        <v>229</v>
      </c>
      <c r="G267" s="48">
        <v>2</v>
      </c>
      <c r="H267" s="59">
        <v>2</v>
      </c>
      <c r="I267" s="48">
        <v>2</v>
      </c>
    </row>
    <row r="268" spans="1:9" ht="60">
      <c r="A268" s="211"/>
      <c r="B268" s="238"/>
      <c r="C268" s="211"/>
      <c r="D268" s="145" t="s">
        <v>465</v>
      </c>
      <c r="E268" s="145" t="s">
        <v>17</v>
      </c>
      <c r="F268" s="145" t="s">
        <v>402</v>
      </c>
      <c r="G268" s="155">
        <v>500.3</v>
      </c>
      <c r="H268" s="155">
        <v>500.3</v>
      </c>
      <c r="I268" s="155">
        <v>500.3</v>
      </c>
    </row>
    <row r="269" spans="1:9" ht="105">
      <c r="A269" s="212" t="s">
        <v>594</v>
      </c>
      <c r="B269" s="238"/>
      <c r="C269" s="211" t="s">
        <v>475</v>
      </c>
      <c r="D269" s="210" t="s">
        <v>478</v>
      </c>
      <c r="E269" s="60" t="s">
        <v>479</v>
      </c>
      <c r="F269" s="147" t="s">
        <v>409</v>
      </c>
      <c r="G269" s="155">
        <v>0.2</v>
      </c>
      <c r="H269" s="54">
        <v>0.2</v>
      </c>
      <c r="I269" s="155">
        <v>0.2</v>
      </c>
    </row>
    <row r="270" spans="1:9" ht="60">
      <c r="A270" s="212"/>
      <c r="B270" s="238"/>
      <c r="C270" s="211"/>
      <c r="D270" s="219"/>
      <c r="E270" s="144" t="s">
        <v>480</v>
      </c>
      <c r="F270" s="144" t="s">
        <v>481</v>
      </c>
      <c r="G270" s="155">
        <v>2</v>
      </c>
      <c r="H270" s="54">
        <v>2</v>
      </c>
      <c r="I270" s="155">
        <v>2</v>
      </c>
    </row>
    <row r="271" spans="1:9" ht="60">
      <c r="A271" s="211"/>
      <c r="B271" s="238"/>
      <c r="C271" s="211"/>
      <c r="D271" s="145" t="s">
        <v>465</v>
      </c>
      <c r="E271" s="145" t="s">
        <v>17</v>
      </c>
      <c r="F271" s="145" t="s">
        <v>402</v>
      </c>
      <c r="G271" s="155">
        <v>50</v>
      </c>
      <c r="H271" s="54">
        <v>50</v>
      </c>
      <c r="I271" s="155">
        <v>50</v>
      </c>
    </row>
    <row r="272" spans="1:9" ht="105">
      <c r="A272" s="212" t="s">
        <v>595</v>
      </c>
      <c r="B272" s="238"/>
      <c r="C272" s="212" t="s">
        <v>475</v>
      </c>
      <c r="D272" s="210" t="s">
        <v>478</v>
      </c>
      <c r="E272" s="146" t="s">
        <v>482</v>
      </c>
      <c r="F272" s="146" t="s">
        <v>23</v>
      </c>
      <c r="G272" s="48">
        <v>30</v>
      </c>
      <c r="H272" s="59">
        <v>30</v>
      </c>
      <c r="I272" s="48">
        <v>30</v>
      </c>
    </row>
    <row r="273" spans="1:9" ht="45">
      <c r="A273" s="212"/>
      <c r="B273" s="238"/>
      <c r="C273" s="212"/>
      <c r="D273" s="219"/>
      <c r="E273" s="145" t="s">
        <v>483</v>
      </c>
      <c r="F273" s="145" t="s">
        <v>361</v>
      </c>
      <c r="G273" s="155">
        <v>208709</v>
      </c>
      <c r="H273" s="54">
        <v>208709</v>
      </c>
      <c r="I273" s="155">
        <v>208709</v>
      </c>
    </row>
    <row r="274" spans="1:9" ht="60">
      <c r="A274" s="211"/>
      <c r="B274" s="238"/>
      <c r="C274" s="240"/>
      <c r="D274" s="144" t="s">
        <v>484</v>
      </c>
      <c r="E274" s="145" t="s">
        <v>17</v>
      </c>
      <c r="F274" s="145" t="s">
        <v>402</v>
      </c>
      <c r="G274" s="155">
        <v>200</v>
      </c>
      <c r="H274" s="54">
        <v>200</v>
      </c>
      <c r="I274" s="155">
        <v>200</v>
      </c>
    </row>
    <row r="275" spans="1:9" ht="90">
      <c r="A275" s="210" t="s">
        <v>596</v>
      </c>
      <c r="B275" s="238"/>
      <c r="C275" s="241" t="s">
        <v>485</v>
      </c>
      <c r="D275" s="144" t="s">
        <v>486</v>
      </c>
      <c r="E275" s="144" t="s">
        <v>487</v>
      </c>
      <c r="F275" s="144" t="s">
        <v>229</v>
      </c>
      <c r="G275" s="48">
        <v>100</v>
      </c>
      <c r="H275" s="59">
        <v>100</v>
      </c>
      <c r="I275" s="48">
        <v>100</v>
      </c>
    </row>
    <row r="276" spans="1:9" ht="60">
      <c r="A276" s="211"/>
      <c r="B276" s="238"/>
      <c r="C276" s="242"/>
      <c r="D276" s="145" t="s">
        <v>465</v>
      </c>
      <c r="E276" s="145" t="s">
        <v>17</v>
      </c>
      <c r="F276" s="145" t="s">
        <v>402</v>
      </c>
      <c r="G276" s="61">
        <v>394.9</v>
      </c>
      <c r="H276" s="62">
        <v>500.1</v>
      </c>
      <c r="I276" s="61">
        <v>500.1</v>
      </c>
    </row>
    <row r="277" spans="1:9" ht="213.75" customHeight="1">
      <c r="A277" s="210" t="s">
        <v>597</v>
      </c>
      <c r="B277" s="238"/>
      <c r="C277" s="210" t="s">
        <v>144</v>
      </c>
      <c r="D277" s="146" t="s">
        <v>488</v>
      </c>
      <c r="E277" s="74" t="s">
        <v>489</v>
      </c>
      <c r="F277" s="146" t="s">
        <v>229</v>
      </c>
      <c r="G277" s="48">
        <v>3</v>
      </c>
      <c r="H277" s="59">
        <v>3</v>
      </c>
      <c r="I277" s="48">
        <v>3</v>
      </c>
    </row>
    <row r="278" spans="1:9" ht="60">
      <c r="A278" s="219"/>
      <c r="B278" s="238"/>
      <c r="C278" s="219"/>
      <c r="D278" s="145" t="s">
        <v>490</v>
      </c>
      <c r="E278" s="145" t="s">
        <v>17</v>
      </c>
      <c r="F278" s="145" t="s">
        <v>402</v>
      </c>
      <c r="G278" s="155">
        <v>303.10000000000002</v>
      </c>
      <c r="H278" s="54">
        <v>303.10000000000002</v>
      </c>
      <c r="I278" s="155">
        <v>303.10000000000002</v>
      </c>
    </row>
    <row r="279" spans="1:9" ht="120">
      <c r="A279" s="212" t="s">
        <v>598</v>
      </c>
      <c r="B279" s="238"/>
      <c r="C279" s="212" t="s">
        <v>144</v>
      </c>
      <c r="D279" s="210" t="s">
        <v>491</v>
      </c>
      <c r="E279" s="145" t="s">
        <v>492</v>
      </c>
      <c r="F279" s="145" t="s">
        <v>23</v>
      </c>
      <c r="G279" s="48">
        <v>6</v>
      </c>
      <c r="H279" s="59">
        <v>6</v>
      </c>
      <c r="I279" s="48">
        <v>6</v>
      </c>
    </row>
    <row r="280" spans="1:9" ht="105">
      <c r="A280" s="212"/>
      <c r="B280" s="238"/>
      <c r="C280" s="212"/>
      <c r="D280" s="219"/>
      <c r="E280" s="145" t="s">
        <v>493</v>
      </c>
      <c r="F280" s="145" t="s">
        <v>23</v>
      </c>
      <c r="G280" s="48">
        <v>1</v>
      </c>
      <c r="H280" s="59">
        <v>1</v>
      </c>
      <c r="I280" s="48">
        <v>1</v>
      </c>
    </row>
    <row r="281" spans="1:9" ht="60">
      <c r="A281" s="211"/>
      <c r="B281" s="238"/>
      <c r="C281" s="211"/>
      <c r="D281" s="145" t="s">
        <v>465</v>
      </c>
      <c r="E281" s="145" t="s">
        <v>17</v>
      </c>
      <c r="F281" s="145" t="s">
        <v>402</v>
      </c>
      <c r="G281" s="61">
        <v>226.8</v>
      </c>
      <c r="H281" s="62">
        <v>226.8</v>
      </c>
      <c r="I281" s="61">
        <v>226.8</v>
      </c>
    </row>
    <row r="282" spans="1:9" ht="75">
      <c r="A282" s="210" t="s">
        <v>599</v>
      </c>
      <c r="B282" s="238"/>
      <c r="C282" s="210" t="s">
        <v>494</v>
      </c>
      <c r="D282" s="210" t="s">
        <v>495</v>
      </c>
      <c r="E282" s="145" t="s">
        <v>496</v>
      </c>
      <c r="F282" s="145" t="s">
        <v>23</v>
      </c>
      <c r="G282" s="48">
        <v>1</v>
      </c>
      <c r="H282" s="59">
        <v>1</v>
      </c>
      <c r="I282" s="48">
        <v>1</v>
      </c>
    </row>
    <row r="283" spans="1:9" ht="30">
      <c r="A283" s="212"/>
      <c r="B283" s="238"/>
      <c r="C283" s="212"/>
      <c r="D283" s="212"/>
      <c r="E283" s="63" t="s">
        <v>497</v>
      </c>
      <c r="F283" s="145" t="s">
        <v>229</v>
      </c>
      <c r="G283" s="48">
        <v>25</v>
      </c>
      <c r="H283" s="59">
        <v>25</v>
      </c>
      <c r="I283" s="48">
        <v>25</v>
      </c>
    </row>
    <row r="284" spans="1:9" ht="105">
      <c r="A284" s="212"/>
      <c r="B284" s="238"/>
      <c r="C284" s="212"/>
      <c r="D284" s="212"/>
      <c r="E284" s="63" t="s">
        <v>498</v>
      </c>
      <c r="F284" s="145" t="s">
        <v>341</v>
      </c>
      <c r="G284" s="64">
        <v>2</v>
      </c>
      <c r="H284" s="65">
        <v>2</v>
      </c>
      <c r="I284" s="64">
        <v>2</v>
      </c>
    </row>
    <row r="285" spans="1:9" ht="30">
      <c r="A285" s="212"/>
      <c r="B285" s="238"/>
      <c r="C285" s="212"/>
      <c r="D285" s="219"/>
      <c r="E285" s="63" t="s">
        <v>499</v>
      </c>
      <c r="F285" s="145" t="s">
        <v>23</v>
      </c>
      <c r="G285" s="48">
        <v>5</v>
      </c>
      <c r="H285" s="59">
        <v>5</v>
      </c>
      <c r="I285" s="48">
        <v>5</v>
      </c>
    </row>
    <row r="286" spans="1:9" ht="60">
      <c r="A286" s="219"/>
      <c r="B286" s="238"/>
      <c r="C286" s="146"/>
      <c r="D286" s="145" t="s">
        <v>465</v>
      </c>
      <c r="E286" s="145" t="s">
        <v>17</v>
      </c>
      <c r="F286" s="145" t="s">
        <v>402</v>
      </c>
      <c r="G286" s="155">
        <v>449.9</v>
      </c>
      <c r="H286" s="155">
        <v>676.03</v>
      </c>
      <c r="I286" s="155">
        <v>676.03</v>
      </c>
    </row>
    <row r="287" spans="1:9">
      <c r="A287" s="211" t="s">
        <v>600</v>
      </c>
      <c r="B287" s="238"/>
      <c r="C287" s="211" t="s">
        <v>494</v>
      </c>
      <c r="D287" s="210" t="s">
        <v>500</v>
      </c>
      <c r="E287" s="210" t="s">
        <v>501</v>
      </c>
      <c r="F287" s="210" t="s">
        <v>502</v>
      </c>
      <c r="G287" s="228">
        <v>500</v>
      </c>
      <c r="H287" s="230">
        <v>500</v>
      </c>
      <c r="I287" s="228">
        <v>500</v>
      </c>
    </row>
    <row r="288" spans="1:9">
      <c r="A288" s="232"/>
      <c r="B288" s="238"/>
      <c r="C288" s="210"/>
      <c r="D288" s="212"/>
      <c r="E288" s="212"/>
      <c r="F288" s="212"/>
      <c r="G288" s="229"/>
      <c r="H288" s="231"/>
      <c r="I288" s="229"/>
    </row>
    <row r="289" spans="1:9" ht="39" customHeight="1">
      <c r="A289" s="232"/>
      <c r="B289" s="238"/>
      <c r="C289" s="210"/>
      <c r="D289" s="219"/>
      <c r="E289" s="145" t="s">
        <v>180</v>
      </c>
      <c r="F289" s="145" t="s">
        <v>23</v>
      </c>
      <c r="G289" s="152">
        <v>11</v>
      </c>
      <c r="H289" s="153">
        <v>11</v>
      </c>
      <c r="I289" s="152">
        <v>11</v>
      </c>
    </row>
    <row r="290" spans="1:9" ht="60">
      <c r="A290" s="233"/>
      <c r="B290" s="238"/>
      <c r="C290" s="211"/>
      <c r="D290" s="145" t="s">
        <v>465</v>
      </c>
      <c r="E290" s="145" t="s">
        <v>17</v>
      </c>
      <c r="F290" s="145" t="s">
        <v>402</v>
      </c>
      <c r="G290" s="155">
        <v>680.2</v>
      </c>
      <c r="H290" s="54">
        <v>850.1</v>
      </c>
      <c r="I290" s="155">
        <v>850.1</v>
      </c>
    </row>
    <row r="291" spans="1:9" ht="90">
      <c r="A291" s="212" t="s">
        <v>601</v>
      </c>
      <c r="B291" s="238"/>
      <c r="C291" s="212" t="s">
        <v>503</v>
      </c>
      <c r="D291" s="212" t="s">
        <v>471</v>
      </c>
      <c r="E291" s="147" t="s">
        <v>504</v>
      </c>
      <c r="F291" s="147" t="s">
        <v>409</v>
      </c>
      <c r="G291" s="155">
        <v>3448.3</v>
      </c>
      <c r="H291" s="54">
        <v>3448.3</v>
      </c>
      <c r="I291" s="155">
        <v>3448.3</v>
      </c>
    </row>
    <row r="292" spans="1:9" ht="105">
      <c r="A292" s="212"/>
      <c r="B292" s="238"/>
      <c r="C292" s="212"/>
      <c r="D292" s="212"/>
      <c r="E292" s="145" t="s">
        <v>505</v>
      </c>
      <c r="F292" s="145" t="s">
        <v>229</v>
      </c>
      <c r="G292" s="47">
        <v>4</v>
      </c>
      <c r="H292" s="66">
        <v>4</v>
      </c>
      <c r="I292" s="47">
        <v>4</v>
      </c>
    </row>
    <row r="293" spans="1:9" ht="105">
      <c r="A293" s="212"/>
      <c r="B293" s="238"/>
      <c r="C293" s="212"/>
      <c r="D293" s="212"/>
      <c r="E293" s="144" t="s">
        <v>506</v>
      </c>
      <c r="F293" s="144" t="s">
        <v>23</v>
      </c>
      <c r="G293" s="148">
        <v>1</v>
      </c>
      <c r="H293" s="150">
        <v>1</v>
      </c>
      <c r="I293" s="148">
        <v>1</v>
      </c>
    </row>
    <row r="294" spans="1:9" ht="60">
      <c r="A294" s="211"/>
      <c r="B294" s="238"/>
      <c r="C294" s="211"/>
      <c r="D294" s="145" t="s">
        <v>465</v>
      </c>
      <c r="E294" s="145" t="s">
        <v>17</v>
      </c>
      <c r="F294" s="145" t="s">
        <v>402</v>
      </c>
      <c r="G294" s="49">
        <v>282.5</v>
      </c>
      <c r="H294" s="67">
        <v>332.46</v>
      </c>
      <c r="I294" s="49">
        <v>332.46</v>
      </c>
    </row>
    <row r="295" spans="1:9" ht="90">
      <c r="A295" s="212" t="s">
        <v>602</v>
      </c>
      <c r="B295" s="238"/>
      <c r="C295" s="212" t="s">
        <v>418</v>
      </c>
      <c r="D295" s="212" t="s">
        <v>507</v>
      </c>
      <c r="E295" s="147" t="s">
        <v>477</v>
      </c>
      <c r="F295" s="147" t="s">
        <v>229</v>
      </c>
      <c r="G295" s="148">
        <v>3</v>
      </c>
      <c r="H295" s="150">
        <v>3</v>
      </c>
      <c r="I295" s="148">
        <v>3</v>
      </c>
    </row>
    <row r="296" spans="1:9" ht="90">
      <c r="A296" s="212"/>
      <c r="B296" s="238"/>
      <c r="C296" s="212"/>
      <c r="D296" s="212"/>
      <c r="E296" s="144" t="s">
        <v>508</v>
      </c>
      <c r="F296" s="144" t="s">
        <v>361</v>
      </c>
      <c r="G296" s="155">
        <v>2988.3</v>
      </c>
      <c r="H296" s="54">
        <v>2988.3</v>
      </c>
      <c r="I296" s="155">
        <v>2988.3</v>
      </c>
    </row>
    <row r="297" spans="1:9" ht="30">
      <c r="A297" s="212"/>
      <c r="B297" s="238"/>
      <c r="C297" s="212"/>
      <c r="D297" s="146"/>
      <c r="E297" s="145" t="s">
        <v>509</v>
      </c>
      <c r="F297" s="145" t="s">
        <v>510</v>
      </c>
      <c r="G297" s="155">
        <v>4</v>
      </c>
      <c r="H297" s="54">
        <v>4</v>
      </c>
      <c r="I297" s="155">
        <v>4</v>
      </c>
    </row>
    <row r="298" spans="1:9" ht="60">
      <c r="A298" s="211"/>
      <c r="B298" s="238"/>
      <c r="C298" s="211"/>
      <c r="D298" s="145" t="s">
        <v>465</v>
      </c>
      <c r="E298" s="145" t="s">
        <v>17</v>
      </c>
      <c r="F298" s="145" t="s">
        <v>402</v>
      </c>
      <c r="G298" s="155">
        <v>169.5</v>
      </c>
      <c r="H298" s="54">
        <v>169.5</v>
      </c>
      <c r="I298" s="155">
        <v>169.5</v>
      </c>
    </row>
    <row r="299" spans="1:9" ht="105">
      <c r="A299" s="212" t="s">
        <v>603</v>
      </c>
      <c r="B299" s="238"/>
      <c r="C299" s="212" t="s">
        <v>418</v>
      </c>
      <c r="D299" s="212" t="s">
        <v>507</v>
      </c>
      <c r="E299" s="147" t="s">
        <v>511</v>
      </c>
      <c r="F299" s="147" t="s">
        <v>229</v>
      </c>
      <c r="G299" s="149">
        <v>24</v>
      </c>
      <c r="H299" s="151">
        <v>24</v>
      </c>
      <c r="I299" s="149">
        <v>24</v>
      </c>
    </row>
    <row r="300" spans="1:9" ht="105">
      <c r="A300" s="212"/>
      <c r="B300" s="238"/>
      <c r="C300" s="212"/>
      <c r="D300" s="212"/>
      <c r="E300" s="144" t="s">
        <v>479</v>
      </c>
      <c r="F300" s="144" t="s">
        <v>361</v>
      </c>
      <c r="G300" s="155">
        <v>3579.6</v>
      </c>
      <c r="H300" s="54">
        <v>3579.6</v>
      </c>
      <c r="I300" s="155">
        <v>3579.6</v>
      </c>
    </row>
    <row r="301" spans="1:9" ht="60">
      <c r="A301" s="211"/>
      <c r="B301" s="238"/>
      <c r="C301" s="211"/>
      <c r="D301" s="145" t="s">
        <v>465</v>
      </c>
      <c r="E301" s="145" t="s">
        <v>17</v>
      </c>
      <c r="F301" s="145" t="s">
        <v>402</v>
      </c>
      <c r="G301" s="155">
        <v>900</v>
      </c>
      <c r="H301" s="54">
        <v>900</v>
      </c>
      <c r="I301" s="155">
        <v>900</v>
      </c>
    </row>
    <row r="302" spans="1:9" ht="135">
      <c r="A302" s="212" t="s">
        <v>604</v>
      </c>
      <c r="B302" s="238"/>
      <c r="C302" s="212" t="s">
        <v>144</v>
      </c>
      <c r="D302" s="212" t="s">
        <v>491</v>
      </c>
      <c r="E302" s="147" t="s">
        <v>512</v>
      </c>
      <c r="F302" s="147" t="s">
        <v>229</v>
      </c>
      <c r="G302" s="149">
        <v>2</v>
      </c>
      <c r="H302" s="151">
        <v>0</v>
      </c>
      <c r="I302" s="149">
        <v>0</v>
      </c>
    </row>
    <row r="303" spans="1:9" ht="30">
      <c r="A303" s="212"/>
      <c r="B303" s="238"/>
      <c r="C303" s="212"/>
      <c r="D303" s="212"/>
      <c r="E303" s="145" t="s">
        <v>513</v>
      </c>
      <c r="F303" s="145" t="s">
        <v>23</v>
      </c>
      <c r="G303" s="149">
        <v>2</v>
      </c>
      <c r="H303" s="151">
        <v>2</v>
      </c>
      <c r="I303" s="149">
        <v>2</v>
      </c>
    </row>
    <row r="304" spans="1:9">
      <c r="A304" s="212"/>
      <c r="B304" s="238"/>
      <c r="C304" s="212"/>
      <c r="D304" s="212"/>
      <c r="E304" s="144" t="s">
        <v>514</v>
      </c>
      <c r="F304" s="144" t="s">
        <v>229</v>
      </c>
      <c r="G304" s="68">
        <v>2</v>
      </c>
      <c r="H304" s="69">
        <v>2</v>
      </c>
      <c r="I304" s="68">
        <v>2</v>
      </c>
    </row>
    <row r="305" spans="1:9" ht="60">
      <c r="A305" s="211"/>
      <c r="B305" s="238"/>
      <c r="C305" s="211"/>
      <c r="D305" s="145" t="s">
        <v>465</v>
      </c>
      <c r="E305" s="145" t="s">
        <v>17</v>
      </c>
      <c r="F305" s="145" t="s">
        <v>402</v>
      </c>
      <c r="G305" s="155">
        <v>56.5</v>
      </c>
      <c r="H305" s="54">
        <v>115</v>
      </c>
      <c r="I305" s="155">
        <v>115</v>
      </c>
    </row>
    <row r="306" spans="1:9" ht="90">
      <c r="A306" s="212" t="s">
        <v>605</v>
      </c>
      <c r="B306" s="238"/>
      <c r="C306" s="212" t="s">
        <v>494</v>
      </c>
      <c r="D306" s="212" t="s">
        <v>495</v>
      </c>
      <c r="E306" s="147" t="s">
        <v>515</v>
      </c>
      <c r="F306" s="147" t="s">
        <v>229</v>
      </c>
      <c r="G306" s="47">
        <v>1600</v>
      </c>
      <c r="H306" s="66">
        <v>1600</v>
      </c>
      <c r="I306" s="47">
        <v>1600</v>
      </c>
    </row>
    <row r="307" spans="1:9">
      <c r="A307" s="212"/>
      <c r="B307" s="238"/>
      <c r="C307" s="212"/>
      <c r="D307" s="212"/>
      <c r="E307" s="144" t="s">
        <v>180</v>
      </c>
      <c r="F307" s="144" t="s">
        <v>229</v>
      </c>
      <c r="G307" s="47">
        <v>16</v>
      </c>
      <c r="H307" s="66">
        <v>16</v>
      </c>
      <c r="I307" s="47">
        <v>16</v>
      </c>
    </row>
    <row r="308" spans="1:9" ht="60">
      <c r="A308" s="211"/>
      <c r="B308" s="238"/>
      <c r="C308" s="211"/>
      <c r="D308" s="145" t="s">
        <v>465</v>
      </c>
      <c r="E308" s="145" t="s">
        <v>17</v>
      </c>
      <c r="F308" s="145" t="s">
        <v>402</v>
      </c>
      <c r="G308" s="155">
        <v>109</v>
      </c>
      <c r="H308" s="54">
        <v>150</v>
      </c>
      <c r="I308" s="155">
        <v>150</v>
      </c>
    </row>
    <row r="309" spans="1:9" ht="90">
      <c r="A309" s="212" t="s">
        <v>606</v>
      </c>
      <c r="B309" s="238"/>
      <c r="C309" s="212" t="s">
        <v>485</v>
      </c>
      <c r="D309" s="53" t="s">
        <v>516</v>
      </c>
      <c r="E309" s="146" t="s">
        <v>487</v>
      </c>
      <c r="F309" s="146" t="s">
        <v>229</v>
      </c>
      <c r="G309" s="47">
        <v>240</v>
      </c>
      <c r="H309" s="66">
        <v>240</v>
      </c>
      <c r="I309" s="47">
        <v>240</v>
      </c>
    </row>
    <row r="310" spans="1:9" ht="60">
      <c r="A310" s="211"/>
      <c r="B310" s="238"/>
      <c r="C310" s="211"/>
      <c r="D310" s="145" t="s">
        <v>465</v>
      </c>
      <c r="E310" s="145" t="s">
        <v>17</v>
      </c>
      <c r="F310" s="145" t="s">
        <v>402</v>
      </c>
      <c r="G310" s="61">
        <v>486.4</v>
      </c>
      <c r="H310" s="62">
        <v>409</v>
      </c>
      <c r="I310" s="61">
        <v>409</v>
      </c>
    </row>
    <row r="311" spans="1:9" ht="120">
      <c r="A311" s="212" t="s">
        <v>607</v>
      </c>
      <c r="B311" s="238"/>
      <c r="C311" s="212" t="s">
        <v>343</v>
      </c>
      <c r="D311" s="53" t="s">
        <v>468</v>
      </c>
      <c r="E311" s="146" t="s">
        <v>517</v>
      </c>
      <c r="F311" s="146" t="s">
        <v>23</v>
      </c>
      <c r="G311" s="47">
        <v>500</v>
      </c>
      <c r="H311" s="66">
        <v>500</v>
      </c>
      <c r="I311" s="47">
        <v>500</v>
      </c>
    </row>
    <row r="312" spans="1:9" ht="60">
      <c r="A312" s="211"/>
      <c r="B312" s="238"/>
      <c r="C312" s="211"/>
      <c r="D312" s="145" t="s">
        <v>465</v>
      </c>
      <c r="E312" s="145" t="s">
        <v>17</v>
      </c>
      <c r="F312" s="145" t="s">
        <v>402</v>
      </c>
      <c r="G312" s="61">
        <v>282.10000000000002</v>
      </c>
      <c r="H312" s="62">
        <v>282.10000000000002</v>
      </c>
      <c r="I312" s="61">
        <v>282.10000000000002</v>
      </c>
    </row>
    <row r="313" spans="1:9" ht="105">
      <c r="A313" s="212" t="s">
        <v>608</v>
      </c>
      <c r="B313" s="238"/>
      <c r="C313" s="212" t="s">
        <v>343</v>
      </c>
      <c r="D313" s="53" t="s">
        <v>518</v>
      </c>
      <c r="E313" s="146" t="s">
        <v>519</v>
      </c>
      <c r="F313" s="146" t="s">
        <v>229</v>
      </c>
      <c r="G313" s="47">
        <v>2</v>
      </c>
      <c r="H313" s="66">
        <v>2</v>
      </c>
      <c r="I313" s="47">
        <v>2</v>
      </c>
    </row>
    <row r="314" spans="1:9">
      <c r="A314" s="211"/>
      <c r="B314" s="238"/>
      <c r="C314" s="211"/>
      <c r="D314" s="211" t="s">
        <v>465</v>
      </c>
      <c r="E314" s="211" t="s">
        <v>17</v>
      </c>
      <c r="F314" s="211" t="s">
        <v>402</v>
      </c>
      <c r="G314" s="222">
        <v>80</v>
      </c>
      <c r="H314" s="224">
        <v>180</v>
      </c>
      <c r="I314" s="222">
        <v>180</v>
      </c>
    </row>
    <row r="315" spans="1:9" ht="44.25" customHeight="1">
      <c r="A315" s="219"/>
      <c r="B315" s="238"/>
      <c r="C315" s="219"/>
      <c r="D315" s="219"/>
      <c r="E315" s="219"/>
      <c r="F315" s="219"/>
      <c r="G315" s="223"/>
      <c r="H315" s="225"/>
      <c r="I315" s="223"/>
    </row>
    <row r="316" spans="1:9" ht="90">
      <c r="A316" s="210" t="s">
        <v>609</v>
      </c>
      <c r="B316" s="238"/>
      <c r="C316" s="210" t="s">
        <v>343</v>
      </c>
      <c r="D316" s="53" t="s">
        <v>466</v>
      </c>
      <c r="E316" s="146" t="s">
        <v>520</v>
      </c>
      <c r="F316" s="146" t="s">
        <v>229</v>
      </c>
      <c r="G316" s="47">
        <v>6</v>
      </c>
      <c r="H316" s="66">
        <v>6</v>
      </c>
      <c r="I316" s="47">
        <v>6</v>
      </c>
    </row>
    <row r="317" spans="1:9" ht="60">
      <c r="A317" s="211"/>
      <c r="B317" s="238"/>
      <c r="C317" s="211"/>
      <c r="D317" s="145" t="s">
        <v>465</v>
      </c>
      <c r="E317" s="145" t="s">
        <v>17</v>
      </c>
      <c r="F317" s="145" t="s">
        <v>402</v>
      </c>
      <c r="G317" s="49">
        <v>80</v>
      </c>
      <c r="H317" s="70">
        <v>120</v>
      </c>
      <c r="I317" s="76">
        <v>120</v>
      </c>
    </row>
    <row r="318" spans="1:9" ht="75">
      <c r="A318" s="212" t="s">
        <v>610</v>
      </c>
      <c r="B318" s="238"/>
      <c r="C318" s="212" t="s">
        <v>418</v>
      </c>
      <c r="D318" s="146" t="s">
        <v>463</v>
      </c>
      <c r="E318" s="146" t="s">
        <v>521</v>
      </c>
      <c r="F318" s="53" t="s">
        <v>392</v>
      </c>
      <c r="G318" s="71">
        <v>15</v>
      </c>
      <c r="H318" s="72">
        <v>20</v>
      </c>
      <c r="I318" s="71">
        <v>20</v>
      </c>
    </row>
    <row r="319" spans="1:9" ht="60">
      <c r="A319" s="211"/>
      <c r="B319" s="238"/>
      <c r="C319" s="211"/>
      <c r="D319" s="145" t="s">
        <v>465</v>
      </c>
      <c r="E319" s="145" t="s">
        <v>17</v>
      </c>
      <c r="F319" s="145" t="s">
        <v>402</v>
      </c>
      <c r="G319" s="155">
        <v>226</v>
      </c>
      <c r="H319" s="54">
        <v>560</v>
      </c>
      <c r="I319" s="155">
        <v>560</v>
      </c>
    </row>
    <row r="320" spans="1:9" ht="75">
      <c r="A320" s="211" t="s">
        <v>611</v>
      </c>
      <c r="B320" s="238"/>
      <c r="C320" s="212" t="s">
        <v>494</v>
      </c>
      <c r="D320" s="53" t="s">
        <v>522</v>
      </c>
      <c r="E320" s="146" t="s">
        <v>523</v>
      </c>
      <c r="F320" s="53" t="s">
        <v>23</v>
      </c>
      <c r="G320" s="47">
        <v>20</v>
      </c>
      <c r="H320" s="66">
        <v>20</v>
      </c>
      <c r="I320" s="47">
        <v>20</v>
      </c>
    </row>
    <row r="321" spans="1:9" ht="60">
      <c r="A321" s="211"/>
      <c r="B321" s="238"/>
      <c r="C321" s="211"/>
      <c r="D321" s="145" t="s">
        <v>465</v>
      </c>
      <c r="E321" s="145" t="s">
        <v>17</v>
      </c>
      <c r="F321" s="145" t="s">
        <v>402</v>
      </c>
      <c r="G321" s="155">
        <v>1017</v>
      </c>
      <c r="H321" s="54">
        <v>1010</v>
      </c>
      <c r="I321" s="155">
        <v>1010</v>
      </c>
    </row>
    <row r="322" spans="1:9" ht="60">
      <c r="A322" s="211" t="s">
        <v>612</v>
      </c>
      <c r="B322" s="238"/>
      <c r="C322" s="212" t="s">
        <v>25</v>
      </c>
      <c r="D322" s="53" t="s">
        <v>524</v>
      </c>
      <c r="E322" s="146" t="s">
        <v>525</v>
      </c>
      <c r="F322" s="53" t="s">
        <v>23</v>
      </c>
      <c r="G322" s="47">
        <v>1</v>
      </c>
      <c r="H322" s="66">
        <v>1</v>
      </c>
      <c r="I322" s="47">
        <v>1</v>
      </c>
    </row>
    <row r="323" spans="1:9" ht="60">
      <c r="A323" s="211"/>
      <c r="B323" s="238"/>
      <c r="C323" s="211"/>
      <c r="D323" s="145" t="s">
        <v>465</v>
      </c>
      <c r="E323" s="145" t="s">
        <v>17</v>
      </c>
      <c r="F323" s="145" t="s">
        <v>402</v>
      </c>
      <c r="G323" s="155">
        <v>3</v>
      </c>
      <c r="H323" s="54">
        <v>3</v>
      </c>
      <c r="I323" s="155">
        <v>3</v>
      </c>
    </row>
    <row r="324" spans="1:9" ht="90">
      <c r="A324" s="211" t="s">
        <v>613</v>
      </c>
      <c r="B324" s="238"/>
      <c r="C324" s="212" t="s">
        <v>25</v>
      </c>
      <c r="D324" s="53" t="s">
        <v>526</v>
      </c>
      <c r="E324" s="146" t="s">
        <v>527</v>
      </c>
      <c r="F324" s="53" t="s">
        <v>229</v>
      </c>
      <c r="G324" s="47">
        <v>10</v>
      </c>
      <c r="H324" s="66">
        <v>10</v>
      </c>
      <c r="I324" s="47">
        <v>10</v>
      </c>
    </row>
    <row r="325" spans="1:9" ht="60">
      <c r="A325" s="211"/>
      <c r="B325" s="238"/>
      <c r="C325" s="211"/>
      <c r="D325" s="145" t="s">
        <v>465</v>
      </c>
      <c r="E325" s="145" t="s">
        <v>17</v>
      </c>
      <c r="F325" s="145" t="s">
        <v>402</v>
      </c>
      <c r="G325" s="155">
        <v>32.68</v>
      </c>
      <c r="H325" s="54">
        <v>32.68</v>
      </c>
      <c r="I325" s="155">
        <v>32.68</v>
      </c>
    </row>
    <row r="326" spans="1:9" ht="15" customHeight="1">
      <c r="A326" s="211" t="s">
        <v>614</v>
      </c>
      <c r="B326" s="238"/>
      <c r="C326" s="210" t="s">
        <v>528</v>
      </c>
      <c r="D326" s="210" t="s">
        <v>529</v>
      </c>
      <c r="E326" s="212" t="s">
        <v>530</v>
      </c>
      <c r="F326" s="212" t="s">
        <v>229</v>
      </c>
      <c r="G326" s="220">
        <v>4</v>
      </c>
      <c r="H326" s="226">
        <v>4</v>
      </c>
      <c r="I326" s="220">
        <v>4</v>
      </c>
    </row>
    <row r="327" spans="1:9" ht="54.75" customHeight="1">
      <c r="A327" s="211"/>
      <c r="B327" s="238"/>
      <c r="C327" s="212"/>
      <c r="D327" s="212"/>
      <c r="E327" s="212"/>
      <c r="F327" s="212"/>
      <c r="G327" s="221"/>
      <c r="H327" s="227"/>
      <c r="I327" s="221"/>
    </row>
    <row r="328" spans="1:9" ht="72" customHeight="1">
      <c r="A328" s="211"/>
      <c r="B328" s="238"/>
      <c r="C328" s="212"/>
      <c r="D328" s="219"/>
      <c r="E328" s="145" t="s">
        <v>531</v>
      </c>
      <c r="F328" s="145" t="s">
        <v>229</v>
      </c>
      <c r="G328" s="47">
        <v>1</v>
      </c>
      <c r="H328" s="66">
        <v>1</v>
      </c>
      <c r="I328" s="47">
        <v>1</v>
      </c>
    </row>
    <row r="329" spans="1:9" ht="60">
      <c r="A329" s="211"/>
      <c r="B329" s="238"/>
      <c r="C329" s="219"/>
      <c r="D329" s="145" t="s">
        <v>465</v>
      </c>
      <c r="E329" s="145" t="s">
        <v>17</v>
      </c>
      <c r="F329" s="145" t="s">
        <v>402</v>
      </c>
      <c r="G329" s="155">
        <v>3.26</v>
      </c>
      <c r="H329" s="54">
        <v>3.26</v>
      </c>
      <c r="I329" s="155">
        <v>3.26</v>
      </c>
    </row>
    <row r="330" spans="1:9" ht="90">
      <c r="A330" s="210" t="s">
        <v>615</v>
      </c>
      <c r="B330" s="238"/>
      <c r="C330" s="210" t="s">
        <v>532</v>
      </c>
      <c r="D330" s="146" t="s">
        <v>533</v>
      </c>
      <c r="E330" s="146" t="s">
        <v>534</v>
      </c>
      <c r="F330" s="53" t="s">
        <v>229</v>
      </c>
      <c r="G330" s="47">
        <v>600</v>
      </c>
      <c r="H330" s="66">
        <v>600</v>
      </c>
      <c r="I330" s="47">
        <v>600</v>
      </c>
    </row>
    <row r="331" spans="1:9" ht="60">
      <c r="A331" s="219"/>
      <c r="B331" s="238"/>
      <c r="C331" s="219"/>
      <c r="D331" s="145" t="s">
        <v>535</v>
      </c>
      <c r="E331" s="145" t="s">
        <v>536</v>
      </c>
      <c r="F331" s="145" t="s">
        <v>402</v>
      </c>
      <c r="G331" s="155">
        <v>2908.19</v>
      </c>
      <c r="H331" s="54">
        <v>1908.19</v>
      </c>
      <c r="I331" s="155">
        <v>1908.19</v>
      </c>
    </row>
    <row r="332" spans="1:9" ht="75">
      <c r="A332" s="210" t="s">
        <v>616</v>
      </c>
      <c r="B332" s="238"/>
      <c r="C332" s="212" t="s">
        <v>532</v>
      </c>
      <c r="D332" s="146" t="s">
        <v>533</v>
      </c>
      <c r="E332" s="146" t="s">
        <v>537</v>
      </c>
      <c r="F332" s="53" t="s">
        <v>229</v>
      </c>
      <c r="G332" s="47">
        <v>50</v>
      </c>
      <c r="H332" s="66">
        <v>50</v>
      </c>
      <c r="I332" s="47">
        <v>50</v>
      </c>
    </row>
    <row r="333" spans="1:9" ht="60">
      <c r="A333" s="219"/>
      <c r="B333" s="238"/>
      <c r="C333" s="219"/>
      <c r="D333" s="145" t="s">
        <v>465</v>
      </c>
      <c r="E333" s="145" t="s">
        <v>17</v>
      </c>
      <c r="F333" s="145" t="s">
        <v>402</v>
      </c>
      <c r="G333" s="155">
        <v>163.4</v>
      </c>
      <c r="H333" s="54">
        <v>163.4</v>
      </c>
      <c r="I333" s="155">
        <v>163.4</v>
      </c>
    </row>
    <row r="334" spans="1:9" ht="60">
      <c r="A334" s="210" t="s">
        <v>617</v>
      </c>
      <c r="B334" s="238"/>
      <c r="C334" s="212" t="s">
        <v>532</v>
      </c>
      <c r="D334" s="146" t="s">
        <v>533</v>
      </c>
      <c r="E334" s="146" t="s">
        <v>538</v>
      </c>
      <c r="F334" s="53" t="s">
        <v>23</v>
      </c>
      <c r="G334" s="47">
        <v>100</v>
      </c>
      <c r="H334" s="66">
        <v>100</v>
      </c>
      <c r="I334" s="47">
        <v>100</v>
      </c>
    </row>
    <row r="335" spans="1:9" ht="60">
      <c r="A335" s="219"/>
      <c r="B335" s="238"/>
      <c r="C335" s="219"/>
      <c r="D335" s="145" t="s">
        <v>465</v>
      </c>
      <c r="E335" s="145" t="s">
        <v>17</v>
      </c>
      <c r="F335" s="145" t="s">
        <v>402</v>
      </c>
      <c r="G335" s="155">
        <v>326.8</v>
      </c>
      <c r="H335" s="54">
        <v>326.8</v>
      </c>
      <c r="I335" s="155">
        <v>326.8</v>
      </c>
    </row>
    <row r="336" spans="1:9" ht="228.75" customHeight="1">
      <c r="A336" s="211" t="s">
        <v>618</v>
      </c>
      <c r="B336" s="238"/>
      <c r="C336" s="212" t="s">
        <v>532</v>
      </c>
      <c r="D336" s="146" t="s">
        <v>533</v>
      </c>
      <c r="E336" s="74" t="s">
        <v>539</v>
      </c>
      <c r="F336" s="53" t="s">
        <v>229</v>
      </c>
      <c r="G336" s="48">
        <v>2028</v>
      </c>
      <c r="H336" s="59">
        <v>2028</v>
      </c>
      <c r="I336" s="48">
        <v>2028</v>
      </c>
    </row>
    <row r="337" spans="1:9" ht="60">
      <c r="A337" s="211"/>
      <c r="B337" s="238"/>
      <c r="C337" s="211"/>
      <c r="D337" s="145" t="s">
        <v>490</v>
      </c>
      <c r="E337" s="145" t="s">
        <v>17</v>
      </c>
      <c r="F337" s="145" t="s">
        <v>402</v>
      </c>
      <c r="G337" s="155">
        <v>6897.5</v>
      </c>
      <c r="H337" s="54">
        <v>6800</v>
      </c>
      <c r="I337" s="155">
        <v>6800</v>
      </c>
    </row>
    <row r="338" spans="1:9" ht="105">
      <c r="A338" s="211" t="s">
        <v>619</v>
      </c>
      <c r="B338" s="238"/>
      <c r="C338" s="212" t="s">
        <v>532</v>
      </c>
      <c r="D338" s="146" t="s">
        <v>533</v>
      </c>
      <c r="E338" s="146" t="s">
        <v>540</v>
      </c>
      <c r="F338" s="53" t="s">
        <v>229</v>
      </c>
      <c r="G338" s="48">
        <v>50</v>
      </c>
      <c r="H338" s="59">
        <v>50</v>
      </c>
      <c r="I338" s="48">
        <v>50</v>
      </c>
    </row>
    <row r="339" spans="1:9" ht="60">
      <c r="A339" s="211"/>
      <c r="B339" s="238"/>
      <c r="C339" s="211"/>
      <c r="D339" s="145" t="s">
        <v>535</v>
      </c>
      <c r="E339" s="145" t="s">
        <v>17</v>
      </c>
      <c r="F339" s="145" t="s">
        <v>402</v>
      </c>
      <c r="G339" s="155">
        <v>163.4</v>
      </c>
      <c r="H339" s="54">
        <v>163.4</v>
      </c>
      <c r="I339" s="155">
        <v>163.4</v>
      </c>
    </row>
    <row r="340" spans="1:9" ht="60">
      <c r="A340" s="211" t="s">
        <v>620</v>
      </c>
      <c r="B340" s="238"/>
      <c r="C340" s="212" t="s">
        <v>532</v>
      </c>
      <c r="D340" s="146" t="s">
        <v>533</v>
      </c>
      <c r="E340" s="146" t="s">
        <v>541</v>
      </c>
      <c r="F340" s="53" t="s">
        <v>229</v>
      </c>
      <c r="G340" s="48">
        <v>2</v>
      </c>
      <c r="H340" s="59">
        <v>2</v>
      </c>
      <c r="I340" s="48">
        <v>2</v>
      </c>
    </row>
    <row r="341" spans="1:9" ht="60">
      <c r="A341" s="211"/>
      <c r="B341" s="238"/>
      <c r="C341" s="211"/>
      <c r="D341" s="145" t="s">
        <v>465</v>
      </c>
      <c r="E341" s="145" t="s">
        <v>17</v>
      </c>
      <c r="F341" s="145" t="s">
        <v>402</v>
      </c>
      <c r="G341" s="155">
        <v>6.53</v>
      </c>
      <c r="H341" s="54">
        <v>6.53</v>
      </c>
      <c r="I341" s="155">
        <v>6.53</v>
      </c>
    </row>
    <row r="342" spans="1:9" ht="150">
      <c r="A342" s="211" t="s">
        <v>621</v>
      </c>
      <c r="B342" s="238"/>
      <c r="C342" s="212" t="s">
        <v>532</v>
      </c>
      <c r="D342" s="146" t="s">
        <v>533</v>
      </c>
      <c r="E342" s="146" t="s">
        <v>542</v>
      </c>
      <c r="F342" s="53" t="s">
        <v>23</v>
      </c>
      <c r="G342" s="48">
        <v>12</v>
      </c>
      <c r="H342" s="59">
        <v>12</v>
      </c>
      <c r="I342" s="48">
        <v>12</v>
      </c>
    </row>
    <row r="343" spans="1:9" ht="60">
      <c r="A343" s="211"/>
      <c r="B343" s="238"/>
      <c r="C343" s="211"/>
      <c r="D343" s="145" t="s">
        <v>465</v>
      </c>
      <c r="E343" s="145" t="s">
        <v>17</v>
      </c>
      <c r="F343" s="145" t="s">
        <v>402</v>
      </c>
      <c r="G343" s="155">
        <v>39.21</v>
      </c>
      <c r="H343" s="54">
        <v>39.21</v>
      </c>
      <c r="I343" s="155">
        <v>39.21</v>
      </c>
    </row>
    <row r="344" spans="1:9" ht="60">
      <c r="A344" s="211" t="s">
        <v>622</v>
      </c>
      <c r="B344" s="238"/>
      <c r="C344" s="212" t="s">
        <v>532</v>
      </c>
      <c r="D344" s="146" t="s">
        <v>533</v>
      </c>
      <c r="E344" s="146" t="s">
        <v>543</v>
      </c>
      <c r="F344" s="53" t="s">
        <v>229</v>
      </c>
      <c r="G344" s="48">
        <v>5</v>
      </c>
      <c r="H344" s="59">
        <v>5</v>
      </c>
      <c r="I344" s="48">
        <v>5</v>
      </c>
    </row>
    <row r="345" spans="1:9" ht="60">
      <c r="A345" s="211"/>
      <c r="B345" s="238"/>
      <c r="C345" s="211"/>
      <c r="D345" s="145" t="s">
        <v>465</v>
      </c>
      <c r="E345" s="145" t="s">
        <v>17</v>
      </c>
      <c r="F345" s="145" t="s">
        <v>402</v>
      </c>
      <c r="G345" s="155">
        <v>16.34</v>
      </c>
      <c r="H345" s="54">
        <v>16.34</v>
      </c>
      <c r="I345" s="155">
        <v>16.34</v>
      </c>
    </row>
    <row r="346" spans="1:9" ht="135">
      <c r="A346" s="211" t="s">
        <v>623</v>
      </c>
      <c r="B346" s="238"/>
      <c r="C346" s="212" t="s">
        <v>532</v>
      </c>
      <c r="D346" s="146" t="s">
        <v>533</v>
      </c>
      <c r="E346" s="146" t="s">
        <v>544</v>
      </c>
      <c r="F346" s="53" t="s">
        <v>229</v>
      </c>
      <c r="G346" s="48">
        <v>6</v>
      </c>
      <c r="H346" s="59">
        <v>6</v>
      </c>
      <c r="I346" s="48">
        <v>6</v>
      </c>
    </row>
    <row r="347" spans="1:9" ht="60">
      <c r="A347" s="211"/>
      <c r="B347" s="238"/>
      <c r="C347" s="211"/>
      <c r="D347" s="145" t="s">
        <v>465</v>
      </c>
      <c r="E347" s="145" t="s">
        <v>17</v>
      </c>
      <c r="F347" s="145" t="s">
        <v>402</v>
      </c>
      <c r="G347" s="155">
        <v>20.7</v>
      </c>
      <c r="H347" s="54">
        <v>26.5</v>
      </c>
      <c r="I347" s="155">
        <v>26.5</v>
      </c>
    </row>
    <row r="348" spans="1:9" ht="60">
      <c r="A348" s="211" t="s">
        <v>624</v>
      </c>
      <c r="B348" s="238"/>
      <c r="C348" s="212" t="s">
        <v>545</v>
      </c>
      <c r="D348" s="146" t="s">
        <v>546</v>
      </c>
      <c r="E348" s="146" t="s">
        <v>547</v>
      </c>
      <c r="F348" s="53" t="s">
        <v>229</v>
      </c>
      <c r="G348" s="48">
        <v>5</v>
      </c>
      <c r="H348" s="59">
        <v>5</v>
      </c>
      <c r="I348" s="48">
        <v>5</v>
      </c>
    </row>
    <row r="349" spans="1:9" ht="60">
      <c r="A349" s="211"/>
      <c r="B349" s="238"/>
      <c r="C349" s="211"/>
      <c r="D349" s="145" t="s">
        <v>465</v>
      </c>
      <c r="E349" s="145" t="s">
        <v>17</v>
      </c>
      <c r="F349" s="145" t="s">
        <v>402</v>
      </c>
      <c r="G349" s="155">
        <v>303</v>
      </c>
      <c r="H349" s="155">
        <v>353</v>
      </c>
      <c r="I349" s="155">
        <v>353</v>
      </c>
    </row>
    <row r="350" spans="1:9" ht="60">
      <c r="A350" s="211" t="s">
        <v>625</v>
      </c>
      <c r="B350" s="238"/>
      <c r="C350" s="212" t="s">
        <v>548</v>
      </c>
      <c r="D350" s="146" t="s">
        <v>549</v>
      </c>
      <c r="E350" s="146" t="s">
        <v>550</v>
      </c>
      <c r="F350" s="53" t="s">
        <v>229</v>
      </c>
      <c r="G350" s="48">
        <v>1</v>
      </c>
      <c r="H350" s="59">
        <v>1</v>
      </c>
      <c r="I350" s="48">
        <v>1</v>
      </c>
    </row>
    <row r="351" spans="1:9" ht="60">
      <c r="A351" s="211"/>
      <c r="B351" s="239"/>
      <c r="C351" s="211"/>
      <c r="D351" s="145" t="s">
        <v>465</v>
      </c>
      <c r="E351" s="145" t="s">
        <v>17</v>
      </c>
      <c r="F351" s="145" t="s">
        <v>402</v>
      </c>
      <c r="G351" s="155">
        <v>3733.53</v>
      </c>
      <c r="H351" s="155">
        <v>3350.53</v>
      </c>
      <c r="I351" s="155">
        <v>3350.53</v>
      </c>
    </row>
    <row r="352" spans="1:9" ht="40.5" customHeight="1">
      <c r="A352" s="213" t="s">
        <v>551</v>
      </c>
      <c r="B352" s="214"/>
      <c r="C352" s="214"/>
      <c r="D352" s="215"/>
      <c r="E352" s="216" t="s">
        <v>18</v>
      </c>
      <c r="F352" s="216" t="s">
        <v>7</v>
      </c>
      <c r="G352" s="73">
        <f>G258+G260+G262+G266+G268+G271+G274+G276+G278+G281+G286+G290+G294+G298+G301+G305+G308+G310+G312+G314+G317+G319+G321+G323+G325+G329+G331+G333+G335+G337+G339+G341+G343+G345+G347+G349+G351</f>
        <v>22492.449999999997</v>
      </c>
      <c r="H352" s="73">
        <f>H258+H260+H262+H266+H268+H271+H274+H276+H278+H281+H286+H290+H294+H298+H301+H305+H308+H310+H312+H314+H317+H319+H321+H323+H325+H329+H331+H333+H335+H337+H339+H341+H343+H345+H347+H349+H351</f>
        <v>22231.34</v>
      </c>
      <c r="I352" s="77">
        <f>I258+I260+I262+I266+I268+I271+I274+I276+I278+I281+I286+I290+I294+I298+I301+I305+I308+I310+I312+I314+I317+I319+I321+I323+I325+I329+I331+I333+I335+I337+I339+I341+I343+I345+I347+I349+I351</f>
        <v>22231.34</v>
      </c>
    </row>
    <row r="353" spans="1:9" ht="63" customHeight="1">
      <c r="A353" s="218" t="s">
        <v>552</v>
      </c>
      <c r="B353" s="218"/>
      <c r="C353" s="218"/>
      <c r="D353" s="218"/>
      <c r="E353" s="217"/>
      <c r="F353" s="217"/>
      <c r="G353" s="173">
        <f>G256+G352</f>
        <v>695016.85</v>
      </c>
      <c r="H353" s="173">
        <v>753951.3</v>
      </c>
      <c r="I353" s="174">
        <f>SUM(I352,I256)+0.05</f>
        <v>694622.27499999991</v>
      </c>
    </row>
    <row r="354" spans="1:9" ht="15.75">
      <c r="A354" s="261" t="s">
        <v>626</v>
      </c>
      <c r="B354" s="262"/>
      <c r="C354" s="262"/>
      <c r="D354" s="262"/>
      <c r="E354" s="262"/>
      <c r="F354" s="262"/>
      <c r="G354" s="262"/>
      <c r="H354" s="262"/>
      <c r="I354" s="262"/>
    </row>
    <row r="355" spans="1:9" ht="126">
      <c r="A355" s="198" t="s">
        <v>661</v>
      </c>
      <c r="B355" s="321" t="s">
        <v>627</v>
      </c>
      <c r="C355" s="182" t="s">
        <v>628</v>
      </c>
      <c r="D355" s="163" t="s">
        <v>629</v>
      </c>
      <c r="E355" s="143" t="s">
        <v>630</v>
      </c>
      <c r="F355" s="143" t="s">
        <v>631</v>
      </c>
      <c r="G355" s="81">
        <v>5424172</v>
      </c>
      <c r="H355" s="81">
        <v>5424172</v>
      </c>
      <c r="I355" s="81">
        <v>5424172</v>
      </c>
    </row>
    <row r="356" spans="1:9" ht="76.5" customHeight="1">
      <c r="A356" s="198"/>
      <c r="B356" s="321"/>
      <c r="C356" s="190"/>
      <c r="D356" s="163" t="s">
        <v>632</v>
      </c>
      <c r="E356" s="143" t="s">
        <v>17</v>
      </c>
      <c r="F356" s="143" t="s">
        <v>7</v>
      </c>
      <c r="G356" s="78">
        <v>171105.66367999997</v>
      </c>
      <c r="H356" s="78">
        <v>178319.33335999996</v>
      </c>
      <c r="I356" s="78">
        <v>178319.33335999996</v>
      </c>
    </row>
    <row r="357" spans="1:9" ht="110.25">
      <c r="A357" s="198" t="s">
        <v>662</v>
      </c>
      <c r="B357" s="321"/>
      <c r="C357" s="190"/>
      <c r="D357" s="163" t="s">
        <v>629</v>
      </c>
      <c r="E357" s="143" t="s">
        <v>633</v>
      </c>
      <c r="F357" s="143" t="s">
        <v>634</v>
      </c>
      <c r="G357" s="81">
        <v>1044022</v>
      </c>
      <c r="H357" s="81">
        <v>1044022</v>
      </c>
      <c r="I357" s="81">
        <v>1044022</v>
      </c>
    </row>
    <row r="358" spans="1:9" ht="75" customHeight="1">
      <c r="A358" s="198"/>
      <c r="B358" s="321"/>
      <c r="C358" s="190"/>
      <c r="D358" s="163" t="s">
        <v>632</v>
      </c>
      <c r="E358" s="143" t="s">
        <v>17</v>
      </c>
      <c r="F358" s="143" t="s">
        <v>7</v>
      </c>
      <c r="G358" s="78">
        <v>32908.788360000006</v>
      </c>
      <c r="H358" s="78">
        <v>34296.194970000004</v>
      </c>
      <c r="I358" s="78">
        <v>34296.194970000004</v>
      </c>
    </row>
    <row r="359" spans="1:9" ht="126">
      <c r="A359" s="198" t="s">
        <v>663</v>
      </c>
      <c r="B359" s="321"/>
      <c r="C359" s="190"/>
      <c r="D359" s="163" t="s">
        <v>629</v>
      </c>
      <c r="E359" s="143" t="s">
        <v>635</v>
      </c>
      <c r="F359" s="143" t="s">
        <v>636</v>
      </c>
      <c r="G359" s="81">
        <v>969956</v>
      </c>
      <c r="H359" s="81">
        <v>969956</v>
      </c>
      <c r="I359" s="81">
        <v>969956</v>
      </c>
    </row>
    <row r="360" spans="1:9" ht="63">
      <c r="A360" s="198"/>
      <c r="B360" s="321"/>
      <c r="C360" s="190"/>
      <c r="D360" s="163" t="s">
        <v>632</v>
      </c>
      <c r="E360" s="143" t="s">
        <v>17</v>
      </c>
      <c r="F360" s="143" t="s">
        <v>7</v>
      </c>
      <c r="G360" s="78">
        <v>30604.672279999999</v>
      </c>
      <c r="H360" s="78">
        <v>31894.939309999998</v>
      </c>
      <c r="I360" s="78">
        <v>31894.939309999998</v>
      </c>
    </row>
    <row r="361" spans="1:9" ht="126">
      <c r="A361" s="198" t="s">
        <v>664</v>
      </c>
      <c r="B361" s="321"/>
      <c r="C361" s="190"/>
      <c r="D361" s="163" t="s">
        <v>629</v>
      </c>
      <c r="E361" s="143" t="s">
        <v>635</v>
      </c>
      <c r="F361" s="143" t="s">
        <v>637</v>
      </c>
      <c r="G361" s="81">
        <v>900357</v>
      </c>
      <c r="H361" s="81">
        <v>900357</v>
      </c>
      <c r="I361" s="81">
        <v>900357</v>
      </c>
    </row>
    <row r="362" spans="1:9" ht="63">
      <c r="A362" s="198"/>
      <c r="B362" s="321"/>
      <c r="C362" s="190"/>
      <c r="D362" s="163" t="s">
        <v>632</v>
      </c>
      <c r="E362" s="143" t="s">
        <v>17</v>
      </c>
      <c r="F362" s="143" t="s">
        <v>7</v>
      </c>
      <c r="G362" s="78">
        <v>28400.73516</v>
      </c>
      <c r="H362" s="78">
        <v>29598.086069999998</v>
      </c>
      <c r="I362" s="78">
        <v>29598.086069999998</v>
      </c>
    </row>
    <row r="363" spans="1:9" ht="110.25">
      <c r="A363" s="198" t="s">
        <v>665</v>
      </c>
      <c r="B363" s="321"/>
      <c r="C363" s="190"/>
      <c r="D363" s="163" t="s">
        <v>629</v>
      </c>
      <c r="E363" s="143" t="s">
        <v>638</v>
      </c>
      <c r="F363" s="143" t="s">
        <v>639</v>
      </c>
      <c r="G363" s="81">
        <v>0</v>
      </c>
      <c r="H363" s="81">
        <v>0</v>
      </c>
      <c r="I363" s="81">
        <v>0</v>
      </c>
    </row>
    <row r="364" spans="1:9" ht="63">
      <c r="A364" s="198"/>
      <c r="B364" s="321"/>
      <c r="C364" s="190"/>
      <c r="D364" s="163" t="s">
        <v>632</v>
      </c>
      <c r="E364" s="143" t="s">
        <v>17</v>
      </c>
      <c r="F364" s="143" t="s">
        <v>7</v>
      </c>
      <c r="G364" s="78">
        <v>0</v>
      </c>
      <c r="H364" s="78">
        <v>0</v>
      </c>
      <c r="I364" s="78">
        <v>0</v>
      </c>
    </row>
    <row r="365" spans="1:9" ht="63">
      <c r="A365" s="198" t="s">
        <v>666</v>
      </c>
      <c r="B365" s="321"/>
      <c r="C365" s="190"/>
      <c r="D365" s="163" t="s">
        <v>629</v>
      </c>
      <c r="E365" s="143" t="s">
        <v>640</v>
      </c>
      <c r="F365" s="143" t="s">
        <v>641</v>
      </c>
      <c r="G365" s="81">
        <v>5688874</v>
      </c>
      <c r="H365" s="81">
        <v>5688874</v>
      </c>
      <c r="I365" s="81">
        <v>5688874</v>
      </c>
    </row>
    <row r="366" spans="1:9" ht="63">
      <c r="A366" s="198"/>
      <c r="B366" s="321"/>
      <c r="C366" s="190"/>
      <c r="D366" s="163" t="s">
        <v>632</v>
      </c>
      <c r="E366" s="143" t="s">
        <v>17</v>
      </c>
      <c r="F366" s="143" t="s">
        <v>7</v>
      </c>
      <c r="G366" s="78">
        <v>179420.51736</v>
      </c>
      <c r="H366" s="78">
        <f>186984.73422-52.3</f>
        <v>186932.43422000002</v>
      </c>
      <c r="I366" s="78">
        <v>186932.43422000002</v>
      </c>
    </row>
    <row r="367" spans="1:9" ht="63">
      <c r="A367" s="198" t="s">
        <v>667</v>
      </c>
      <c r="B367" s="321"/>
      <c r="C367" s="190"/>
      <c r="D367" s="163" t="s">
        <v>629</v>
      </c>
      <c r="E367" s="143" t="s">
        <v>640</v>
      </c>
      <c r="F367" s="143" t="s">
        <v>642</v>
      </c>
      <c r="G367" s="81">
        <v>2739</v>
      </c>
      <c r="H367" s="81">
        <v>2739</v>
      </c>
      <c r="I367" s="81">
        <v>2739</v>
      </c>
    </row>
    <row r="368" spans="1:9" ht="63">
      <c r="A368" s="198"/>
      <c r="B368" s="321"/>
      <c r="C368" s="190"/>
      <c r="D368" s="163" t="s">
        <v>632</v>
      </c>
      <c r="E368" s="143" t="s">
        <v>17</v>
      </c>
      <c r="F368" s="143" t="s">
        <v>7</v>
      </c>
      <c r="G368" s="78">
        <v>100.17896</v>
      </c>
      <c r="H368" s="78">
        <v>104.40242000000001</v>
      </c>
      <c r="I368" s="78">
        <v>104.40242000000001</v>
      </c>
    </row>
    <row r="369" spans="1:9" ht="63">
      <c r="A369" s="198" t="s">
        <v>668</v>
      </c>
      <c r="B369" s="321"/>
      <c r="C369" s="190"/>
      <c r="D369" s="163" t="s">
        <v>629</v>
      </c>
      <c r="E369" s="143" t="s">
        <v>640</v>
      </c>
      <c r="F369" s="143" t="s">
        <v>643</v>
      </c>
      <c r="G369" s="81">
        <v>2739</v>
      </c>
      <c r="H369" s="81">
        <v>2739</v>
      </c>
      <c r="I369" s="81">
        <v>2739</v>
      </c>
    </row>
    <row r="370" spans="1:9" ht="63">
      <c r="A370" s="198"/>
      <c r="B370" s="321"/>
      <c r="C370" s="190"/>
      <c r="D370" s="163" t="s">
        <v>632</v>
      </c>
      <c r="E370" s="143" t="s">
        <v>17</v>
      </c>
      <c r="F370" s="143" t="s">
        <v>7</v>
      </c>
      <c r="G370" s="78">
        <v>100.17896</v>
      </c>
      <c r="H370" s="78">
        <v>104.40242000000001</v>
      </c>
      <c r="I370" s="78">
        <v>104.40242000000001</v>
      </c>
    </row>
    <row r="371" spans="1:9" ht="110.25">
      <c r="A371" s="198" t="s">
        <v>669</v>
      </c>
      <c r="B371" s="321"/>
      <c r="C371" s="190"/>
      <c r="D371" s="163" t="s">
        <v>629</v>
      </c>
      <c r="E371" s="143" t="s">
        <v>644</v>
      </c>
      <c r="F371" s="143" t="s">
        <v>645</v>
      </c>
      <c r="G371" s="81">
        <v>8239</v>
      </c>
      <c r="H371" s="81">
        <v>8239</v>
      </c>
      <c r="I371" s="81">
        <v>8239</v>
      </c>
    </row>
    <row r="372" spans="1:9" ht="63">
      <c r="A372" s="198"/>
      <c r="B372" s="321"/>
      <c r="C372" s="183"/>
      <c r="D372" s="163" t="s">
        <v>632</v>
      </c>
      <c r="E372" s="143" t="s">
        <v>17</v>
      </c>
      <c r="F372" s="143" t="s">
        <v>7</v>
      </c>
      <c r="G372" s="78">
        <v>250.44739999999999</v>
      </c>
      <c r="H372" s="78">
        <v>261.00605000000002</v>
      </c>
      <c r="I372" s="78">
        <v>261.00605000000002</v>
      </c>
    </row>
    <row r="373" spans="1:9" ht="63">
      <c r="A373" s="198" t="s">
        <v>670</v>
      </c>
      <c r="B373" s="321"/>
      <c r="C373" s="182" t="s">
        <v>646</v>
      </c>
      <c r="D373" s="163" t="s">
        <v>647</v>
      </c>
      <c r="E373" s="143" t="s">
        <v>648</v>
      </c>
      <c r="F373" s="143" t="s">
        <v>645</v>
      </c>
      <c r="G373" s="81">
        <v>800000</v>
      </c>
      <c r="H373" s="81">
        <v>800000</v>
      </c>
      <c r="I373" s="81">
        <v>800000</v>
      </c>
    </row>
    <row r="374" spans="1:9" ht="63">
      <c r="A374" s="198"/>
      <c r="B374" s="321"/>
      <c r="C374" s="190"/>
      <c r="D374" s="163" t="s">
        <v>632</v>
      </c>
      <c r="E374" s="143" t="s">
        <v>17</v>
      </c>
      <c r="F374" s="143" t="s">
        <v>7</v>
      </c>
      <c r="G374" s="78">
        <v>25245.09792</v>
      </c>
      <c r="H374" s="78">
        <v>26309.40984</v>
      </c>
      <c r="I374" s="78">
        <v>26309.40984</v>
      </c>
    </row>
    <row r="375" spans="1:9" ht="78.75">
      <c r="A375" s="198" t="s">
        <v>671</v>
      </c>
      <c r="B375" s="321"/>
      <c r="C375" s="190"/>
      <c r="D375" s="163" t="s">
        <v>649</v>
      </c>
      <c r="E375" s="143" t="s">
        <v>650</v>
      </c>
      <c r="F375" s="143" t="s">
        <v>645</v>
      </c>
      <c r="G375" s="81">
        <v>800000</v>
      </c>
      <c r="H375" s="81">
        <v>800000</v>
      </c>
      <c r="I375" s="81">
        <v>800000</v>
      </c>
    </row>
    <row r="376" spans="1:9" ht="63">
      <c r="A376" s="198"/>
      <c r="B376" s="321"/>
      <c r="C376" s="183"/>
      <c r="D376" s="163" t="s">
        <v>632</v>
      </c>
      <c r="E376" s="143" t="s">
        <v>17</v>
      </c>
      <c r="F376" s="143" t="s">
        <v>7</v>
      </c>
      <c r="G376" s="78">
        <v>25245.09792</v>
      </c>
      <c r="H376" s="78">
        <v>26309.40984</v>
      </c>
      <c r="I376" s="78">
        <v>26309.40984</v>
      </c>
    </row>
    <row r="377" spans="1:9" ht="78.75">
      <c r="A377" s="198" t="s">
        <v>671</v>
      </c>
      <c r="B377" s="321"/>
      <c r="C377" s="182" t="s">
        <v>651</v>
      </c>
      <c r="D377" s="163" t="s">
        <v>652</v>
      </c>
      <c r="E377" s="143" t="s">
        <v>653</v>
      </c>
      <c r="F377" s="143" t="s">
        <v>634</v>
      </c>
      <c r="G377" s="81">
        <v>9748</v>
      </c>
      <c r="H377" s="81">
        <v>9748</v>
      </c>
      <c r="I377" s="81">
        <v>9748</v>
      </c>
    </row>
    <row r="378" spans="1:9" ht="63">
      <c r="A378" s="198"/>
      <c r="B378" s="321"/>
      <c r="C378" s="190"/>
      <c r="D378" s="163" t="s">
        <v>632</v>
      </c>
      <c r="E378" s="143" t="s">
        <v>17</v>
      </c>
      <c r="F378" s="143" t="s">
        <v>7</v>
      </c>
      <c r="G378" s="78">
        <v>300.53687999999994</v>
      </c>
      <c r="H378" s="78">
        <v>313.20725999999996</v>
      </c>
      <c r="I378" s="78">
        <v>313.20725999999996</v>
      </c>
    </row>
    <row r="379" spans="1:9" ht="78.75">
      <c r="A379" s="198" t="s">
        <v>672</v>
      </c>
      <c r="B379" s="321"/>
      <c r="C379" s="190"/>
      <c r="D379" s="163" t="s">
        <v>652</v>
      </c>
      <c r="E379" s="143" t="s">
        <v>653</v>
      </c>
      <c r="F379" s="143" t="s">
        <v>654</v>
      </c>
      <c r="G379" s="81">
        <v>9748</v>
      </c>
      <c r="H379" s="81">
        <v>9748</v>
      </c>
      <c r="I379" s="81">
        <v>9748</v>
      </c>
    </row>
    <row r="380" spans="1:9" ht="63">
      <c r="A380" s="198"/>
      <c r="B380" s="321"/>
      <c r="C380" s="190"/>
      <c r="D380" s="163" t="s">
        <v>632</v>
      </c>
      <c r="E380" s="143" t="s">
        <v>17</v>
      </c>
      <c r="F380" s="143" t="s">
        <v>7</v>
      </c>
      <c r="G380" s="78">
        <v>300.53687999999994</v>
      </c>
      <c r="H380" s="78">
        <v>313.20725999999996</v>
      </c>
      <c r="I380" s="78">
        <v>313.20725999999996</v>
      </c>
    </row>
    <row r="381" spans="1:9" ht="78.75">
      <c r="A381" s="198" t="s">
        <v>673</v>
      </c>
      <c r="B381" s="321"/>
      <c r="C381" s="190"/>
      <c r="D381" s="163" t="s">
        <v>652</v>
      </c>
      <c r="E381" s="143" t="s">
        <v>653</v>
      </c>
      <c r="F381" s="143" t="s">
        <v>645</v>
      </c>
      <c r="G381" s="81">
        <v>9748</v>
      </c>
      <c r="H381" s="81">
        <v>9748</v>
      </c>
      <c r="I381" s="81">
        <v>9748</v>
      </c>
    </row>
    <row r="382" spans="1:9" ht="78" customHeight="1">
      <c r="A382" s="198"/>
      <c r="B382" s="321"/>
      <c r="C382" s="183"/>
      <c r="D382" s="163" t="s">
        <v>632</v>
      </c>
      <c r="E382" s="143" t="s">
        <v>17</v>
      </c>
      <c r="F382" s="143" t="s">
        <v>7</v>
      </c>
      <c r="G382" s="78">
        <v>300.53687999999994</v>
      </c>
      <c r="H382" s="78">
        <v>313.20725999999996</v>
      </c>
      <c r="I382" s="78">
        <v>313.20725999999996</v>
      </c>
    </row>
    <row r="383" spans="1:9">
      <c r="A383" s="198" t="s">
        <v>674</v>
      </c>
      <c r="B383" s="321"/>
      <c r="C383" s="182" t="s">
        <v>655</v>
      </c>
      <c r="D383" s="206" t="s">
        <v>656</v>
      </c>
      <c r="E383" s="322" t="s">
        <v>657</v>
      </c>
      <c r="F383" s="198" t="s">
        <v>194</v>
      </c>
      <c r="G383" s="323">
        <v>210550</v>
      </c>
      <c r="H383" s="323">
        <v>210550</v>
      </c>
      <c r="I383" s="324">
        <v>210550</v>
      </c>
    </row>
    <row r="384" spans="1:9" ht="51" customHeight="1">
      <c r="A384" s="198"/>
      <c r="B384" s="321"/>
      <c r="C384" s="190"/>
      <c r="D384" s="207"/>
      <c r="E384" s="322"/>
      <c r="F384" s="198"/>
      <c r="G384" s="323"/>
      <c r="H384" s="323"/>
      <c r="I384" s="325"/>
    </row>
    <row r="385" spans="1:9" ht="173.25" customHeight="1">
      <c r="A385" s="198"/>
      <c r="B385" s="321"/>
      <c r="C385" s="183"/>
      <c r="D385" s="163" t="s">
        <v>632</v>
      </c>
      <c r="E385" s="143" t="s">
        <v>17</v>
      </c>
      <c r="F385" s="143" t="s">
        <v>7</v>
      </c>
      <c r="G385" s="78">
        <v>6611.8</v>
      </c>
      <c r="H385" s="78" t="s">
        <v>658</v>
      </c>
      <c r="I385" s="78" t="s">
        <v>658</v>
      </c>
    </row>
    <row r="386" spans="1:9" ht="63">
      <c r="A386" s="197" t="s">
        <v>659</v>
      </c>
      <c r="B386" s="197"/>
      <c r="C386" s="197"/>
      <c r="D386" s="197"/>
      <c r="E386" s="158" t="s">
        <v>18</v>
      </c>
      <c r="F386" s="158" t="s">
        <v>7</v>
      </c>
      <c r="G386" s="79">
        <f>G356+G358+G360+G362+G366+G368+G370+G372+G374+G376+G378+G380+G382+G385</f>
        <v>500894.78863999998</v>
      </c>
      <c r="H386" s="31">
        <f>H356+H358+H360+H362+H366+H368+H370+H372+H374+H376+H378+H380+H382+H385</f>
        <v>522012.00027999992</v>
      </c>
      <c r="I386" s="95">
        <v>522012.00027999992</v>
      </c>
    </row>
    <row r="387" spans="1:9" ht="63">
      <c r="A387" s="197" t="s">
        <v>660</v>
      </c>
      <c r="B387" s="197"/>
      <c r="C387" s="197"/>
      <c r="D387" s="197"/>
      <c r="E387" s="158" t="s">
        <v>18</v>
      </c>
      <c r="F387" s="158" t="s">
        <v>7</v>
      </c>
      <c r="G387" s="79">
        <v>500894.8</v>
      </c>
      <c r="H387" s="95">
        <v>522012.00027999992</v>
      </c>
      <c r="I387" s="95">
        <v>522012.00027999992</v>
      </c>
    </row>
    <row r="388" spans="1:9" ht="15.75">
      <c r="A388" s="261" t="s">
        <v>675</v>
      </c>
      <c r="B388" s="262"/>
      <c r="C388" s="262"/>
      <c r="D388" s="262"/>
      <c r="E388" s="262"/>
      <c r="F388" s="262"/>
      <c r="G388" s="262"/>
      <c r="H388" s="262"/>
      <c r="I388" s="262"/>
    </row>
    <row r="389" spans="1:9" ht="63">
      <c r="A389" s="202" t="s">
        <v>1224</v>
      </c>
      <c r="B389" s="193" t="s">
        <v>676</v>
      </c>
      <c r="C389" s="182" t="s">
        <v>677</v>
      </c>
      <c r="D389" s="143" t="s">
        <v>678</v>
      </c>
      <c r="E389" s="143" t="s">
        <v>679</v>
      </c>
      <c r="F389" s="143" t="s">
        <v>92</v>
      </c>
      <c r="G389" s="80">
        <v>2100</v>
      </c>
      <c r="H389" s="80">
        <v>2100</v>
      </c>
      <c r="I389" s="81">
        <v>2100</v>
      </c>
    </row>
    <row r="390" spans="1:9" ht="63">
      <c r="A390" s="203"/>
      <c r="B390" s="194"/>
      <c r="C390" s="183"/>
      <c r="D390" s="143" t="s">
        <v>680</v>
      </c>
      <c r="E390" s="143" t="s">
        <v>17</v>
      </c>
      <c r="F390" s="143" t="s">
        <v>7</v>
      </c>
      <c r="G390" s="82">
        <v>12741.8</v>
      </c>
      <c r="H390" s="82">
        <v>13897.9</v>
      </c>
      <c r="I390" s="30">
        <v>13712.665432187781</v>
      </c>
    </row>
    <row r="391" spans="1:9" ht="78.75">
      <c r="A391" s="202" t="s">
        <v>1225</v>
      </c>
      <c r="B391" s="194"/>
      <c r="C391" s="182" t="s">
        <v>681</v>
      </c>
      <c r="D391" s="143" t="s">
        <v>682</v>
      </c>
      <c r="E391" s="163" t="s">
        <v>683</v>
      </c>
      <c r="F391" s="163" t="s">
        <v>684</v>
      </c>
      <c r="G391" s="80">
        <v>70</v>
      </c>
      <c r="H391" s="80">
        <v>70</v>
      </c>
      <c r="I391" s="81">
        <v>70</v>
      </c>
    </row>
    <row r="392" spans="1:9" ht="63">
      <c r="A392" s="203"/>
      <c r="B392" s="194"/>
      <c r="C392" s="183"/>
      <c r="D392" s="143" t="s">
        <v>680</v>
      </c>
      <c r="E392" s="143" t="s">
        <v>17</v>
      </c>
      <c r="F392" s="143" t="s">
        <v>7</v>
      </c>
      <c r="G392" s="82">
        <v>3640</v>
      </c>
      <c r="H392" s="82">
        <v>3970.2</v>
      </c>
      <c r="I392" s="30">
        <v>3917.3244136501121</v>
      </c>
    </row>
    <row r="393" spans="1:9" ht="63">
      <c r="A393" s="202" t="s">
        <v>1226</v>
      </c>
      <c r="B393" s="194"/>
      <c r="C393" s="182" t="s">
        <v>685</v>
      </c>
      <c r="D393" s="143" t="s">
        <v>686</v>
      </c>
      <c r="E393" s="143" t="s">
        <v>687</v>
      </c>
      <c r="F393" s="143" t="s">
        <v>92</v>
      </c>
      <c r="G393" s="83">
        <v>29</v>
      </c>
      <c r="H393" s="84">
        <v>29</v>
      </c>
      <c r="I393" s="81">
        <v>29</v>
      </c>
    </row>
    <row r="394" spans="1:9" ht="63">
      <c r="A394" s="203"/>
      <c r="B394" s="194"/>
      <c r="C394" s="183"/>
      <c r="D394" s="143" t="s">
        <v>680</v>
      </c>
      <c r="E394" s="143" t="s">
        <v>17</v>
      </c>
      <c r="F394" s="143" t="s">
        <v>7</v>
      </c>
      <c r="G394" s="82">
        <v>5301</v>
      </c>
      <c r="H394" s="82">
        <v>5782.2</v>
      </c>
      <c r="I394" s="30">
        <v>5705.1180435440292</v>
      </c>
    </row>
    <row r="395" spans="1:9" ht="63">
      <c r="A395" s="202" t="s">
        <v>1227</v>
      </c>
      <c r="B395" s="194"/>
      <c r="C395" s="182" t="s">
        <v>688</v>
      </c>
      <c r="D395" s="143" t="s">
        <v>689</v>
      </c>
      <c r="E395" s="143" t="s">
        <v>690</v>
      </c>
      <c r="F395" s="143" t="s">
        <v>92</v>
      </c>
      <c r="G395" s="83">
        <v>418</v>
      </c>
      <c r="H395" s="83">
        <v>418</v>
      </c>
      <c r="I395" s="81">
        <v>418</v>
      </c>
    </row>
    <row r="396" spans="1:9" ht="63">
      <c r="A396" s="203"/>
      <c r="B396" s="194"/>
      <c r="C396" s="183"/>
      <c r="D396" s="143" t="s">
        <v>680</v>
      </c>
      <c r="E396" s="143" t="s">
        <v>17</v>
      </c>
      <c r="F396" s="143" t="s">
        <v>7</v>
      </c>
      <c r="G396" s="82">
        <v>104726.8</v>
      </c>
      <c r="H396" s="82">
        <v>114229.3</v>
      </c>
      <c r="I396" s="30">
        <v>112706.58551693862</v>
      </c>
    </row>
    <row r="397" spans="1:9" ht="78.75">
      <c r="A397" s="202" t="s">
        <v>1228</v>
      </c>
      <c r="B397" s="194"/>
      <c r="C397" s="182" t="s">
        <v>688</v>
      </c>
      <c r="D397" s="143" t="s">
        <v>691</v>
      </c>
      <c r="E397" s="143" t="s">
        <v>692</v>
      </c>
      <c r="F397" s="143" t="s">
        <v>92</v>
      </c>
      <c r="G397" s="81">
        <v>38</v>
      </c>
      <c r="H397" s="81">
        <v>38</v>
      </c>
      <c r="I397" s="81">
        <v>38</v>
      </c>
    </row>
    <row r="398" spans="1:9" ht="63">
      <c r="A398" s="203"/>
      <c r="B398" s="194"/>
      <c r="C398" s="183"/>
      <c r="D398" s="143" t="s">
        <v>680</v>
      </c>
      <c r="E398" s="143" t="s">
        <v>17</v>
      </c>
      <c r="F398" s="143" t="s">
        <v>7</v>
      </c>
      <c r="G398" s="82">
        <v>9804.2999999999993</v>
      </c>
      <c r="H398" s="82">
        <v>10693.9</v>
      </c>
      <c r="I398" s="30">
        <v>10551.348869220745</v>
      </c>
    </row>
    <row r="399" spans="1:9" ht="63">
      <c r="A399" s="202" t="s">
        <v>1229</v>
      </c>
      <c r="B399" s="194"/>
      <c r="C399" s="182" t="s">
        <v>688</v>
      </c>
      <c r="D399" s="143" t="s">
        <v>693</v>
      </c>
      <c r="E399" s="143" t="s">
        <v>694</v>
      </c>
      <c r="F399" s="143" t="s">
        <v>92</v>
      </c>
      <c r="G399" s="81">
        <v>164</v>
      </c>
      <c r="H399" s="81">
        <v>164</v>
      </c>
      <c r="I399" s="81">
        <v>164</v>
      </c>
    </row>
    <row r="400" spans="1:9" ht="63">
      <c r="A400" s="203"/>
      <c r="B400" s="194"/>
      <c r="C400" s="183"/>
      <c r="D400" s="143" t="s">
        <v>695</v>
      </c>
      <c r="E400" s="143" t="s">
        <v>17</v>
      </c>
      <c r="F400" s="143" t="s">
        <v>7</v>
      </c>
      <c r="G400" s="82">
        <v>21970.606269593685</v>
      </c>
      <c r="H400" s="82">
        <v>23964.1</v>
      </c>
      <c r="I400" s="30">
        <v>23644.699126143398</v>
      </c>
    </row>
    <row r="401" spans="1:9" ht="63">
      <c r="A401" s="202" t="s">
        <v>1230</v>
      </c>
      <c r="B401" s="194"/>
      <c r="C401" s="182" t="s">
        <v>688</v>
      </c>
      <c r="D401" s="143" t="s">
        <v>696</v>
      </c>
      <c r="E401" s="143" t="s">
        <v>697</v>
      </c>
      <c r="F401" s="143" t="s">
        <v>92</v>
      </c>
      <c r="G401" s="81">
        <v>22</v>
      </c>
      <c r="H401" s="81">
        <v>22</v>
      </c>
      <c r="I401" s="81">
        <v>22</v>
      </c>
    </row>
    <row r="402" spans="1:9" ht="63">
      <c r="A402" s="203"/>
      <c r="B402" s="194"/>
      <c r="C402" s="183"/>
      <c r="D402" s="143" t="s">
        <v>680</v>
      </c>
      <c r="E402" s="143" t="s">
        <v>17</v>
      </c>
      <c r="F402" s="143" t="s">
        <v>7</v>
      </c>
      <c r="G402" s="82">
        <v>1934.9</v>
      </c>
      <c r="H402" s="82">
        <v>2110.5</v>
      </c>
      <c r="I402" s="30">
        <v>2082.3545675343935</v>
      </c>
    </row>
    <row r="403" spans="1:9" ht="63">
      <c r="A403" s="202" t="s">
        <v>1231</v>
      </c>
      <c r="B403" s="194"/>
      <c r="C403" s="182" t="s">
        <v>677</v>
      </c>
      <c r="D403" s="143" t="s">
        <v>678</v>
      </c>
      <c r="E403" s="143" t="s">
        <v>679</v>
      </c>
      <c r="F403" s="143" t="s">
        <v>92</v>
      </c>
      <c r="G403" s="81">
        <v>41</v>
      </c>
      <c r="H403" s="81">
        <v>41</v>
      </c>
      <c r="I403" s="81">
        <v>41</v>
      </c>
    </row>
    <row r="404" spans="1:9" ht="63">
      <c r="A404" s="203"/>
      <c r="B404" s="194"/>
      <c r="C404" s="183"/>
      <c r="D404" s="143" t="s">
        <v>680</v>
      </c>
      <c r="E404" s="143" t="s">
        <v>17</v>
      </c>
      <c r="F404" s="143" t="s">
        <v>7</v>
      </c>
      <c r="G404" s="82">
        <v>6236.6</v>
      </c>
      <c r="H404" s="82">
        <v>6802.5</v>
      </c>
      <c r="I404" s="30">
        <v>6711.800383478193</v>
      </c>
    </row>
    <row r="405" spans="1:9" ht="63">
      <c r="A405" s="202" t="s">
        <v>1232</v>
      </c>
      <c r="B405" s="194"/>
      <c r="C405" s="182" t="s">
        <v>698</v>
      </c>
      <c r="D405" s="143" t="s">
        <v>699</v>
      </c>
      <c r="E405" s="143" t="s">
        <v>700</v>
      </c>
      <c r="F405" s="143" t="s">
        <v>92</v>
      </c>
      <c r="G405" s="83">
        <v>65</v>
      </c>
      <c r="H405" s="83">
        <v>65</v>
      </c>
      <c r="I405" s="81">
        <v>65</v>
      </c>
    </row>
    <row r="406" spans="1:9" ht="63">
      <c r="A406" s="203"/>
      <c r="B406" s="194"/>
      <c r="C406" s="183"/>
      <c r="D406" s="143" t="s">
        <v>680</v>
      </c>
      <c r="E406" s="143" t="s">
        <v>17</v>
      </c>
      <c r="F406" s="143" t="s">
        <v>7</v>
      </c>
      <c r="G406" s="82">
        <v>17791.8</v>
      </c>
      <c r="H406" s="82">
        <v>19406.099999999999</v>
      </c>
      <c r="I406" s="30">
        <v>19147.456986852339</v>
      </c>
    </row>
    <row r="407" spans="1:9" ht="63">
      <c r="A407" s="202" t="s">
        <v>1233</v>
      </c>
      <c r="B407" s="194"/>
      <c r="C407" s="182" t="s">
        <v>698</v>
      </c>
      <c r="D407" s="143" t="s">
        <v>701</v>
      </c>
      <c r="E407" s="143" t="s">
        <v>702</v>
      </c>
      <c r="F407" s="143" t="s">
        <v>92</v>
      </c>
      <c r="G407" s="83">
        <v>23</v>
      </c>
      <c r="H407" s="83">
        <v>23</v>
      </c>
      <c r="I407" s="81">
        <v>23</v>
      </c>
    </row>
    <row r="408" spans="1:9" ht="63">
      <c r="A408" s="203"/>
      <c r="B408" s="194"/>
      <c r="C408" s="183"/>
      <c r="D408" s="143" t="s">
        <v>680</v>
      </c>
      <c r="E408" s="143" t="s">
        <v>17</v>
      </c>
      <c r="F408" s="143" t="s">
        <v>7</v>
      </c>
      <c r="G408" s="82">
        <v>4164.913712258508</v>
      </c>
      <c r="H408" s="82">
        <v>4542.8</v>
      </c>
      <c r="I408" s="30">
        <v>4482.2673714284629</v>
      </c>
    </row>
    <row r="409" spans="1:9" ht="78.75">
      <c r="A409" s="202" t="s">
        <v>1234</v>
      </c>
      <c r="B409" s="194"/>
      <c r="C409" s="182" t="s">
        <v>703</v>
      </c>
      <c r="D409" s="143" t="s">
        <v>704</v>
      </c>
      <c r="E409" s="143" t="s">
        <v>705</v>
      </c>
      <c r="F409" s="143" t="s">
        <v>92</v>
      </c>
      <c r="G409" s="83">
        <v>351</v>
      </c>
      <c r="H409" s="83">
        <v>351</v>
      </c>
      <c r="I409" s="81">
        <v>351</v>
      </c>
    </row>
    <row r="410" spans="1:9" ht="63">
      <c r="A410" s="203"/>
      <c r="B410" s="194"/>
      <c r="C410" s="183"/>
      <c r="D410" s="143" t="s">
        <v>680</v>
      </c>
      <c r="E410" s="143" t="s">
        <v>17</v>
      </c>
      <c r="F410" s="143" t="s">
        <v>7</v>
      </c>
      <c r="G410" s="82">
        <v>58111.3</v>
      </c>
      <c r="H410" s="82">
        <v>63384.1</v>
      </c>
      <c r="I410" s="30">
        <v>62539.206321440477</v>
      </c>
    </row>
    <row r="411" spans="1:9" ht="78.75">
      <c r="A411" s="202" t="s">
        <v>1235</v>
      </c>
      <c r="B411" s="194"/>
      <c r="C411" s="182" t="s">
        <v>706</v>
      </c>
      <c r="D411" s="143" t="s">
        <v>707</v>
      </c>
      <c r="E411" s="143" t="s">
        <v>708</v>
      </c>
      <c r="F411" s="143" t="s">
        <v>92</v>
      </c>
      <c r="G411" s="83">
        <v>674</v>
      </c>
      <c r="H411" s="83">
        <v>674</v>
      </c>
      <c r="I411" s="81">
        <v>674</v>
      </c>
    </row>
    <row r="412" spans="1:9" ht="63">
      <c r="A412" s="203"/>
      <c r="B412" s="194"/>
      <c r="C412" s="183"/>
      <c r="D412" s="143" t="s">
        <v>680</v>
      </c>
      <c r="E412" s="143" t="s">
        <v>17</v>
      </c>
      <c r="F412" s="143" t="s">
        <v>7</v>
      </c>
      <c r="G412" s="82">
        <v>108055.5</v>
      </c>
      <c r="H412" s="82">
        <v>117860.07734731642</v>
      </c>
      <c r="I412" s="30">
        <v>116288.97187382264</v>
      </c>
    </row>
    <row r="413" spans="1:9" ht="141.75">
      <c r="A413" s="202" t="s">
        <v>1236</v>
      </c>
      <c r="B413" s="194"/>
      <c r="C413" s="182" t="s">
        <v>706</v>
      </c>
      <c r="D413" s="143" t="s">
        <v>709</v>
      </c>
      <c r="E413" s="143" t="s">
        <v>710</v>
      </c>
      <c r="F413" s="143" t="s">
        <v>92</v>
      </c>
      <c r="G413" s="83">
        <v>531</v>
      </c>
      <c r="H413" s="83">
        <v>531</v>
      </c>
      <c r="I413" s="81">
        <v>531</v>
      </c>
    </row>
    <row r="414" spans="1:9" ht="63">
      <c r="A414" s="203"/>
      <c r="B414" s="194"/>
      <c r="C414" s="183"/>
      <c r="D414" s="143" t="s">
        <v>680</v>
      </c>
      <c r="E414" s="143" t="s">
        <v>17</v>
      </c>
      <c r="F414" s="143" t="s">
        <v>7</v>
      </c>
      <c r="G414" s="82">
        <v>53130.3</v>
      </c>
      <c r="H414" s="82">
        <v>57951.215147226401</v>
      </c>
      <c r="I414" s="30">
        <v>57178.710382571284</v>
      </c>
    </row>
    <row r="415" spans="1:9" ht="63">
      <c r="A415" s="202" t="s">
        <v>1237</v>
      </c>
      <c r="B415" s="194"/>
      <c r="C415" s="182" t="s">
        <v>711</v>
      </c>
      <c r="D415" s="143" t="s">
        <v>712</v>
      </c>
      <c r="E415" s="143" t="s">
        <v>690</v>
      </c>
      <c r="F415" s="143" t="s">
        <v>92</v>
      </c>
      <c r="G415" s="80">
        <v>1422</v>
      </c>
      <c r="H415" s="80">
        <v>1422</v>
      </c>
      <c r="I415" s="81">
        <v>1422</v>
      </c>
    </row>
    <row r="416" spans="1:9" ht="63">
      <c r="A416" s="203"/>
      <c r="B416" s="194"/>
      <c r="C416" s="183"/>
      <c r="D416" s="143" t="s">
        <v>680</v>
      </c>
      <c r="E416" s="143" t="s">
        <v>17</v>
      </c>
      <c r="F416" s="143" t="s">
        <v>7</v>
      </c>
      <c r="G416" s="82">
        <v>29051.1</v>
      </c>
      <c r="H416" s="82">
        <v>31687.102593390566</v>
      </c>
      <c r="I416" s="30">
        <v>31264.705277487494</v>
      </c>
    </row>
    <row r="417" spans="1:9" ht="63">
      <c r="A417" s="202" t="s">
        <v>1238</v>
      </c>
      <c r="B417" s="194"/>
      <c r="C417" s="182" t="s">
        <v>711</v>
      </c>
      <c r="D417" s="143" t="s">
        <v>713</v>
      </c>
      <c r="E417" s="143" t="s">
        <v>694</v>
      </c>
      <c r="F417" s="143" t="s">
        <v>92</v>
      </c>
      <c r="G417" s="80">
        <v>131</v>
      </c>
      <c r="H417" s="80">
        <v>131</v>
      </c>
      <c r="I417" s="81">
        <v>131</v>
      </c>
    </row>
    <row r="418" spans="1:9" ht="63">
      <c r="A418" s="203"/>
      <c r="B418" s="194"/>
      <c r="C418" s="183"/>
      <c r="D418" s="143" t="s">
        <v>680</v>
      </c>
      <c r="E418" s="143" t="s">
        <v>17</v>
      </c>
      <c r="F418" s="143" t="s">
        <v>7</v>
      </c>
      <c r="G418" s="82">
        <v>2078.6</v>
      </c>
      <c r="H418" s="82">
        <v>2267.2343066974167</v>
      </c>
      <c r="I418" s="30">
        <v>2237.0114839306511</v>
      </c>
    </row>
    <row r="419" spans="1:9" ht="110.25">
      <c r="A419" s="202" t="s">
        <v>1239</v>
      </c>
      <c r="B419" s="194"/>
      <c r="C419" s="182" t="s">
        <v>714</v>
      </c>
      <c r="D419" s="143" t="s">
        <v>715</v>
      </c>
      <c r="E419" s="143" t="s">
        <v>716</v>
      </c>
      <c r="F419" s="143" t="s">
        <v>92</v>
      </c>
      <c r="G419" s="80">
        <v>513</v>
      </c>
      <c r="H419" s="80">
        <v>513</v>
      </c>
      <c r="I419" s="81">
        <v>513</v>
      </c>
    </row>
    <row r="420" spans="1:9" ht="63">
      <c r="A420" s="203"/>
      <c r="B420" s="194"/>
      <c r="C420" s="183"/>
      <c r="D420" s="143" t="s">
        <v>680</v>
      </c>
      <c r="E420" s="143" t="s">
        <v>17</v>
      </c>
      <c r="F420" s="143" t="s">
        <v>7</v>
      </c>
      <c r="G420" s="82">
        <v>19596.400000000001</v>
      </c>
      <c r="H420" s="82">
        <v>21374.502884094753</v>
      </c>
      <c r="I420" s="30">
        <v>21089.575203490491</v>
      </c>
    </row>
    <row r="421" spans="1:9" ht="63">
      <c r="A421" s="202" t="s">
        <v>1240</v>
      </c>
      <c r="B421" s="194"/>
      <c r="C421" s="182" t="s">
        <v>714</v>
      </c>
      <c r="D421" s="143" t="s">
        <v>717</v>
      </c>
      <c r="E421" s="143" t="s">
        <v>235</v>
      </c>
      <c r="F421" s="143" t="s">
        <v>92</v>
      </c>
      <c r="G421" s="80">
        <v>364</v>
      </c>
      <c r="H421" s="80">
        <v>364</v>
      </c>
      <c r="I421" s="81">
        <v>364</v>
      </c>
    </row>
    <row r="422" spans="1:9" ht="63">
      <c r="A422" s="203"/>
      <c r="B422" s="194"/>
      <c r="C422" s="183"/>
      <c r="D422" s="143" t="s">
        <v>680</v>
      </c>
      <c r="E422" s="143" t="s">
        <v>17</v>
      </c>
      <c r="F422" s="143" t="s">
        <v>7</v>
      </c>
      <c r="G422" s="82">
        <v>22395.200000000001</v>
      </c>
      <c r="H422" s="82">
        <v>24427.30929928902</v>
      </c>
      <c r="I422" s="30">
        <v>24101.686915470753</v>
      </c>
    </row>
    <row r="423" spans="1:9" ht="126">
      <c r="A423" s="202" t="s">
        <v>1241</v>
      </c>
      <c r="B423" s="194"/>
      <c r="C423" s="182" t="s">
        <v>718</v>
      </c>
      <c r="D423" s="143" t="s">
        <v>719</v>
      </c>
      <c r="E423" s="143" t="s">
        <v>720</v>
      </c>
      <c r="F423" s="143" t="s">
        <v>92</v>
      </c>
      <c r="G423" s="80">
        <v>13</v>
      </c>
      <c r="H423" s="80">
        <v>13</v>
      </c>
      <c r="I423" s="81">
        <v>13</v>
      </c>
    </row>
    <row r="424" spans="1:9" ht="63">
      <c r="A424" s="203"/>
      <c r="B424" s="194"/>
      <c r="C424" s="183"/>
      <c r="D424" s="143" t="s">
        <v>680</v>
      </c>
      <c r="E424" s="143" t="s">
        <v>17</v>
      </c>
      <c r="F424" s="143" t="s">
        <v>7</v>
      </c>
      <c r="G424" s="82">
        <v>2918.1</v>
      </c>
      <c r="H424" s="82">
        <v>3182.8851984051989</v>
      </c>
      <c r="I424" s="30">
        <v>3140.4565111917959</v>
      </c>
    </row>
    <row r="425" spans="1:9" ht="110.25">
      <c r="A425" s="202" t="s">
        <v>1242</v>
      </c>
      <c r="B425" s="194"/>
      <c r="C425" s="182" t="s">
        <v>718</v>
      </c>
      <c r="D425" s="143" t="s">
        <v>721</v>
      </c>
      <c r="E425" s="143" t="s">
        <v>722</v>
      </c>
      <c r="F425" s="143" t="s">
        <v>92</v>
      </c>
      <c r="G425" s="80">
        <v>75</v>
      </c>
      <c r="H425" s="80">
        <v>75</v>
      </c>
      <c r="I425" s="81">
        <v>75</v>
      </c>
    </row>
    <row r="426" spans="1:9" ht="63">
      <c r="A426" s="203"/>
      <c r="B426" s="194"/>
      <c r="C426" s="183"/>
      <c r="D426" s="143" t="s">
        <v>680</v>
      </c>
      <c r="E426" s="143" t="s">
        <v>17</v>
      </c>
      <c r="F426" s="143" t="s">
        <v>7</v>
      </c>
      <c r="G426" s="82">
        <v>12531</v>
      </c>
      <c r="H426" s="82">
        <v>13668.032311507901</v>
      </c>
      <c r="I426" s="30">
        <v>13485.833887242325</v>
      </c>
    </row>
    <row r="427" spans="1:9" ht="63">
      <c r="A427" s="202" t="s">
        <v>1243</v>
      </c>
      <c r="B427" s="194"/>
      <c r="C427" s="182" t="s">
        <v>723</v>
      </c>
      <c r="D427" s="143" t="s">
        <v>724</v>
      </c>
      <c r="E427" s="143" t="s">
        <v>725</v>
      </c>
      <c r="F427" s="143" t="s">
        <v>61</v>
      </c>
      <c r="G427" s="80">
        <v>520</v>
      </c>
      <c r="H427" s="80">
        <v>520</v>
      </c>
      <c r="I427" s="81">
        <v>520</v>
      </c>
    </row>
    <row r="428" spans="1:9" ht="63">
      <c r="A428" s="203"/>
      <c r="B428" s="194"/>
      <c r="C428" s="183"/>
      <c r="D428" s="143" t="s">
        <v>695</v>
      </c>
      <c r="E428" s="143" t="s">
        <v>17</v>
      </c>
      <c r="F428" s="143" t="s">
        <v>7</v>
      </c>
      <c r="G428" s="82">
        <v>41</v>
      </c>
      <c r="H428" s="82">
        <v>44.766720695016318</v>
      </c>
      <c r="I428" s="30">
        <v>44.169968669247268</v>
      </c>
    </row>
    <row r="429" spans="1:9" ht="63">
      <c r="A429" s="202" t="s">
        <v>1244</v>
      </c>
      <c r="B429" s="194"/>
      <c r="C429" s="182" t="s">
        <v>723</v>
      </c>
      <c r="D429" s="143" t="s">
        <v>726</v>
      </c>
      <c r="E429" s="143" t="s">
        <v>727</v>
      </c>
      <c r="F429" s="143" t="s">
        <v>61</v>
      </c>
      <c r="G429" s="80">
        <v>193371</v>
      </c>
      <c r="H429" s="80">
        <v>193371</v>
      </c>
      <c r="I429" s="81">
        <v>193371</v>
      </c>
    </row>
    <row r="430" spans="1:9" ht="63">
      <c r="A430" s="203"/>
      <c r="B430" s="194"/>
      <c r="C430" s="183"/>
      <c r="D430" s="143" t="s">
        <v>695</v>
      </c>
      <c r="E430" s="143" t="s">
        <v>17</v>
      </c>
      <c r="F430" s="143" t="s">
        <v>7</v>
      </c>
      <c r="G430" s="82">
        <v>15142.5</v>
      </c>
      <c r="H430" s="82">
        <v>16516.478033125979</v>
      </c>
      <c r="I430" s="30">
        <v>16296.309086823527</v>
      </c>
    </row>
    <row r="431" spans="1:9" ht="63">
      <c r="A431" s="202" t="s">
        <v>1245</v>
      </c>
      <c r="B431" s="194"/>
      <c r="C431" s="182" t="s">
        <v>723</v>
      </c>
      <c r="D431" s="143" t="s">
        <v>726</v>
      </c>
      <c r="E431" s="143" t="s">
        <v>727</v>
      </c>
      <c r="F431" s="143" t="s">
        <v>61</v>
      </c>
      <c r="G431" s="80">
        <v>4018</v>
      </c>
      <c r="H431" s="80">
        <v>4018</v>
      </c>
      <c r="I431" s="81">
        <v>4018</v>
      </c>
    </row>
    <row r="432" spans="1:9" ht="63">
      <c r="A432" s="203"/>
      <c r="B432" s="194"/>
      <c r="C432" s="183"/>
      <c r="D432" s="143" t="s">
        <v>680</v>
      </c>
      <c r="E432" s="143" t="s">
        <v>17</v>
      </c>
      <c r="F432" s="143" t="s">
        <v>7</v>
      </c>
      <c r="G432" s="82">
        <v>314.8</v>
      </c>
      <c r="H432" s="82">
        <v>343.3</v>
      </c>
      <c r="I432" s="30">
        <v>338.65842903480683</v>
      </c>
    </row>
    <row r="433" spans="1:9" ht="63">
      <c r="A433" s="202" t="s">
        <v>1246</v>
      </c>
      <c r="B433" s="194"/>
      <c r="C433" s="182" t="s">
        <v>728</v>
      </c>
      <c r="D433" s="143" t="s">
        <v>729</v>
      </c>
      <c r="E433" s="143" t="s">
        <v>730</v>
      </c>
      <c r="F433" s="143" t="s">
        <v>92</v>
      </c>
      <c r="G433" s="80">
        <v>959</v>
      </c>
      <c r="H433" s="80">
        <v>959</v>
      </c>
      <c r="I433" s="81">
        <v>959</v>
      </c>
    </row>
    <row r="434" spans="1:9" ht="63">
      <c r="A434" s="203"/>
      <c r="B434" s="194"/>
      <c r="C434" s="183"/>
      <c r="D434" s="143" t="s">
        <v>695</v>
      </c>
      <c r="E434" s="143" t="s">
        <v>17</v>
      </c>
      <c r="F434" s="143" t="s">
        <v>7</v>
      </c>
      <c r="G434" s="82">
        <v>16479.599999999999</v>
      </c>
      <c r="H434" s="82">
        <v>17974.938605197702</v>
      </c>
      <c r="I434" s="30">
        <v>17735.328000284193</v>
      </c>
    </row>
    <row r="435" spans="1:9" ht="110.25">
      <c r="A435" s="202" t="s">
        <v>1247</v>
      </c>
      <c r="B435" s="194"/>
      <c r="C435" s="182" t="s">
        <v>731</v>
      </c>
      <c r="D435" s="143" t="s">
        <v>732</v>
      </c>
      <c r="E435" s="143" t="s">
        <v>733</v>
      </c>
      <c r="F435" s="143" t="s">
        <v>92</v>
      </c>
      <c r="G435" s="80">
        <v>500</v>
      </c>
      <c r="H435" s="80">
        <v>500</v>
      </c>
      <c r="I435" s="81">
        <v>500</v>
      </c>
    </row>
    <row r="436" spans="1:9" ht="63">
      <c r="A436" s="203"/>
      <c r="B436" s="194"/>
      <c r="C436" s="183"/>
      <c r="D436" s="143" t="s">
        <v>680</v>
      </c>
      <c r="E436" s="143" t="s">
        <v>17</v>
      </c>
      <c r="F436" s="143" t="s">
        <v>7</v>
      </c>
      <c r="G436" s="82">
        <v>1274</v>
      </c>
      <c r="H436" s="82">
        <v>1390.1</v>
      </c>
      <c r="I436" s="30">
        <v>1371.5542278383741</v>
      </c>
    </row>
    <row r="437" spans="1:9" ht="63">
      <c r="A437" s="202" t="s">
        <v>1248</v>
      </c>
      <c r="B437" s="194"/>
      <c r="C437" s="182" t="s">
        <v>728</v>
      </c>
      <c r="D437" s="143" t="s">
        <v>729</v>
      </c>
      <c r="E437" s="143" t="s">
        <v>730</v>
      </c>
      <c r="F437" s="143" t="s">
        <v>92</v>
      </c>
      <c r="G437" s="80">
        <v>100</v>
      </c>
      <c r="H437" s="80">
        <v>100</v>
      </c>
      <c r="I437" s="81">
        <v>100</v>
      </c>
    </row>
    <row r="438" spans="1:9" ht="63">
      <c r="A438" s="203"/>
      <c r="B438" s="194"/>
      <c r="C438" s="183"/>
      <c r="D438" s="143" t="s">
        <v>695</v>
      </c>
      <c r="E438" s="143" t="s">
        <v>17</v>
      </c>
      <c r="F438" s="143" t="s">
        <v>7</v>
      </c>
      <c r="G438" s="82">
        <v>734.7</v>
      </c>
      <c r="H438" s="82">
        <v>801.4</v>
      </c>
      <c r="I438" s="30">
        <v>790.64639661435353</v>
      </c>
    </row>
    <row r="439" spans="1:9" ht="78.75">
      <c r="A439" s="202" t="s">
        <v>1249</v>
      </c>
      <c r="B439" s="194"/>
      <c r="C439" s="182" t="s">
        <v>681</v>
      </c>
      <c r="D439" s="143" t="s">
        <v>682</v>
      </c>
      <c r="E439" s="143" t="s">
        <v>734</v>
      </c>
      <c r="F439" s="143" t="s">
        <v>92</v>
      </c>
      <c r="G439" s="80">
        <v>122</v>
      </c>
      <c r="H439" s="80">
        <v>122</v>
      </c>
      <c r="I439" s="81">
        <v>122</v>
      </c>
    </row>
    <row r="440" spans="1:9" ht="63">
      <c r="A440" s="203"/>
      <c r="B440" s="194"/>
      <c r="C440" s="183"/>
      <c r="D440" s="143" t="s">
        <v>680</v>
      </c>
      <c r="E440" s="143" t="s">
        <v>17</v>
      </c>
      <c r="F440" s="143" t="s">
        <v>7</v>
      </c>
      <c r="G440" s="82">
        <v>2488.6</v>
      </c>
      <c r="H440" s="82">
        <v>2714.2650068503276</v>
      </c>
      <c r="I440" s="30">
        <v>2678.0831486269644</v>
      </c>
    </row>
    <row r="441" spans="1:9" ht="63">
      <c r="A441" s="202" t="s">
        <v>1250</v>
      </c>
      <c r="B441" s="194"/>
      <c r="C441" s="182" t="s">
        <v>735</v>
      </c>
      <c r="D441" s="143" t="s">
        <v>726</v>
      </c>
      <c r="E441" s="143" t="s">
        <v>736</v>
      </c>
      <c r="F441" s="143" t="s">
        <v>61</v>
      </c>
      <c r="G441" s="80">
        <v>123455</v>
      </c>
      <c r="H441" s="80">
        <v>123455</v>
      </c>
      <c r="I441" s="81">
        <v>123455</v>
      </c>
    </row>
    <row r="442" spans="1:9" ht="63">
      <c r="A442" s="203"/>
      <c r="B442" s="194"/>
      <c r="C442" s="183"/>
      <c r="D442" s="143" t="s">
        <v>680</v>
      </c>
      <c r="E442" s="143" t="s">
        <v>17</v>
      </c>
      <c r="F442" s="143" t="s">
        <v>7</v>
      </c>
      <c r="G442" s="82">
        <v>9667.6</v>
      </c>
      <c r="H442" s="82">
        <v>10544.7</v>
      </c>
      <c r="I442" s="30">
        <v>10404.149734214729</v>
      </c>
    </row>
    <row r="443" spans="1:9" ht="110.25">
      <c r="A443" s="202" t="s">
        <v>1251</v>
      </c>
      <c r="B443" s="194"/>
      <c r="C443" s="182" t="s">
        <v>706</v>
      </c>
      <c r="D443" s="143" t="s">
        <v>737</v>
      </c>
      <c r="E443" s="143" t="s">
        <v>738</v>
      </c>
      <c r="F443" s="143" t="s">
        <v>92</v>
      </c>
      <c r="G443" s="80">
        <v>76</v>
      </c>
      <c r="H443" s="80">
        <v>76</v>
      </c>
      <c r="I443" s="81">
        <v>76</v>
      </c>
    </row>
    <row r="444" spans="1:9" ht="63">
      <c r="A444" s="203"/>
      <c r="B444" s="194"/>
      <c r="C444" s="183"/>
      <c r="D444" s="143" t="s">
        <v>680</v>
      </c>
      <c r="E444" s="143" t="s">
        <v>17</v>
      </c>
      <c r="F444" s="143" t="s">
        <v>7</v>
      </c>
      <c r="G444" s="82">
        <v>722.7</v>
      </c>
      <c r="H444" s="82">
        <v>788.28446379917978</v>
      </c>
      <c r="I444" s="30">
        <v>777.776426950575</v>
      </c>
    </row>
    <row r="445" spans="1:9" ht="63">
      <c r="A445" s="202" t="s">
        <v>1252</v>
      </c>
      <c r="B445" s="194"/>
      <c r="C445" s="182" t="s">
        <v>728</v>
      </c>
      <c r="D445" s="143" t="s">
        <v>729</v>
      </c>
      <c r="E445" s="143" t="s">
        <v>730</v>
      </c>
      <c r="F445" s="143" t="s">
        <v>92</v>
      </c>
      <c r="G445" s="80">
        <v>535</v>
      </c>
      <c r="H445" s="80">
        <v>535</v>
      </c>
      <c r="I445" s="81">
        <v>535</v>
      </c>
    </row>
    <row r="446" spans="1:9" ht="63">
      <c r="A446" s="203"/>
      <c r="B446" s="194"/>
      <c r="C446" s="183"/>
      <c r="D446" s="143" t="s">
        <v>680</v>
      </c>
      <c r="E446" s="143" t="s">
        <v>17</v>
      </c>
      <c r="F446" s="143" t="s">
        <v>7</v>
      </c>
      <c r="G446" s="82">
        <v>50599</v>
      </c>
      <c r="H446" s="82">
        <v>55190.2</v>
      </c>
      <c r="I446" s="30">
        <v>54454.481626202709</v>
      </c>
    </row>
    <row r="447" spans="1:9" ht="78.75">
      <c r="A447" s="202" t="s">
        <v>1253</v>
      </c>
      <c r="B447" s="194"/>
      <c r="C447" s="182" t="s">
        <v>739</v>
      </c>
      <c r="D447" s="143" t="s">
        <v>740</v>
      </c>
      <c r="E447" s="143" t="s">
        <v>741</v>
      </c>
      <c r="F447" s="143" t="s">
        <v>92</v>
      </c>
      <c r="G447" s="80">
        <v>12</v>
      </c>
      <c r="H447" s="80">
        <v>12</v>
      </c>
      <c r="I447" s="81">
        <v>12</v>
      </c>
    </row>
    <row r="448" spans="1:9" ht="63">
      <c r="A448" s="203"/>
      <c r="B448" s="194"/>
      <c r="C448" s="183"/>
      <c r="D448" s="143" t="s">
        <v>680</v>
      </c>
      <c r="E448" s="143" t="s">
        <v>17</v>
      </c>
      <c r="F448" s="143" t="s">
        <v>7</v>
      </c>
      <c r="G448" s="82">
        <v>2128.1999999999998</v>
      </c>
      <c r="H448" s="82">
        <v>2321.1999999999998</v>
      </c>
      <c r="I448" s="30">
        <v>2290.3575641018024</v>
      </c>
    </row>
    <row r="449" spans="1:9" ht="63">
      <c r="A449" s="202" t="s">
        <v>1254</v>
      </c>
      <c r="B449" s="194"/>
      <c r="C449" s="182" t="s">
        <v>739</v>
      </c>
      <c r="D449" s="143" t="s">
        <v>742</v>
      </c>
      <c r="E449" s="143" t="s">
        <v>730</v>
      </c>
      <c r="F449" s="143" t="s">
        <v>92</v>
      </c>
      <c r="G449" s="80">
        <v>195</v>
      </c>
      <c r="H449" s="80">
        <v>195</v>
      </c>
      <c r="I449" s="81">
        <v>195</v>
      </c>
    </row>
    <row r="450" spans="1:9" ht="63">
      <c r="A450" s="203"/>
      <c r="B450" s="194"/>
      <c r="C450" s="183"/>
      <c r="D450" s="143" t="s">
        <v>680</v>
      </c>
      <c r="E450" s="143" t="s">
        <v>17</v>
      </c>
      <c r="F450" s="143" t="s">
        <v>7</v>
      </c>
      <c r="G450" s="82">
        <v>20942.900000000001</v>
      </c>
      <c r="H450" s="82">
        <v>22842.9</v>
      </c>
      <c r="I450" s="30">
        <v>22538.360513012802</v>
      </c>
    </row>
    <row r="451" spans="1:9" ht="94.5">
      <c r="A451" s="202" t="s">
        <v>1255</v>
      </c>
      <c r="B451" s="194"/>
      <c r="C451" s="182" t="s">
        <v>743</v>
      </c>
      <c r="D451" s="143" t="s">
        <v>744</v>
      </c>
      <c r="E451" s="143" t="s">
        <v>745</v>
      </c>
      <c r="F451" s="143" t="s">
        <v>92</v>
      </c>
      <c r="G451" s="80">
        <v>10</v>
      </c>
      <c r="H451" s="80">
        <v>10</v>
      </c>
      <c r="I451" s="81">
        <v>10</v>
      </c>
    </row>
    <row r="452" spans="1:9" ht="63">
      <c r="A452" s="203"/>
      <c r="B452" s="194"/>
      <c r="C452" s="183"/>
      <c r="D452" s="143" t="s">
        <v>746</v>
      </c>
      <c r="E452" s="143" t="s">
        <v>17</v>
      </c>
      <c r="F452" s="143" t="s">
        <v>7</v>
      </c>
      <c r="G452" s="85">
        <v>5174.8023245822242</v>
      </c>
      <c r="H452" s="85">
        <v>5172.6942543002287</v>
      </c>
      <c r="I452" s="78">
        <v>5118.7119752195213</v>
      </c>
    </row>
    <row r="453" spans="1:9" ht="157.5">
      <c r="A453" s="202" t="s">
        <v>1256</v>
      </c>
      <c r="B453" s="194"/>
      <c r="C453" s="182" t="s">
        <v>728</v>
      </c>
      <c r="D453" s="143" t="s">
        <v>747</v>
      </c>
      <c r="E453" s="143" t="s">
        <v>748</v>
      </c>
      <c r="F453" s="143" t="s">
        <v>92</v>
      </c>
      <c r="G453" s="80">
        <v>2</v>
      </c>
      <c r="H453" s="80">
        <v>2</v>
      </c>
      <c r="I453" s="81">
        <v>2</v>
      </c>
    </row>
    <row r="454" spans="1:9" ht="63">
      <c r="A454" s="203"/>
      <c r="B454" s="194"/>
      <c r="C454" s="183"/>
      <c r="D454" s="143" t="s">
        <v>746</v>
      </c>
      <c r="E454" s="143" t="s">
        <v>17</v>
      </c>
      <c r="F454" s="143" t="s">
        <v>7</v>
      </c>
      <c r="G454" s="85">
        <v>1234.8527761820171</v>
      </c>
      <c r="H454" s="85">
        <v>1234.3497315675893</v>
      </c>
      <c r="I454" s="78">
        <v>1221.4680477840786</v>
      </c>
    </row>
    <row r="455" spans="1:9" ht="94.5">
      <c r="A455" s="202" t="s">
        <v>1257</v>
      </c>
      <c r="B455" s="194"/>
      <c r="C455" s="182" t="s">
        <v>706</v>
      </c>
      <c r="D455" s="143" t="s">
        <v>749</v>
      </c>
      <c r="E455" s="143" t="s">
        <v>745</v>
      </c>
      <c r="F455" s="143" t="s">
        <v>92</v>
      </c>
      <c r="G455" s="81">
        <v>4</v>
      </c>
      <c r="H455" s="81">
        <v>4</v>
      </c>
      <c r="I455" s="81">
        <v>4</v>
      </c>
    </row>
    <row r="456" spans="1:9" ht="63">
      <c r="A456" s="203"/>
      <c r="B456" s="194"/>
      <c r="C456" s="183"/>
      <c r="D456" s="143" t="s">
        <v>750</v>
      </c>
      <c r="E456" s="143" t="s">
        <v>17</v>
      </c>
      <c r="F456" s="143" t="s">
        <v>7</v>
      </c>
      <c r="G456" s="85">
        <v>2098.8448912550484</v>
      </c>
      <c r="H456" s="85">
        <v>2097.9898803262722</v>
      </c>
      <c r="I456" s="78">
        <v>2076.0952409641795</v>
      </c>
    </row>
    <row r="457" spans="1:9" ht="126">
      <c r="A457" s="202" t="s">
        <v>1258</v>
      </c>
      <c r="B457" s="194"/>
      <c r="C457" s="182" t="s">
        <v>706</v>
      </c>
      <c r="D457" s="143" t="s">
        <v>751</v>
      </c>
      <c r="E457" s="143" t="s">
        <v>752</v>
      </c>
      <c r="F457" s="143" t="s">
        <v>92</v>
      </c>
      <c r="G457" s="80">
        <v>0</v>
      </c>
      <c r="H457" s="80">
        <v>0</v>
      </c>
      <c r="I457" s="81">
        <v>0</v>
      </c>
    </row>
    <row r="458" spans="1:9" ht="63">
      <c r="A458" s="203"/>
      <c r="B458" s="194"/>
      <c r="C458" s="183"/>
      <c r="D458" s="143" t="s">
        <v>746</v>
      </c>
      <c r="E458" s="143" t="s">
        <v>17</v>
      </c>
      <c r="F458" s="143" t="s">
        <v>7</v>
      </c>
      <c r="G458" s="85">
        <v>0</v>
      </c>
      <c r="H458" s="85">
        <v>0</v>
      </c>
      <c r="I458" s="78">
        <v>0</v>
      </c>
    </row>
    <row r="459" spans="1:9" ht="63">
      <c r="A459" s="202" t="s">
        <v>1259</v>
      </c>
      <c r="B459" s="194"/>
      <c r="C459" s="182" t="s">
        <v>723</v>
      </c>
      <c r="D459" s="143" t="s">
        <v>726</v>
      </c>
      <c r="E459" s="143" t="s">
        <v>736</v>
      </c>
      <c r="F459" s="143" t="s">
        <v>61</v>
      </c>
      <c r="G459" s="80">
        <v>10880</v>
      </c>
      <c r="H459" s="80">
        <v>10880</v>
      </c>
      <c r="I459" s="81">
        <v>10880</v>
      </c>
    </row>
    <row r="460" spans="1:9" ht="63">
      <c r="A460" s="203"/>
      <c r="B460" s="194"/>
      <c r="C460" s="183"/>
      <c r="D460" s="143" t="s">
        <v>746</v>
      </c>
      <c r="E460" s="143" t="s">
        <v>17</v>
      </c>
      <c r="F460" s="143" t="s">
        <v>7</v>
      </c>
      <c r="G460" s="85">
        <v>883.57440280353478</v>
      </c>
      <c r="H460" s="85">
        <v>883.21445921078464</v>
      </c>
      <c r="I460" s="78">
        <v>873.99722596998424</v>
      </c>
    </row>
    <row r="461" spans="1:9" ht="63">
      <c r="A461" s="202" t="s">
        <v>1260</v>
      </c>
      <c r="B461" s="194"/>
      <c r="C461" s="182" t="s">
        <v>711</v>
      </c>
      <c r="D461" s="143" t="s">
        <v>713</v>
      </c>
      <c r="E461" s="143" t="s">
        <v>753</v>
      </c>
      <c r="F461" s="143" t="s">
        <v>92</v>
      </c>
      <c r="G461" s="80">
        <v>0</v>
      </c>
      <c r="H461" s="80">
        <v>0</v>
      </c>
      <c r="I461" s="81">
        <v>0</v>
      </c>
    </row>
    <row r="462" spans="1:9" ht="63">
      <c r="A462" s="203"/>
      <c r="B462" s="194"/>
      <c r="C462" s="183"/>
      <c r="D462" s="143" t="s">
        <v>746</v>
      </c>
      <c r="E462" s="143" t="s">
        <v>17</v>
      </c>
      <c r="F462" s="143" t="s">
        <v>7</v>
      </c>
      <c r="G462" s="85">
        <v>0</v>
      </c>
      <c r="H462" s="85">
        <v>0</v>
      </c>
      <c r="I462" s="78">
        <v>0</v>
      </c>
    </row>
    <row r="463" spans="1:9" ht="63">
      <c r="A463" s="202" t="s">
        <v>1261</v>
      </c>
      <c r="B463" s="194"/>
      <c r="C463" s="182" t="s">
        <v>677</v>
      </c>
      <c r="D463" s="143" t="s">
        <v>678</v>
      </c>
      <c r="E463" s="143" t="s">
        <v>754</v>
      </c>
      <c r="F463" s="143" t="s">
        <v>92</v>
      </c>
      <c r="G463" s="81">
        <v>30</v>
      </c>
      <c r="H463" s="81">
        <v>30</v>
      </c>
      <c r="I463" s="81">
        <v>30</v>
      </c>
    </row>
    <row r="464" spans="1:9" ht="63">
      <c r="A464" s="203"/>
      <c r="B464" s="194"/>
      <c r="C464" s="183"/>
      <c r="D464" s="143" t="s">
        <v>746</v>
      </c>
      <c r="E464" s="143" t="s">
        <v>17</v>
      </c>
      <c r="F464" s="143" t="s">
        <v>7</v>
      </c>
      <c r="G464" s="85">
        <v>3336.8726707502315</v>
      </c>
      <c r="H464" s="85">
        <v>3335.5133217991429</v>
      </c>
      <c r="I464" s="78">
        <v>3300.7038777912949</v>
      </c>
    </row>
    <row r="465" spans="1:9" ht="63">
      <c r="A465" s="202" t="s">
        <v>1262</v>
      </c>
      <c r="B465" s="194"/>
      <c r="C465" s="182" t="s">
        <v>688</v>
      </c>
      <c r="D465" s="143" t="s">
        <v>689</v>
      </c>
      <c r="E465" s="143" t="s">
        <v>755</v>
      </c>
      <c r="F465" s="143" t="s">
        <v>92</v>
      </c>
      <c r="G465" s="81">
        <v>30</v>
      </c>
      <c r="H465" s="81">
        <v>30</v>
      </c>
      <c r="I465" s="81">
        <v>30</v>
      </c>
    </row>
    <row r="466" spans="1:9" ht="63">
      <c r="A466" s="203"/>
      <c r="B466" s="194"/>
      <c r="C466" s="183"/>
      <c r="D466" s="143" t="s">
        <v>746</v>
      </c>
      <c r="E466" s="143" t="s">
        <v>17</v>
      </c>
      <c r="F466" s="143" t="s">
        <v>7</v>
      </c>
      <c r="G466" s="85">
        <v>15396.079561570627</v>
      </c>
      <c r="H466" s="85">
        <v>15389.807627736784</v>
      </c>
      <c r="I466" s="78">
        <v>15229.199470842872</v>
      </c>
    </row>
    <row r="467" spans="1:9" ht="63">
      <c r="A467" s="202" t="s">
        <v>1263</v>
      </c>
      <c r="B467" s="194"/>
      <c r="C467" s="198" t="s">
        <v>756</v>
      </c>
      <c r="D467" s="143" t="s">
        <v>757</v>
      </c>
      <c r="E467" s="143" t="s">
        <v>758</v>
      </c>
      <c r="F467" s="143" t="s">
        <v>92</v>
      </c>
      <c r="G467" s="81">
        <v>30</v>
      </c>
      <c r="H467" s="81">
        <v>30</v>
      </c>
      <c r="I467" s="81">
        <v>30</v>
      </c>
    </row>
    <row r="468" spans="1:9" ht="63">
      <c r="A468" s="203"/>
      <c r="B468" s="194"/>
      <c r="C468" s="198"/>
      <c r="D468" s="143" t="s">
        <v>746</v>
      </c>
      <c r="E468" s="143" t="s">
        <v>17</v>
      </c>
      <c r="F468" s="143" t="s">
        <v>7</v>
      </c>
      <c r="G468" s="85">
        <v>703.09800319012879</v>
      </c>
      <c r="H468" s="85">
        <v>702.81158065398392</v>
      </c>
      <c r="I468" s="78">
        <v>695.47703331311277</v>
      </c>
    </row>
    <row r="469" spans="1:9" ht="63">
      <c r="A469" s="202" t="s">
        <v>1264</v>
      </c>
      <c r="B469" s="194"/>
      <c r="C469" s="198" t="s">
        <v>759</v>
      </c>
      <c r="D469" s="143" t="s">
        <v>760</v>
      </c>
      <c r="E469" s="143" t="s">
        <v>761</v>
      </c>
      <c r="F469" s="143" t="s">
        <v>92</v>
      </c>
      <c r="G469" s="80">
        <v>25</v>
      </c>
      <c r="H469" s="80">
        <v>25</v>
      </c>
      <c r="I469" s="81">
        <v>25</v>
      </c>
    </row>
    <row r="470" spans="1:9" ht="63">
      <c r="A470" s="203"/>
      <c r="B470" s="194"/>
      <c r="C470" s="198"/>
      <c r="D470" s="143" t="s">
        <v>746</v>
      </c>
      <c r="E470" s="143" t="s">
        <v>17</v>
      </c>
      <c r="F470" s="143" t="s">
        <v>7</v>
      </c>
      <c r="G470" s="85">
        <v>12755.47536966619</v>
      </c>
      <c r="H470" s="85">
        <v>12750.27914440522</v>
      </c>
      <c r="I470" s="78">
        <v>12617.217128114964</v>
      </c>
    </row>
    <row r="471" spans="1:9" ht="126">
      <c r="A471" s="202" t="s">
        <v>1265</v>
      </c>
      <c r="B471" s="194"/>
      <c r="C471" s="182" t="s">
        <v>762</v>
      </c>
      <c r="D471" s="143" t="s">
        <v>763</v>
      </c>
      <c r="E471" s="143" t="s">
        <v>764</v>
      </c>
      <c r="F471" s="83" t="s">
        <v>61</v>
      </c>
      <c r="G471" s="83">
        <v>100719</v>
      </c>
      <c r="H471" s="83">
        <v>100719</v>
      </c>
      <c r="I471" s="86">
        <v>100719</v>
      </c>
    </row>
    <row r="472" spans="1:9" ht="63">
      <c r="A472" s="203"/>
      <c r="B472" s="194"/>
      <c r="C472" s="183"/>
      <c r="D472" s="143" t="s">
        <v>765</v>
      </c>
      <c r="E472" s="143" t="s">
        <v>17</v>
      </c>
      <c r="F472" s="82" t="s">
        <v>7</v>
      </c>
      <c r="G472" s="82">
        <v>8953.6604571917251</v>
      </c>
      <c r="H472" s="82">
        <v>10381.136869262484</v>
      </c>
      <c r="I472" s="30">
        <v>10173.882094843793</v>
      </c>
    </row>
    <row r="473" spans="1:9" ht="126">
      <c r="A473" s="202" t="s">
        <v>1266</v>
      </c>
      <c r="B473" s="194"/>
      <c r="C473" s="182" t="s">
        <v>762</v>
      </c>
      <c r="D473" s="143" t="s">
        <v>766</v>
      </c>
      <c r="E473" s="143" t="s">
        <v>767</v>
      </c>
      <c r="F473" s="83" t="s">
        <v>61</v>
      </c>
      <c r="G473" s="83">
        <v>109336</v>
      </c>
      <c r="H473" s="83">
        <v>109336</v>
      </c>
      <c r="I473" s="86">
        <v>109336</v>
      </c>
    </row>
    <row r="474" spans="1:9" ht="63">
      <c r="A474" s="203"/>
      <c r="B474" s="194"/>
      <c r="C474" s="183"/>
      <c r="D474" s="143" t="s">
        <v>768</v>
      </c>
      <c r="E474" s="143" t="s">
        <v>17</v>
      </c>
      <c r="F474" s="82" t="s">
        <v>7</v>
      </c>
      <c r="G474" s="82">
        <v>12034.790877772544</v>
      </c>
      <c r="H474" s="82">
        <v>13953.489960048541</v>
      </c>
      <c r="I474" s="30">
        <v>13674.914747098021</v>
      </c>
    </row>
    <row r="475" spans="1:9" ht="141.75">
      <c r="A475" s="202" t="s">
        <v>1267</v>
      </c>
      <c r="B475" s="194"/>
      <c r="C475" s="182" t="s">
        <v>762</v>
      </c>
      <c r="D475" s="143" t="s">
        <v>769</v>
      </c>
      <c r="E475" s="143" t="s">
        <v>770</v>
      </c>
      <c r="F475" s="83" t="s">
        <v>61</v>
      </c>
      <c r="G475" s="83">
        <v>92626</v>
      </c>
      <c r="H475" s="83">
        <v>92626</v>
      </c>
      <c r="I475" s="86">
        <v>92626</v>
      </c>
    </row>
    <row r="476" spans="1:9" ht="63">
      <c r="A476" s="203"/>
      <c r="B476" s="194"/>
      <c r="C476" s="183"/>
      <c r="D476" s="143" t="s">
        <v>765</v>
      </c>
      <c r="E476" s="143" t="s">
        <v>17</v>
      </c>
      <c r="F476" s="82" t="s">
        <v>7</v>
      </c>
      <c r="G476" s="82">
        <v>8724.6386814479574</v>
      </c>
      <c r="H476" s="82">
        <v>10115.602296960498</v>
      </c>
      <c r="I476" s="30">
        <v>9913.648802023612</v>
      </c>
    </row>
    <row r="477" spans="1:9" ht="63">
      <c r="A477" s="202" t="s">
        <v>1268</v>
      </c>
      <c r="B477" s="194"/>
      <c r="C477" s="182" t="s">
        <v>771</v>
      </c>
      <c r="D477" s="143" t="s">
        <v>772</v>
      </c>
      <c r="E477" s="143" t="s">
        <v>773</v>
      </c>
      <c r="F477" s="143" t="s">
        <v>774</v>
      </c>
      <c r="G477" s="83">
        <v>44</v>
      </c>
      <c r="H477" s="83">
        <v>44</v>
      </c>
      <c r="I477" s="86">
        <v>44</v>
      </c>
    </row>
    <row r="478" spans="1:9" ht="63">
      <c r="A478" s="203"/>
      <c r="B478" s="194"/>
      <c r="C478" s="183"/>
      <c r="D478" s="143" t="s">
        <v>765</v>
      </c>
      <c r="E478" s="143" t="s">
        <v>17</v>
      </c>
      <c r="F478" s="82" t="s">
        <v>7</v>
      </c>
      <c r="G478" s="82">
        <v>8725.4723892663715</v>
      </c>
      <c r="H478" s="82">
        <v>10116.568922288019</v>
      </c>
      <c r="I478" s="30">
        <v>9914.5961291069489</v>
      </c>
    </row>
    <row r="479" spans="1:9" ht="63">
      <c r="A479" s="202" t="s">
        <v>1269</v>
      </c>
      <c r="B479" s="194"/>
      <c r="C479" s="208" t="s">
        <v>775</v>
      </c>
      <c r="D479" s="143" t="s">
        <v>776</v>
      </c>
      <c r="E479" s="143" t="s">
        <v>777</v>
      </c>
      <c r="F479" s="83" t="s">
        <v>92</v>
      </c>
      <c r="G479" s="83">
        <v>2017</v>
      </c>
      <c r="H479" s="83">
        <v>2017</v>
      </c>
      <c r="I479" s="86">
        <v>2017</v>
      </c>
    </row>
    <row r="480" spans="1:9" ht="63">
      <c r="A480" s="203"/>
      <c r="B480" s="194"/>
      <c r="C480" s="209"/>
      <c r="D480" s="143" t="s">
        <v>765</v>
      </c>
      <c r="E480" s="143" t="s">
        <v>17</v>
      </c>
      <c r="F480" s="82" t="s">
        <v>7</v>
      </c>
      <c r="G480" s="82">
        <v>1868.6888296162181</v>
      </c>
      <c r="H480" s="82">
        <v>2166.6127053909217</v>
      </c>
      <c r="I480" s="30">
        <v>2123.3572476155764</v>
      </c>
    </row>
    <row r="481" spans="1:9" ht="63">
      <c r="A481" s="202" t="s">
        <v>1270</v>
      </c>
      <c r="B481" s="194"/>
      <c r="C481" s="208" t="s">
        <v>775</v>
      </c>
      <c r="D481" s="143" t="s">
        <v>776</v>
      </c>
      <c r="E481" s="143" t="s">
        <v>183</v>
      </c>
      <c r="F481" s="143" t="s">
        <v>23</v>
      </c>
      <c r="G481" s="83">
        <v>0</v>
      </c>
      <c r="H481" s="83">
        <v>0</v>
      </c>
      <c r="I481" s="86">
        <v>0</v>
      </c>
    </row>
    <row r="482" spans="1:9" ht="63">
      <c r="A482" s="203"/>
      <c r="B482" s="194"/>
      <c r="C482" s="209"/>
      <c r="D482" s="143" t="s">
        <v>765</v>
      </c>
      <c r="E482" s="143" t="s">
        <v>17</v>
      </c>
      <c r="F482" s="82" t="s">
        <v>7</v>
      </c>
      <c r="G482" s="82">
        <v>0</v>
      </c>
      <c r="H482" s="82">
        <v>0</v>
      </c>
      <c r="I482" s="30">
        <v>0</v>
      </c>
    </row>
    <row r="483" spans="1:9" ht="63">
      <c r="A483" s="202" t="s">
        <v>1271</v>
      </c>
      <c r="B483" s="194"/>
      <c r="C483" s="182" t="s">
        <v>778</v>
      </c>
      <c r="D483" s="143" t="s">
        <v>779</v>
      </c>
      <c r="E483" s="143" t="s">
        <v>773</v>
      </c>
      <c r="F483" s="143" t="s">
        <v>23</v>
      </c>
      <c r="G483" s="83">
        <v>7</v>
      </c>
      <c r="H483" s="83">
        <v>7</v>
      </c>
      <c r="I483" s="86">
        <v>7</v>
      </c>
    </row>
    <row r="484" spans="1:9" ht="63">
      <c r="A484" s="203"/>
      <c r="B484" s="194"/>
      <c r="C484" s="183"/>
      <c r="D484" s="143" t="s">
        <v>765</v>
      </c>
      <c r="E484" s="143" t="s">
        <v>17</v>
      </c>
      <c r="F484" s="82" t="s">
        <v>7</v>
      </c>
      <c r="G484" s="82">
        <v>1852.6200224046843</v>
      </c>
      <c r="H484" s="82">
        <v>2147.9820584296849</v>
      </c>
      <c r="I484" s="30">
        <v>2105.098553223876</v>
      </c>
    </row>
    <row r="485" spans="1:9" ht="63">
      <c r="A485" s="202" t="s">
        <v>1272</v>
      </c>
      <c r="B485" s="194"/>
      <c r="C485" s="182" t="s">
        <v>723</v>
      </c>
      <c r="D485" s="143" t="s">
        <v>780</v>
      </c>
      <c r="E485" s="143" t="s">
        <v>781</v>
      </c>
      <c r="F485" s="83" t="s">
        <v>61</v>
      </c>
      <c r="G485" s="83">
        <v>39840</v>
      </c>
      <c r="H485" s="83">
        <v>39840</v>
      </c>
      <c r="I485" s="86">
        <v>39840</v>
      </c>
    </row>
    <row r="486" spans="1:9" ht="63">
      <c r="A486" s="203"/>
      <c r="B486" s="194"/>
      <c r="C486" s="183"/>
      <c r="D486" s="143" t="s">
        <v>765</v>
      </c>
      <c r="E486" s="143" t="s">
        <v>17</v>
      </c>
      <c r="F486" s="82" t="s">
        <v>7</v>
      </c>
      <c r="G486" s="82">
        <v>4707.5376943076508</v>
      </c>
      <c r="H486" s="82">
        <v>5458.0574453844965</v>
      </c>
      <c r="I486" s="30">
        <v>5349.0897592000665</v>
      </c>
    </row>
    <row r="487" spans="1:9" ht="63">
      <c r="A487" s="202" t="s">
        <v>1273</v>
      </c>
      <c r="B487" s="194"/>
      <c r="C487" s="182" t="s">
        <v>723</v>
      </c>
      <c r="D487" s="143" t="s">
        <v>724</v>
      </c>
      <c r="E487" s="143" t="s">
        <v>782</v>
      </c>
      <c r="F487" s="83" t="s">
        <v>61</v>
      </c>
      <c r="G487" s="83">
        <v>223200</v>
      </c>
      <c r="H487" s="83">
        <v>223200</v>
      </c>
      <c r="I487" s="86">
        <v>223200</v>
      </c>
    </row>
    <row r="488" spans="1:9" ht="63">
      <c r="A488" s="203"/>
      <c r="B488" s="194"/>
      <c r="C488" s="183"/>
      <c r="D488" s="143" t="s">
        <v>765</v>
      </c>
      <c r="E488" s="143" t="s">
        <v>17</v>
      </c>
      <c r="F488" s="82" t="s">
        <v>7</v>
      </c>
      <c r="G488" s="82">
        <v>42706.466116111835</v>
      </c>
      <c r="H488" s="82">
        <v>49515.130942650198</v>
      </c>
      <c r="I488" s="30">
        <v>48526.583404642457</v>
      </c>
    </row>
    <row r="489" spans="1:9" ht="110.25">
      <c r="A489" s="202" t="s">
        <v>1274</v>
      </c>
      <c r="B489" s="194"/>
      <c r="C489" s="182" t="s">
        <v>723</v>
      </c>
      <c r="D489" s="143" t="s">
        <v>783</v>
      </c>
      <c r="E489" s="143" t="s">
        <v>784</v>
      </c>
      <c r="F489" s="83" t="s">
        <v>61</v>
      </c>
      <c r="G489" s="83">
        <v>31356</v>
      </c>
      <c r="H489" s="83">
        <v>31356</v>
      </c>
      <c r="I489" s="86">
        <v>31356</v>
      </c>
    </row>
    <row r="490" spans="1:9" ht="63">
      <c r="A490" s="203"/>
      <c r="B490" s="194"/>
      <c r="C490" s="183"/>
      <c r="D490" s="143" t="s">
        <v>765</v>
      </c>
      <c r="E490" s="143" t="s">
        <v>17</v>
      </c>
      <c r="F490" s="82" t="s">
        <v>7</v>
      </c>
      <c r="G490" s="82">
        <v>3592.9258506782999</v>
      </c>
      <c r="H490" s="82">
        <v>4165.7437419400785</v>
      </c>
      <c r="I490" s="30">
        <v>4082.5765233208722</v>
      </c>
    </row>
    <row r="491" spans="1:9" ht="63">
      <c r="A491" s="202" t="s">
        <v>1275</v>
      </c>
      <c r="B491" s="194"/>
      <c r="C491" s="182" t="s">
        <v>785</v>
      </c>
      <c r="D491" s="143" t="s">
        <v>786</v>
      </c>
      <c r="E491" s="143" t="s">
        <v>787</v>
      </c>
      <c r="F491" s="83" t="s">
        <v>61</v>
      </c>
      <c r="G491" s="83">
        <v>145800</v>
      </c>
      <c r="H491" s="83">
        <v>145800</v>
      </c>
      <c r="I491" s="86">
        <v>145800</v>
      </c>
    </row>
    <row r="492" spans="1:9" ht="63">
      <c r="A492" s="203"/>
      <c r="B492" s="194"/>
      <c r="C492" s="183"/>
      <c r="D492" s="143" t="s">
        <v>788</v>
      </c>
      <c r="E492" s="143" t="s">
        <v>17</v>
      </c>
      <c r="F492" s="82" t="s">
        <v>7</v>
      </c>
      <c r="G492" s="82">
        <v>25028.278396783331</v>
      </c>
      <c r="H492" s="82">
        <v>29018.520959248563</v>
      </c>
      <c r="I492" s="30">
        <v>28439.179111518897</v>
      </c>
    </row>
    <row r="493" spans="1:9" ht="63">
      <c r="A493" s="202" t="s">
        <v>1276</v>
      </c>
      <c r="B493" s="194"/>
      <c r="C493" s="182" t="s">
        <v>789</v>
      </c>
      <c r="D493" s="143" t="s">
        <v>790</v>
      </c>
      <c r="E493" s="143" t="s">
        <v>791</v>
      </c>
      <c r="F493" s="83" t="s">
        <v>61</v>
      </c>
      <c r="G493" s="83">
        <v>0</v>
      </c>
      <c r="H493" s="83">
        <v>0</v>
      </c>
      <c r="I493" s="86">
        <v>0</v>
      </c>
    </row>
    <row r="494" spans="1:9" ht="63">
      <c r="A494" s="203"/>
      <c r="B494" s="194"/>
      <c r="C494" s="183"/>
      <c r="D494" s="143" t="s">
        <v>765</v>
      </c>
      <c r="E494" s="143" t="s">
        <v>17</v>
      </c>
      <c r="F494" s="82" t="s">
        <v>7</v>
      </c>
      <c r="G494" s="82">
        <v>0</v>
      </c>
      <c r="H494" s="82">
        <v>0</v>
      </c>
      <c r="I494" s="30">
        <v>0</v>
      </c>
    </row>
    <row r="495" spans="1:9" ht="63">
      <c r="A495" s="202" t="s">
        <v>1277</v>
      </c>
      <c r="B495" s="194"/>
      <c r="C495" s="208" t="s">
        <v>792</v>
      </c>
      <c r="D495" s="143" t="s">
        <v>776</v>
      </c>
      <c r="E495" s="143" t="s">
        <v>777</v>
      </c>
      <c r="F495" s="83" t="s">
        <v>92</v>
      </c>
      <c r="G495" s="83">
        <v>0</v>
      </c>
      <c r="H495" s="83">
        <v>0</v>
      </c>
      <c r="I495" s="86">
        <v>0</v>
      </c>
    </row>
    <row r="496" spans="1:9" ht="63">
      <c r="A496" s="203"/>
      <c r="B496" s="194"/>
      <c r="C496" s="209"/>
      <c r="D496" s="143" t="s">
        <v>765</v>
      </c>
      <c r="E496" s="143" t="s">
        <v>17</v>
      </c>
      <c r="F496" s="82" t="s">
        <v>7</v>
      </c>
      <c r="G496" s="82">
        <v>0</v>
      </c>
      <c r="H496" s="82">
        <v>0</v>
      </c>
      <c r="I496" s="30">
        <v>0</v>
      </c>
    </row>
    <row r="497" spans="1:9" ht="63">
      <c r="A497" s="202" t="s">
        <v>1278</v>
      </c>
      <c r="B497" s="194"/>
      <c r="C497" s="182" t="s">
        <v>677</v>
      </c>
      <c r="D497" s="143" t="s">
        <v>678</v>
      </c>
      <c r="E497" s="143" t="s">
        <v>793</v>
      </c>
      <c r="F497" s="83" t="s">
        <v>194</v>
      </c>
      <c r="G497" s="83">
        <v>1998</v>
      </c>
      <c r="H497" s="83">
        <v>1998</v>
      </c>
      <c r="I497" s="86">
        <v>1998</v>
      </c>
    </row>
    <row r="498" spans="1:9" ht="63">
      <c r="A498" s="203"/>
      <c r="B498" s="194"/>
      <c r="C498" s="183"/>
      <c r="D498" s="143" t="s">
        <v>765</v>
      </c>
      <c r="E498" s="143" t="s">
        <v>17</v>
      </c>
      <c r="F498" s="82" t="s">
        <v>7</v>
      </c>
      <c r="G498" s="82">
        <v>1551.4901092855644</v>
      </c>
      <c r="H498" s="82">
        <v>1798.8431941110371</v>
      </c>
      <c r="I498" s="30">
        <v>1762.9300908444809</v>
      </c>
    </row>
    <row r="499" spans="1:9" ht="63">
      <c r="A499" s="202" t="s">
        <v>1279</v>
      </c>
      <c r="B499" s="194"/>
      <c r="C499" s="182" t="s">
        <v>688</v>
      </c>
      <c r="D499" s="143" t="s">
        <v>696</v>
      </c>
      <c r="E499" s="143" t="s">
        <v>794</v>
      </c>
      <c r="F499" s="83" t="s">
        <v>92</v>
      </c>
      <c r="G499" s="83">
        <v>0</v>
      </c>
      <c r="H499" s="83">
        <v>0</v>
      </c>
      <c r="I499" s="86">
        <v>0</v>
      </c>
    </row>
    <row r="500" spans="1:9" ht="63">
      <c r="A500" s="203"/>
      <c r="B500" s="194"/>
      <c r="C500" s="183"/>
      <c r="D500" s="143" t="s">
        <v>765</v>
      </c>
      <c r="E500" s="143" t="s">
        <v>17</v>
      </c>
      <c r="F500" s="82" t="s">
        <v>7</v>
      </c>
      <c r="G500" s="82">
        <v>0</v>
      </c>
      <c r="H500" s="82">
        <v>0</v>
      </c>
      <c r="I500" s="30">
        <v>0</v>
      </c>
    </row>
    <row r="501" spans="1:9" ht="63">
      <c r="A501" s="202" t="s">
        <v>1280</v>
      </c>
      <c r="B501" s="194"/>
      <c r="C501" s="182" t="s">
        <v>711</v>
      </c>
      <c r="D501" s="143" t="s">
        <v>795</v>
      </c>
      <c r="E501" s="143" t="s">
        <v>794</v>
      </c>
      <c r="F501" s="143" t="s">
        <v>92</v>
      </c>
      <c r="G501" s="83">
        <v>60</v>
      </c>
      <c r="H501" s="83">
        <v>60</v>
      </c>
      <c r="I501" s="86">
        <v>60</v>
      </c>
    </row>
    <row r="502" spans="1:9" ht="63">
      <c r="A502" s="203"/>
      <c r="B502" s="194"/>
      <c r="C502" s="183"/>
      <c r="D502" s="143" t="s">
        <v>768</v>
      </c>
      <c r="E502" s="143" t="s">
        <v>17</v>
      </c>
      <c r="F502" s="82" t="s">
        <v>7</v>
      </c>
      <c r="G502" s="82">
        <v>2405.3305751338298</v>
      </c>
      <c r="H502" s="82">
        <v>2788.8109042854949</v>
      </c>
      <c r="I502" s="30">
        <v>2733.1335365614013</v>
      </c>
    </row>
    <row r="503" spans="1:9" ht="63">
      <c r="A503" s="202" t="s">
        <v>1281</v>
      </c>
      <c r="B503" s="194"/>
      <c r="C503" s="182" t="s">
        <v>217</v>
      </c>
      <c r="D503" s="143" t="s">
        <v>796</v>
      </c>
      <c r="E503" s="143" t="s">
        <v>797</v>
      </c>
      <c r="F503" s="143" t="s">
        <v>92</v>
      </c>
      <c r="G503" s="83">
        <v>0</v>
      </c>
      <c r="H503" s="83">
        <v>0</v>
      </c>
      <c r="I503" s="86">
        <v>0</v>
      </c>
    </row>
    <row r="504" spans="1:9" ht="63">
      <c r="A504" s="203"/>
      <c r="B504" s="194"/>
      <c r="C504" s="183"/>
      <c r="D504" s="143" t="s">
        <v>765</v>
      </c>
      <c r="E504" s="143" t="s">
        <v>17</v>
      </c>
      <c r="F504" s="82" t="s">
        <v>7</v>
      </c>
      <c r="G504" s="82">
        <v>0</v>
      </c>
      <c r="H504" s="82">
        <v>0</v>
      </c>
      <c r="I504" s="30">
        <v>0</v>
      </c>
    </row>
    <row r="505" spans="1:9" ht="63">
      <c r="A505" s="202" t="s">
        <v>1282</v>
      </c>
      <c r="B505" s="194"/>
      <c r="C505" s="182" t="s">
        <v>798</v>
      </c>
      <c r="D505" s="143" t="s">
        <v>799</v>
      </c>
      <c r="E505" s="143" t="s">
        <v>800</v>
      </c>
      <c r="F505" s="143" t="s">
        <v>92</v>
      </c>
      <c r="G505" s="83">
        <v>540</v>
      </c>
      <c r="H505" s="83">
        <v>540</v>
      </c>
      <c r="I505" s="86">
        <v>540</v>
      </c>
    </row>
    <row r="506" spans="1:9" ht="63">
      <c r="A506" s="203"/>
      <c r="B506" s="194"/>
      <c r="C506" s="183"/>
      <c r="D506" s="143" t="s">
        <v>801</v>
      </c>
      <c r="E506" s="143" t="s">
        <v>17</v>
      </c>
      <c r="F506" s="143" t="s">
        <v>402</v>
      </c>
      <c r="G506" s="82">
        <v>49289.086602264011</v>
      </c>
      <c r="H506" s="82">
        <v>52833.180522861534</v>
      </c>
      <c r="I506" s="30">
        <v>52475.810199784719</v>
      </c>
    </row>
    <row r="507" spans="1:9" ht="63">
      <c r="A507" s="202" t="s">
        <v>1283</v>
      </c>
      <c r="B507" s="194"/>
      <c r="C507" s="182" t="s">
        <v>798</v>
      </c>
      <c r="D507" s="143" t="s">
        <v>802</v>
      </c>
      <c r="E507" s="143" t="s">
        <v>803</v>
      </c>
      <c r="F507" s="143" t="s">
        <v>92</v>
      </c>
      <c r="G507" s="83">
        <v>186</v>
      </c>
      <c r="H507" s="83">
        <v>186</v>
      </c>
      <c r="I507" s="86">
        <v>186</v>
      </c>
    </row>
    <row r="508" spans="1:9" ht="63">
      <c r="A508" s="203"/>
      <c r="B508" s="194"/>
      <c r="C508" s="183"/>
      <c r="D508" s="143" t="s">
        <v>801</v>
      </c>
      <c r="E508" s="143" t="s">
        <v>17</v>
      </c>
      <c r="F508" s="143" t="s">
        <v>402</v>
      </c>
      <c r="G508" s="82">
        <v>18710.61664526262</v>
      </c>
      <c r="H508" s="82">
        <v>20055.989166328171</v>
      </c>
      <c r="I508" s="30">
        <v>19920.327916010399</v>
      </c>
    </row>
    <row r="509" spans="1:9" ht="94.5">
      <c r="A509" s="202" t="s">
        <v>1284</v>
      </c>
      <c r="B509" s="194"/>
      <c r="C509" s="182" t="s">
        <v>798</v>
      </c>
      <c r="D509" s="143" t="s">
        <v>804</v>
      </c>
      <c r="E509" s="143" t="s">
        <v>805</v>
      </c>
      <c r="F509" s="143" t="s">
        <v>92</v>
      </c>
      <c r="G509" s="83">
        <v>192</v>
      </c>
      <c r="H509" s="83">
        <v>192</v>
      </c>
      <c r="I509" s="86">
        <v>192</v>
      </c>
    </row>
    <row r="510" spans="1:9" ht="63">
      <c r="A510" s="203"/>
      <c r="B510" s="194"/>
      <c r="C510" s="183"/>
      <c r="D510" s="143" t="s">
        <v>801</v>
      </c>
      <c r="E510" s="143" t="s">
        <v>17</v>
      </c>
      <c r="F510" s="143" t="s">
        <v>402</v>
      </c>
      <c r="G510" s="82">
        <v>19527.013810241919</v>
      </c>
      <c r="H510" s="82">
        <v>20931.088742503365</v>
      </c>
      <c r="I510" s="30">
        <v>20789.508207842551</v>
      </c>
    </row>
    <row r="511" spans="1:9" ht="63">
      <c r="A511" s="202" t="s">
        <v>1285</v>
      </c>
      <c r="B511" s="194"/>
      <c r="C511" s="182" t="s">
        <v>798</v>
      </c>
      <c r="D511" s="143" t="s">
        <v>806</v>
      </c>
      <c r="E511" s="143" t="s">
        <v>807</v>
      </c>
      <c r="F511" s="143" t="s">
        <v>92</v>
      </c>
      <c r="G511" s="83">
        <v>103</v>
      </c>
      <c r="H511" s="83">
        <v>103</v>
      </c>
      <c r="I511" s="86">
        <v>103</v>
      </c>
    </row>
    <row r="512" spans="1:9" ht="63">
      <c r="A512" s="203"/>
      <c r="B512" s="194"/>
      <c r="C512" s="183"/>
      <c r="D512" s="143" t="s">
        <v>801</v>
      </c>
      <c r="E512" s="143" t="s">
        <v>17</v>
      </c>
      <c r="F512" s="143" t="s">
        <v>402</v>
      </c>
      <c r="G512" s="82">
        <v>10327.682215489478</v>
      </c>
      <c r="H512" s="82">
        <v>11070.286274053999</v>
      </c>
      <c r="I512" s="30">
        <v>10995.40545591738</v>
      </c>
    </row>
    <row r="513" spans="1:9" ht="78.75">
      <c r="A513" s="202" t="s">
        <v>1286</v>
      </c>
      <c r="B513" s="194"/>
      <c r="C513" s="182" t="s">
        <v>798</v>
      </c>
      <c r="D513" s="143" t="s">
        <v>808</v>
      </c>
      <c r="E513" s="143" t="s">
        <v>809</v>
      </c>
      <c r="F513" s="143" t="s">
        <v>92</v>
      </c>
      <c r="G513" s="83">
        <v>37</v>
      </c>
      <c r="H513" s="83">
        <v>37</v>
      </c>
      <c r="I513" s="86">
        <v>37</v>
      </c>
    </row>
    <row r="514" spans="1:9" ht="63">
      <c r="A514" s="203"/>
      <c r="B514" s="194"/>
      <c r="C514" s="183"/>
      <c r="D514" s="143" t="s">
        <v>810</v>
      </c>
      <c r="E514" s="143" t="s">
        <v>17</v>
      </c>
      <c r="F514" s="143" t="s">
        <v>402</v>
      </c>
      <c r="G514" s="82">
        <v>5110.6338862963257</v>
      </c>
      <c r="H514" s="82">
        <v>5478.1100911808071</v>
      </c>
      <c r="I514" s="30">
        <v>5441.0554608564307</v>
      </c>
    </row>
    <row r="515" spans="1:9" ht="63">
      <c r="A515" s="202" t="s">
        <v>1287</v>
      </c>
      <c r="B515" s="194"/>
      <c r="C515" s="182" t="s">
        <v>798</v>
      </c>
      <c r="D515" s="143" t="s">
        <v>811</v>
      </c>
      <c r="E515" s="143" t="s">
        <v>812</v>
      </c>
      <c r="F515" s="143" t="s">
        <v>92</v>
      </c>
      <c r="G515" s="83">
        <v>292</v>
      </c>
      <c r="H515" s="83">
        <v>292</v>
      </c>
      <c r="I515" s="86">
        <v>292</v>
      </c>
    </row>
    <row r="516" spans="1:9" ht="63">
      <c r="A516" s="203"/>
      <c r="B516" s="194"/>
      <c r="C516" s="183"/>
      <c r="D516" s="143" t="s">
        <v>801</v>
      </c>
      <c r="E516" s="143" t="s">
        <v>17</v>
      </c>
      <c r="F516" s="143" t="s">
        <v>402</v>
      </c>
      <c r="G516" s="82">
        <v>25362.917899601583</v>
      </c>
      <c r="H516" s="82">
        <v>27186.619033727759</v>
      </c>
      <c r="I516" s="30">
        <v>27002.725300068367</v>
      </c>
    </row>
    <row r="517" spans="1:9" ht="63">
      <c r="A517" s="202" t="s">
        <v>1288</v>
      </c>
      <c r="B517" s="194"/>
      <c r="C517" s="182" t="s">
        <v>798</v>
      </c>
      <c r="D517" s="143" t="s">
        <v>813</v>
      </c>
      <c r="E517" s="143" t="s">
        <v>814</v>
      </c>
      <c r="F517" s="143" t="s">
        <v>92</v>
      </c>
      <c r="G517" s="83">
        <v>196</v>
      </c>
      <c r="H517" s="83">
        <v>196</v>
      </c>
      <c r="I517" s="86">
        <v>196</v>
      </c>
    </row>
    <row r="518" spans="1:9" ht="63">
      <c r="A518" s="203"/>
      <c r="B518" s="194"/>
      <c r="C518" s="183"/>
      <c r="D518" s="143" t="s">
        <v>801</v>
      </c>
      <c r="E518" s="143" t="s">
        <v>17</v>
      </c>
      <c r="F518" s="143" t="s">
        <v>402</v>
      </c>
      <c r="G518" s="82">
        <v>15820.201762678489</v>
      </c>
      <c r="H518" s="82">
        <v>16957.741221305008</v>
      </c>
      <c r="I518" s="30">
        <v>16843.036912404117</v>
      </c>
    </row>
    <row r="519" spans="1:9" ht="63">
      <c r="A519" s="202" t="s">
        <v>1289</v>
      </c>
      <c r="B519" s="194"/>
      <c r="C519" s="182" t="s">
        <v>798</v>
      </c>
      <c r="D519" s="143" t="s">
        <v>815</v>
      </c>
      <c r="E519" s="143" t="s">
        <v>816</v>
      </c>
      <c r="F519" s="143" t="s">
        <v>92</v>
      </c>
      <c r="G519" s="83">
        <v>131</v>
      </c>
      <c r="H519" s="83">
        <v>131</v>
      </c>
      <c r="I519" s="86">
        <v>131</v>
      </c>
    </row>
    <row r="520" spans="1:9" ht="63">
      <c r="A520" s="203"/>
      <c r="B520" s="194"/>
      <c r="C520" s="183"/>
      <c r="D520" s="143" t="s">
        <v>801</v>
      </c>
      <c r="E520" s="143" t="s">
        <v>17</v>
      </c>
      <c r="F520" s="143" t="s">
        <v>402</v>
      </c>
      <c r="G520" s="82">
        <v>12619.019523308265</v>
      </c>
      <c r="H520" s="82">
        <v>13526.380431359743</v>
      </c>
      <c r="I520" s="30">
        <v>13434.886281339317</v>
      </c>
    </row>
    <row r="521" spans="1:9" ht="63">
      <c r="A521" s="202" t="s">
        <v>1290</v>
      </c>
      <c r="B521" s="194"/>
      <c r="C521" s="182" t="s">
        <v>798</v>
      </c>
      <c r="D521" s="143" t="s">
        <v>817</v>
      </c>
      <c r="E521" s="143" t="s">
        <v>818</v>
      </c>
      <c r="F521" s="143" t="s">
        <v>92</v>
      </c>
      <c r="G521" s="83">
        <v>826</v>
      </c>
      <c r="H521" s="83">
        <v>826</v>
      </c>
      <c r="I521" s="86">
        <v>826</v>
      </c>
    </row>
    <row r="522" spans="1:9" ht="63">
      <c r="A522" s="203"/>
      <c r="B522" s="194"/>
      <c r="C522" s="183"/>
      <c r="D522" s="143" t="s">
        <v>810</v>
      </c>
      <c r="E522" s="143" t="s">
        <v>17</v>
      </c>
      <c r="F522" s="143" t="s">
        <v>402</v>
      </c>
      <c r="G522" s="82">
        <v>69588.297727315614</v>
      </c>
      <c r="H522" s="82">
        <v>74591.990835087301</v>
      </c>
      <c r="I522" s="30">
        <v>74087.441163841533</v>
      </c>
    </row>
    <row r="523" spans="1:9" ht="63">
      <c r="A523" s="202" t="s">
        <v>1291</v>
      </c>
      <c r="B523" s="194"/>
      <c r="C523" s="182" t="s">
        <v>798</v>
      </c>
      <c r="D523" s="143" t="s">
        <v>819</v>
      </c>
      <c r="E523" s="143" t="s">
        <v>818</v>
      </c>
      <c r="F523" s="143" t="s">
        <v>92</v>
      </c>
      <c r="G523" s="83">
        <v>38</v>
      </c>
      <c r="H523" s="83">
        <v>38</v>
      </c>
      <c r="I523" s="86">
        <v>38</v>
      </c>
    </row>
    <row r="524" spans="1:9" ht="63">
      <c r="A524" s="203"/>
      <c r="B524" s="194"/>
      <c r="C524" s="183"/>
      <c r="D524" s="143" t="s">
        <v>801</v>
      </c>
      <c r="E524" s="143" t="s">
        <v>17</v>
      </c>
      <c r="F524" s="143" t="s">
        <v>402</v>
      </c>
      <c r="G524" s="82">
        <v>2959.4510086418172</v>
      </c>
      <c r="H524" s="82">
        <v>3172.2480607087527</v>
      </c>
      <c r="I524" s="30">
        <v>3150.7905731390852</v>
      </c>
    </row>
    <row r="525" spans="1:9" ht="78.75">
      <c r="A525" s="202" t="s">
        <v>1292</v>
      </c>
      <c r="B525" s="194"/>
      <c r="C525" s="182" t="s">
        <v>820</v>
      </c>
      <c r="D525" s="143" t="s">
        <v>821</v>
      </c>
      <c r="E525" s="143" t="s">
        <v>822</v>
      </c>
      <c r="F525" s="143" t="s">
        <v>92</v>
      </c>
      <c r="G525" s="83">
        <v>292</v>
      </c>
      <c r="H525" s="83">
        <v>292</v>
      </c>
      <c r="I525" s="86">
        <v>292</v>
      </c>
    </row>
    <row r="526" spans="1:9" ht="63">
      <c r="A526" s="203"/>
      <c r="B526" s="194"/>
      <c r="C526" s="183"/>
      <c r="D526" s="143" t="s">
        <v>801</v>
      </c>
      <c r="E526" s="143" t="s">
        <v>17</v>
      </c>
      <c r="F526" s="143" t="s">
        <v>402</v>
      </c>
      <c r="G526" s="82">
        <v>25473.925605669006</v>
      </c>
      <c r="H526" s="82">
        <v>27305.608663651627</v>
      </c>
      <c r="I526" s="30">
        <v>27120.910069068326</v>
      </c>
    </row>
    <row r="527" spans="1:9" ht="63">
      <c r="A527" s="202" t="s">
        <v>1293</v>
      </c>
      <c r="B527" s="194"/>
      <c r="C527" s="182" t="s">
        <v>798</v>
      </c>
      <c r="D527" s="143" t="s">
        <v>823</v>
      </c>
      <c r="E527" s="143" t="s">
        <v>824</v>
      </c>
      <c r="F527" s="143" t="s">
        <v>92</v>
      </c>
      <c r="G527" s="83">
        <v>63</v>
      </c>
      <c r="H527" s="83">
        <v>63</v>
      </c>
      <c r="I527" s="86">
        <v>63</v>
      </c>
    </row>
    <row r="528" spans="1:9" ht="63">
      <c r="A528" s="203"/>
      <c r="B528" s="194"/>
      <c r="C528" s="183"/>
      <c r="D528" s="143" t="s">
        <v>801</v>
      </c>
      <c r="E528" s="143" t="s">
        <v>17</v>
      </c>
      <c r="F528" s="143" t="s">
        <v>402</v>
      </c>
      <c r="G528" s="82">
        <v>4533.8834767716353</v>
      </c>
      <c r="H528" s="82">
        <v>4859.888886374536</v>
      </c>
      <c r="I528" s="30">
        <v>4827.0159825619485</v>
      </c>
    </row>
    <row r="529" spans="1:9" ht="94.5">
      <c r="A529" s="202" t="s">
        <v>1294</v>
      </c>
      <c r="B529" s="194"/>
      <c r="C529" s="182" t="s">
        <v>798</v>
      </c>
      <c r="D529" s="143" t="s">
        <v>825</v>
      </c>
      <c r="E529" s="143" t="s">
        <v>826</v>
      </c>
      <c r="F529" s="143" t="s">
        <v>92</v>
      </c>
      <c r="G529" s="83">
        <v>125</v>
      </c>
      <c r="H529" s="83">
        <v>125</v>
      </c>
      <c r="I529" s="86">
        <v>125</v>
      </c>
    </row>
    <row r="530" spans="1:9" ht="63">
      <c r="A530" s="203"/>
      <c r="B530" s="194"/>
      <c r="C530" s="183"/>
      <c r="D530" s="143" t="s">
        <v>810</v>
      </c>
      <c r="E530" s="143" t="s">
        <v>17</v>
      </c>
      <c r="F530" s="143" t="s">
        <v>402</v>
      </c>
      <c r="G530" s="82">
        <v>8995.800555779866</v>
      </c>
      <c r="H530" s="82">
        <v>9642.6366864210631</v>
      </c>
      <c r="I530" s="30">
        <v>9577.4126708718268</v>
      </c>
    </row>
    <row r="531" spans="1:9" ht="63">
      <c r="A531" s="202" t="s">
        <v>1295</v>
      </c>
      <c r="B531" s="194"/>
      <c r="C531" s="182" t="s">
        <v>820</v>
      </c>
      <c r="D531" s="143" t="s">
        <v>827</v>
      </c>
      <c r="E531" s="143" t="s">
        <v>828</v>
      </c>
      <c r="F531" s="143" t="s">
        <v>92</v>
      </c>
      <c r="G531" s="83">
        <v>48</v>
      </c>
      <c r="H531" s="83">
        <v>48</v>
      </c>
      <c r="I531" s="86">
        <v>48</v>
      </c>
    </row>
    <row r="532" spans="1:9" ht="63">
      <c r="A532" s="203"/>
      <c r="B532" s="194"/>
      <c r="C532" s="183"/>
      <c r="D532" s="143" t="s">
        <v>801</v>
      </c>
      <c r="E532" s="143" t="s">
        <v>17</v>
      </c>
      <c r="F532" s="143" t="s">
        <v>402</v>
      </c>
      <c r="G532" s="82">
        <v>3454.3874153939437</v>
      </c>
      <c r="H532" s="82">
        <v>3702.7724897021358</v>
      </c>
      <c r="I532" s="30">
        <v>3677.7264677169137</v>
      </c>
    </row>
    <row r="533" spans="1:9" ht="63">
      <c r="A533" s="202" t="s">
        <v>1296</v>
      </c>
      <c r="B533" s="194"/>
      <c r="C533" s="182" t="s">
        <v>820</v>
      </c>
      <c r="D533" s="143" t="s">
        <v>829</v>
      </c>
      <c r="E533" s="143" t="s">
        <v>830</v>
      </c>
      <c r="F533" s="143" t="s">
        <v>92</v>
      </c>
      <c r="G533" s="83">
        <v>79</v>
      </c>
      <c r="H533" s="83">
        <v>79</v>
      </c>
      <c r="I533" s="86">
        <v>79</v>
      </c>
    </row>
    <row r="534" spans="1:9" ht="63">
      <c r="A534" s="203"/>
      <c r="B534" s="194"/>
      <c r="C534" s="183"/>
      <c r="D534" s="143" t="s">
        <v>801</v>
      </c>
      <c r="E534" s="143" t="s">
        <v>17</v>
      </c>
      <c r="F534" s="143" t="s">
        <v>402</v>
      </c>
      <c r="G534" s="82">
        <v>5685.3459454053946</v>
      </c>
      <c r="H534" s="82">
        <v>6094.1463795501713</v>
      </c>
      <c r="I534" s="30">
        <v>6052.9248017654527</v>
      </c>
    </row>
    <row r="535" spans="1:9" ht="63">
      <c r="A535" s="202" t="s">
        <v>1297</v>
      </c>
      <c r="B535" s="194"/>
      <c r="C535" s="182" t="s">
        <v>820</v>
      </c>
      <c r="D535" s="143" t="s">
        <v>831</v>
      </c>
      <c r="E535" s="143" t="s">
        <v>832</v>
      </c>
      <c r="F535" s="143" t="s">
        <v>92</v>
      </c>
      <c r="G535" s="83">
        <v>82</v>
      </c>
      <c r="H535" s="83">
        <v>82</v>
      </c>
      <c r="I535" s="86">
        <v>82</v>
      </c>
    </row>
    <row r="536" spans="1:9" ht="63">
      <c r="A536" s="203"/>
      <c r="B536" s="194"/>
      <c r="C536" s="183"/>
      <c r="D536" s="143" t="s">
        <v>801</v>
      </c>
      <c r="E536" s="143" t="s">
        <v>17</v>
      </c>
      <c r="F536" s="143" t="s">
        <v>402</v>
      </c>
      <c r="G536" s="82">
        <v>7356.8001399191508</v>
      </c>
      <c r="H536" s="82">
        <v>7885.7852043277262</v>
      </c>
      <c r="I536" s="30">
        <v>7832.4447546653109</v>
      </c>
    </row>
    <row r="537" spans="1:9" ht="63">
      <c r="A537" s="202" t="s">
        <v>1298</v>
      </c>
      <c r="B537" s="194"/>
      <c r="C537" s="182" t="s">
        <v>820</v>
      </c>
      <c r="D537" s="143" t="s">
        <v>833</v>
      </c>
      <c r="E537" s="143" t="s">
        <v>834</v>
      </c>
      <c r="F537" s="143" t="s">
        <v>92</v>
      </c>
      <c r="G537" s="83">
        <v>17</v>
      </c>
      <c r="H537" s="83">
        <v>17</v>
      </c>
      <c r="I537" s="86">
        <v>17</v>
      </c>
    </row>
    <row r="538" spans="1:9" ht="63">
      <c r="A538" s="203"/>
      <c r="B538" s="194"/>
      <c r="C538" s="183"/>
      <c r="D538" s="143" t="s">
        <v>801</v>
      </c>
      <c r="E538" s="143" t="s">
        <v>17</v>
      </c>
      <c r="F538" s="143" t="s">
        <v>402</v>
      </c>
      <c r="G538" s="82">
        <v>1223.4288758898274</v>
      </c>
      <c r="H538" s="82">
        <v>1311.398589678872</v>
      </c>
      <c r="I538" s="30">
        <v>1302.5281235619734</v>
      </c>
    </row>
    <row r="539" spans="1:9" ht="78.75">
      <c r="A539" s="202" t="s">
        <v>1299</v>
      </c>
      <c r="B539" s="194"/>
      <c r="C539" s="182" t="s">
        <v>835</v>
      </c>
      <c r="D539" s="163" t="s">
        <v>836</v>
      </c>
      <c r="E539" s="143" t="s">
        <v>837</v>
      </c>
      <c r="F539" s="143" t="s">
        <v>61</v>
      </c>
      <c r="G539" s="83">
        <v>33988</v>
      </c>
      <c r="H539" s="83">
        <v>33988</v>
      </c>
      <c r="I539" s="86">
        <v>33988</v>
      </c>
    </row>
    <row r="540" spans="1:9" ht="63">
      <c r="A540" s="203"/>
      <c r="B540" s="194"/>
      <c r="C540" s="183"/>
      <c r="D540" s="143" t="s">
        <v>801</v>
      </c>
      <c r="E540" s="143" t="s">
        <v>17</v>
      </c>
      <c r="F540" s="143" t="s">
        <v>402</v>
      </c>
      <c r="G540" s="82">
        <v>2747.346546068216</v>
      </c>
      <c r="H540" s="82">
        <v>2944.8923896393508</v>
      </c>
      <c r="I540" s="30">
        <v>2924.9727646177894</v>
      </c>
    </row>
    <row r="541" spans="1:9" ht="110.25">
      <c r="A541" s="202" t="s">
        <v>1300</v>
      </c>
      <c r="B541" s="194"/>
      <c r="C541" s="182" t="s">
        <v>835</v>
      </c>
      <c r="D541" s="163" t="s">
        <v>836</v>
      </c>
      <c r="E541" s="143" t="s">
        <v>838</v>
      </c>
      <c r="F541" s="143" t="s">
        <v>61</v>
      </c>
      <c r="G541" s="83">
        <v>19586</v>
      </c>
      <c r="H541" s="83">
        <v>19586</v>
      </c>
      <c r="I541" s="86">
        <v>19586</v>
      </c>
    </row>
    <row r="542" spans="1:9" ht="63">
      <c r="A542" s="203"/>
      <c r="B542" s="194"/>
      <c r="C542" s="183"/>
      <c r="D542" s="143" t="s">
        <v>801</v>
      </c>
      <c r="E542" s="143" t="s">
        <v>17</v>
      </c>
      <c r="F542" s="143" t="s">
        <v>402</v>
      </c>
      <c r="G542" s="82">
        <v>1802.678514197891</v>
      </c>
      <c r="H542" s="82">
        <v>1932.2987283949026</v>
      </c>
      <c r="I542" s="30">
        <v>1919.2284151180293</v>
      </c>
    </row>
    <row r="543" spans="1:9" ht="141.75">
      <c r="A543" s="202" t="s">
        <v>1301</v>
      </c>
      <c r="B543" s="194"/>
      <c r="C543" s="182" t="s">
        <v>835</v>
      </c>
      <c r="D543" s="163" t="s">
        <v>839</v>
      </c>
      <c r="E543" s="143" t="s">
        <v>840</v>
      </c>
      <c r="F543" s="143" t="s">
        <v>61</v>
      </c>
      <c r="G543" s="83">
        <v>12064</v>
      </c>
      <c r="H543" s="83">
        <v>12064</v>
      </c>
      <c r="I543" s="86">
        <v>12064</v>
      </c>
    </row>
    <row r="544" spans="1:9" ht="63">
      <c r="A544" s="203"/>
      <c r="B544" s="194"/>
      <c r="C544" s="183"/>
      <c r="D544" s="143" t="s">
        <v>801</v>
      </c>
      <c r="E544" s="143" t="s">
        <v>17</v>
      </c>
      <c r="F544" s="143" t="s">
        <v>402</v>
      </c>
      <c r="G544" s="82">
        <v>1110.3601319379595</v>
      </c>
      <c r="H544" s="82">
        <v>1190.1997245242508</v>
      </c>
      <c r="I544" s="30">
        <v>1182.1490628781075</v>
      </c>
    </row>
    <row r="545" spans="1:9" ht="94.5">
      <c r="A545" s="202" t="s">
        <v>1302</v>
      </c>
      <c r="B545" s="194"/>
      <c r="C545" s="182" t="s">
        <v>835</v>
      </c>
      <c r="D545" s="143" t="s">
        <v>836</v>
      </c>
      <c r="E545" s="143" t="s">
        <v>841</v>
      </c>
      <c r="F545" s="143" t="s">
        <v>61</v>
      </c>
      <c r="G545" s="83">
        <v>6529</v>
      </c>
      <c r="H545" s="83">
        <v>6529</v>
      </c>
      <c r="I545" s="86">
        <v>6529</v>
      </c>
    </row>
    <row r="546" spans="1:9" ht="63">
      <c r="A546" s="203"/>
      <c r="B546" s="194"/>
      <c r="C546" s="183"/>
      <c r="D546" s="143" t="s">
        <v>801</v>
      </c>
      <c r="E546" s="143" t="s">
        <v>17</v>
      </c>
      <c r="F546" s="143" t="s">
        <v>402</v>
      </c>
      <c r="G546" s="82">
        <v>600.92351835853378</v>
      </c>
      <c r="H546" s="82">
        <v>644.13246246708059</v>
      </c>
      <c r="I546" s="30">
        <v>639.77546892745227</v>
      </c>
    </row>
    <row r="547" spans="1:9" ht="78.75">
      <c r="A547" s="202" t="s">
        <v>1303</v>
      </c>
      <c r="B547" s="194"/>
      <c r="C547" s="182" t="s">
        <v>835</v>
      </c>
      <c r="D547" s="143" t="s">
        <v>836</v>
      </c>
      <c r="E547" s="143" t="s">
        <v>842</v>
      </c>
      <c r="F547" s="143" t="s">
        <v>61</v>
      </c>
      <c r="G547" s="83">
        <v>12859</v>
      </c>
      <c r="H547" s="83">
        <v>12859</v>
      </c>
      <c r="I547" s="86">
        <v>12859</v>
      </c>
    </row>
    <row r="548" spans="1:9" ht="63">
      <c r="A548" s="203"/>
      <c r="B548" s="194"/>
      <c r="C548" s="183"/>
      <c r="D548" s="143" t="s">
        <v>801</v>
      </c>
      <c r="E548" s="143" t="s">
        <v>17</v>
      </c>
      <c r="F548" s="143" t="s">
        <v>402</v>
      </c>
      <c r="G548" s="82">
        <v>1183.5312437886378</v>
      </c>
      <c r="H548" s="82">
        <v>1268.6321489808201</v>
      </c>
      <c r="I548" s="30">
        <v>1260.0509604841191</v>
      </c>
    </row>
    <row r="549" spans="1:9" ht="94.5">
      <c r="A549" s="202" t="s">
        <v>1304</v>
      </c>
      <c r="B549" s="194"/>
      <c r="C549" s="182" t="s">
        <v>835</v>
      </c>
      <c r="D549" s="143" t="s">
        <v>836</v>
      </c>
      <c r="E549" s="143" t="s">
        <v>843</v>
      </c>
      <c r="F549" s="143" t="s">
        <v>61</v>
      </c>
      <c r="G549" s="83">
        <v>23111</v>
      </c>
      <c r="H549" s="83">
        <v>23111</v>
      </c>
      <c r="I549" s="86">
        <v>23111</v>
      </c>
    </row>
    <row r="550" spans="1:9" ht="63">
      <c r="A550" s="203"/>
      <c r="B550" s="194"/>
      <c r="C550" s="183"/>
      <c r="D550" s="143" t="s">
        <v>801</v>
      </c>
      <c r="E550" s="143" t="s">
        <v>17</v>
      </c>
      <c r="F550" s="143" t="s">
        <v>402</v>
      </c>
      <c r="G550" s="82">
        <v>2127.1164663727973</v>
      </c>
      <c r="H550" s="82">
        <v>2280.0651423689242</v>
      </c>
      <c r="I550" s="30">
        <v>2264.6424930318849</v>
      </c>
    </row>
    <row r="551" spans="1:9" ht="126">
      <c r="A551" s="202" t="s">
        <v>1305</v>
      </c>
      <c r="B551" s="194"/>
      <c r="C551" s="182" t="s">
        <v>835</v>
      </c>
      <c r="D551" s="143" t="s">
        <v>839</v>
      </c>
      <c r="E551" s="143" t="s">
        <v>844</v>
      </c>
      <c r="F551" s="143" t="s">
        <v>61</v>
      </c>
      <c r="G551" s="83">
        <v>33354</v>
      </c>
      <c r="H551" s="83">
        <v>33354</v>
      </c>
      <c r="I551" s="86">
        <v>33354</v>
      </c>
    </row>
    <row r="552" spans="1:9" ht="63">
      <c r="A552" s="203"/>
      <c r="B552" s="194"/>
      <c r="C552" s="183"/>
      <c r="D552" s="143" t="s">
        <v>801</v>
      </c>
      <c r="E552" s="143" t="s">
        <v>17</v>
      </c>
      <c r="F552" s="143" t="s">
        <v>402</v>
      </c>
      <c r="G552" s="82">
        <v>1805.8078470840544</v>
      </c>
      <c r="H552" s="82">
        <v>1935.6530735590754</v>
      </c>
      <c r="I552" s="30">
        <v>1922.5600710667666</v>
      </c>
    </row>
    <row r="553" spans="1:9" ht="78.75">
      <c r="A553" s="202" t="s">
        <v>1306</v>
      </c>
      <c r="B553" s="194"/>
      <c r="C553" s="182" t="s">
        <v>835</v>
      </c>
      <c r="D553" s="143" t="s">
        <v>836</v>
      </c>
      <c r="E553" s="143" t="s">
        <v>845</v>
      </c>
      <c r="F553" s="143" t="s">
        <v>61</v>
      </c>
      <c r="G553" s="83">
        <v>30656</v>
      </c>
      <c r="H553" s="83">
        <v>30656</v>
      </c>
      <c r="I553" s="86">
        <v>30656</v>
      </c>
    </row>
    <row r="554" spans="1:9" ht="63">
      <c r="A554" s="203"/>
      <c r="B554" s="194"/>
      <c r="C554" s="183"/>
      <c r="D554" s="143" t="s">
        <v>801</v>
      </c>
      <c r="E554" s="143" t="s">
        <v>17</v>
      </c>
      <c r="F554" s="143" t="s">
        <v>402</v>
      </c>
      <c r="G554" s="82">
        <v>2109.5911276406282</v>
      </c>
      <c r="H554" s="82">
        <v>2261.2796576137966</v>
      </c>
      <c r="I554" s="30">
        <v>2245.9840756743597</v>
      </c>
    </row>
    <row r="555" spans="1:9" ht="94.5">
      <c r="A555" s="202" t="s">
        <v>1307</v>
      </c>
      <c r="B555" s="194"/>
      <c r="C555" s="182" t="s">
        <v>835</v>
      </c>
      <c r="D555" s="143" t="s">
        <v>836</v>
      </c>
      <c r="E555" s="143" t="s">
        <v>846</v>
      </c>
      <c r="F555" s="143" t="s">
        <v>61</v>
      </c>
      <c r="G555" s="83">
        <v>7122</v>
      </c>
      <c r="H555" s="83">
        <v>7122</v>
      </c>
      <c r="I555" s="86">
        <v>7122</v>
      </c>
    </row>
    <row r="556" spans="1:9" ht="63">
      <c r="A556" s="203"/>
      <c r="B556" s="194"/>
      <c r="C556" s="183"/>
      <c r="D556" s="143" t="s">
        <v>801</v>
      </c>
      <c r="E556" s="143" t="s">
        <v>17</v>
      </c>
      <c r="F556" s="143" t="s">
        <v>402</v>
      </c>
      <c r="G556" s="82">
        <v>655.50272414031622</v>
      </c>
      <c r="H556" s="82">
        <v>702.6361441265185</v>
      </c>
      <c r="I556" s="30">
        <v>697.88342427609632</v>
      </c>
    </row>
    <row r="557" spans="1:9" ht="94.5">
      <c r="A557" s="202" t="s">
        <v>1308</v>
      </c>
      <c r="B557" s="194"/>
      <c r="C557" s="182" t="s">
        <v>835</v>
      </c>
      <c r="D557" s="143" t="s">
        <v>836</v>
      </c>
      <c r="E557" s="143" t="s">
        <v>847</v>
      </c>
      <c r="F557" s="143" t="s">
        <v>61</v>
      </c>
      <c r="G557" s="83">
        <v>7716</v>
      </c>
      <c r="H557" s="83">
        <v>7716</v>
      </c>
      <c r="I557" s="86">
        <v>7716</v>
      </c>
    </row>
    <row r="558" spans="1:9" ht="63">
      <c r="A558" s="203"/>
      <c r="B558" s="194"/>
      <c r="C558" s="183"/>
      <c r="D558" s="143" t="s">
        <v>810</v>
      </c>
      <c r="E558" s="143" t="s">
        <v>17</v>
      </c>
      <c r="F558" s="143" t="s">
        <v>402</v>
      </c>
      <c r="G558" s="82">
        <v>710.17397079980901</v>
      </c>
      <c r="H558" s="82">
        <v>761.23848479229582</v>
      </c>
      <c r="I558" s="30">
        <v>756.08937128906814</v>
      </c>
    </row>
    <row r="559" spans="1:9" ht="94.5">
      <c r="A559" s="202" t="s">
        <v>1309</v>
      </c>
      <c r="B559" s="194"/>
      <c r="C559" s="182" t="s">
        <v>835</v>
      </c>
      <c r="D559" s="143" t="s">
        <v>836</v>
      </c>
      <c r="E559" s="143" t="s">
        <v>848</v>
      </c>
      <c r="F559" s="143" t="s">
        <v>61</v>
      </c>
      <c r="G559" s="83">
        <v>5144</v>
      </c>
      <c r="H559" s="83">
        <v>5144</v>
      </c>
      <c r="I559" s="86">
        <v>5144</v>
      </c>
    </row>
    <row r="560" spans="1:9" ht="63">
      <c r="A560" s="203"/>
      <c r="B560" s="194"/>
      <c r="C560" s="183"/>
      <c r="D560" s="143" t="s">
        <v>801</v>
      </c>
      <c r="E560" s="143" t="s">
        <v>17</v>
      </c>
      <c r="F560" s="143" t="s">
        <v>402</v>
      </c>
      <c r="G560" s="82">
        <v>473.44931386653923</v>
      </c>
      <c r="H560" s="82">
        <v>507.49232319486379</v>
      </c>
      <c r="I560" s="30">
        <v>504.05958085937874</v>
      </c>
    </row>
    <row r="561" spans="1:9" ht="78.75">
      <c r="A561" s="202" t="s">
        <v>1310</v>
      </c>
      <c r="B561" s="194"/>
      <c r="C561" s="182" t="s">
        <v>835</v>
      </c>
      <c r="D561" s="143" t="s">
        <v>836</v>
      </c>
      <c r="E561" s="143" t="s">
        <v>849</v>
      </c>
      <c r="F561" s="143" t="s">
        <v>61</v>
      </c>
      <c r="G561" s="83">
        <v>5144</v>
      </c>
      <c r="H561" s="83">
        <v>5144</v>
      </c>
      <c r="I561" s="86">
        <v>5144</v>
      </c>
    </row>
    <row r="562" spans="1:9" ht="63">
      <c r="A562" s="203"/>
      <c r="B562" s="194"/>
      <c r="C562" s="183"/>
      <c r="D562" s="143" t="s">
        <v>801</v>
      </c>
      <c r="E562" s="143" t="s">
        <v>17</v>
      </c>
      <c r="F562" s="143" t="s">
        <v>402</v>
      </c>
      <c r="G562" s="82">
        <v>473.44931386653923</v>
      </c>
      <c r="H562" s="82">
        <v>507.49232319486379</v>
      </c>
      <c r="I562" s="30">
        <v>504.05958085937874</v>
      </c>
    </row>
    <row r="563" spans="1:9" ht="94.5">
      <c r="A563" s="202" t="s">
        <v>1311</v>
      </c>
      <c r="B563" s="194"/>
      <c r="C563" s="182" t="s">
        <v>835</v>
      </c>
      <c r="D563" s="143" t="s">
        <v>836</v>
      </c>
      <c r="E563" s="143" t="s">
        <v>850</v>
      </c>
      <c r="F563" s="143" t="s">
        <v>61</v>
      </c>
      <c r="G563" s="83">
        <v>5144</v>
      </c>
      <c r="H563" s="83">
        <v>5144</v>
      </c>
      <c r="I563" s="86">
        <v>5144</v>
      </c>
    </row>
    <row r="564" spans="1:9" ht="63">
      <c r="A564" s="203"/>
      <c r="B564" s="194"/>
      <c r="C564" s="183"/>
      <c r="D564" s="143" t="s">
        <v>801</v>
      </c>
      <c r="E564" s="143" t="s">
        <v>17</v>
      </c>
      <c r="F564" s="143" t="s">
        <v>402</v>
      </c>
      <c r="G564" s="82">
        <v>473.44931386653923</v>
      </c>
      <c r="H564" s="82">
        <v>507.49232319486379</v>
      </c>
      <c r="I564" s="30">
        <v>504.05958085937874</v>
      </c>
    </row>
    <row r="565" spans="1:9" ht="63">
      <c r="A565" s="202" t="s">
        <v>1312</v>
      </c>
      <c r="B565" s="194"/>
      <c r="C565" s="182" t="s">
        <v>851</v>
      </c>
      <c r="D565" s="143" t="s">
        <v>852</v>
      </c>
      <c r="E565" s="143" t="s">
        <v>853</v>
      </c>
      <c r="F565" s="143" t="s">
        <v>92</v>
      </c>
      <c r="G565" s="83">
        <v>287</v>
      </c>
      <c r="H565" s="83">
        <v>287</v>
      </c>
      <c r="I565" s="86">
        <v>287</v>
      </c>
    </row>
    <row r="566" spans="1:9" ht="63">
      <c r="A566" s="203"/>
      <c r="B566" s="194"/>
      <c r="C566" s="183"/>
      <c r="D566" s="143" t="s">
        <v>810</v>
      </c>
      <c r="E566" s="143" t="s">
        <v>17</v>
      </c>
      <c r="F566" s="143" t="s">
        <v>402</v>
      </c>
      <c r="G566" s="82">
        <v>28530.128929375631</v>
      </c>
      <c r="H566" s="82">
        <v>30581.565940339013</v>
      </c>
      <c r="I566" s="30">
        <v>30374.708355916951</v>
      </c>
    </row>
    <row r="567" spans="1:9" ht="63">
      <c r="A567" s="202" t="s">
        <v>1313</v>
      </c>
      <c r="B567" s="194"/>
      <c r="C567" s="182" t="s">
        <v>798</v>
      </c>
      <c r="D567" s="143" t="s">
        <v>854</v>
      </c>
      <c r="E567" s="143" t="s">
        <v>855</v>
      </c>
      <c r="F567" s="143" t="s">
        <v>92</v>
      </c>
      <c r="G567" s="83">
        <v>105</v>
      </c>
      <c r="H567" s="83">
        <v>105</v>
      </c>
      <c r="I567" s="86">
        <v>105</v>
      </c>
    </row>
    <row r="568" spans="1:9" ht="63">
      <c r="A568" s="203"/>
      <c r="B568" s="194"/>
      <c r="C568" s="183"/>
      <c r="D568" s="143" t="s">
        <v>801</v>
      </c>
      <c r="E568" s="143" t="s">
        <v>17</v>
      </c>
      <c r="F568" s="143" t="s">
        <v>402</v>
      </c>
      <c r="G568" s="82">
        <v>10710.920562128031</v>
      </c>
      <c r="H568" s="82">
        <v>11481.08107969983</v>
      </c>
      <c r="I568" s="30">
        <v>11403.421593480787</v>
      </c>
    </row>
    <row r="569" spans="1:9" ht="94.5">
      <c r="A569" s="202" t="s">
        <v>1314</v>
      </c>
      <c r="B569" s="194"/>
      <c r="C569" s="182" t="s">
        <v>798</v>
      </c>
      <c r="D569" s="143" t="s">
        <v>856</v>
      </c>
      <c r="E569" s="143" t="s">
        <v>857</v>
      </c>
      <c r="F569" s="143" t="s">
        <v>92</v>
      </c>
      <c r="G569" s="83">
        <v>41</v>
      </c>
      <c r="H569" s="83">
        <v>41</v>
      </c>
      <c r="I569" s="86">
        <v>41</v>
      </c>
    </row>
    <row r="570" spans="1:9" ht="63">
      <c r="A570" s="203"/>
      <c r="B570" s="194"/>
      <c r="C570" s="183"/>
      <c r="D570" s="143" t="s">
        <v>801</v>
      </c>
      <c r="E570" s="143" t="s">
        <v>17</v>
      </c>
      <c r="F570" s="143" t="s">
        <v>402</v>
      </c>
      <c r="G570" s="82">
        <v>4240.6387343229262</v>
      </c>
      <c r="H570" s="82">
        <v>4545.5586059172583</v>
      </c>
      <c r="I570" s="30">
        <v>4514.8118719238664</v>
      </c>
    </row>
    <row r="571" spans="1:9" ht="78.75">
      <c r="A571" s="202" t="s">
        <v>1315</v>
      </c>
      <c r="B571" s="194"/>
      <c r="C571" s="182" t="s">
        <v>798</v>
      </c>
      <c r="D571" s="143" t="s">
        <v>858</v>
      </c>
      <c r="E571" s="143" t="s">
        <v>859</v>
      </c>
      <c r="F571" s="143" t="s">
        <v>92</v>
      </c>
      <c r="G571" s="83">
        <v>19</v>
      </c>
      <c r="H571" s="83">
        <v>19</v>
      </c>
      <c r="I571" s="86">
        <v>19</v>
      </c>
    </row>
    <row r="572" spans="1:9" ht="63">
      <c r="A572" s="203"/>
      <c r="B572" s="194"/>
      <c r="C572" s="183"/>
      <c r="D572" s="143" t="s">
        <v>801</v>
      </c>
      <c r="E572" s="143" t="s">
        <v>17</v>
      </c>
      <c r="F572" s="143" t="s">
        <v>402</v>
      </c>
      <c r="G572" s="82">
        <v>1861.7438299502287</v>
      </c>
      <c r="H572" s="82">
        <v>1995.6110903172219</v>
      </c>
      <c r="I572" s="30">
        <v>1982.1125242073556</v>
      </c>
    </row>
    <row r="573" spans="1:9" ht="78.75">
      <c r="A573" s="202" t="s">
        <v>1316</v>
      </c>
      <c r="B573" s="194"/>
      <c r="C573" s="182" t="s">
        <v>798</v>
      </c>
      <c r="D573" s="143" t="s">
        <v>860</v>
      </c>
      <c r="E573" s="143" t="s">
        <v>861</v>
      </c>
      <c r="F573" s="143" t="s">
        <v>92</v>
      </c>
      <c r="G573" s="83">
        <v>304</v>
      </c>
      <c r="H573" s="83">
        <v>304</v>
      </c>
      <c r="I573" s="86">
        <v>304</v>
      </c>
    </row>
    <row r="574" spans="1:9" ht="63">
      <c r="A574" s="203"/>
      <c r="B574" s="194"/>
      <c r="C574" s="183"/>
      <c r="D574" s="143" t="s">
        <v>862</v>
      </c>
      <c r="E574" s="143" t="s">
        <v>17</v>
      </c>
      <c r="F574" s="143" t="s">
        <v>402</v>
      </c>
      <c r="G574" s="82">
        <v>30134.158130868884</v>
      </c>
      <c r="H574" s="82">
        <v>32300.931629751925</v>
      </c>
      <c r="I574" s="30">
        <v>32082.444038091384</v>
      </c>
    </row>
    <row r="575" spans="1:9" ht="94.5">
      <c r="A575" s="202" t="s">
        <v>1317</v>
      </c>
      <c r="B575" s="194"/>
      <c r="C575" s="182" t="s">
        <v>798</v>
      </c>
      <c r="D575" s="143" t="s">
        <v>863</v>
      </c>
      <c r="E575" s="143" t="s">
        <v>864</v>
      </c>
      <c r="F575" s="143" t="s">
        <v>92</v>
      </c>
      <c r="G575" s="83">
        <v>12</v>
      </c>
      <c r="H575" s="83">
        <v>12</v>
      </c>
      <c r="I575" s="86">
        <v>12</v>
      </c>
    </row>
    <row r="576" spans="1:9" ht="63">
      <c r="A576" s="203"/>
      <c r="B576" s="194"/>
      <c r="C576" s="183"/>
      <c r="D576" s="143" t="s">
        <v>810</v>
      </c>
      <c r="E576" s="143" t="s">
        <v>17</v>
      </c>
      <c r="F576" s="143" t="s">
        <v>402</v>
      </c>
      <c r="G576" s="82">
        <v>1241.1625786139252</v>
      </c>
      <c r="H576" s="82">
        <v>1330.4074206787548</v>
      </c>
      <c r="I576" s="30">
        <v>1321.4083764219731</v>
      </c>
    </row>
    <row r="577" spans="1:9" ht="94.5">
      <c r="A577" s="202" t="s">
        <v>1318</v>
      </c>
      <c r="B577" s="194"/>
      <c r="C577" s="182" t="s">
        <v>835</v>
      </c>
      <c r="D577" s="143" t="s">
        <v>836</v>
      </c>
      <c r="E577" s="143" t="s">
        <v>865</v>
      </c>
      <c r="F577" s="143" t="s">
        <v>61</v>
      </c>
      <c r="G577" s="83">
        <v>5953</v>
      </c>
      <c r="H577" s="83">
        <v>5953</v>
      </c>
      <c r="I577" s="86">
        <v>5953</v>
      </c>
    </row>
    <row r="578" spans="1:9" ht="63">
      <c r="A578" s="203"/>
      <c r="B578" s="194"/>
      <c r="C578" s="183"/>
      <c r="D578" s="143" t="s">
        <v>801</v>
      </c>
      <c r="E578" s="143" t="s">
        <v>17</v>
      </c>
      <c r="F578" s="143" t="s">
        <v>402</v>
      </c>
      <c r="G578" s="82">
        <v>547.90897901983305</v>
      </c>
      <c r="H578" s="82">
        <v>587.30595338972921</v>
      </c>
      <c r="I578" s="30">
        <v>583.33334155317687</v>
      </c>
    </row>
    <row r="579" spans="1:9" ht="94.5">
      <c r="A579" s="202" t="s">
        <v>1319</v>
      </c>
      <c r="B579" s="194"/>
      <c r="C579" s="182" t="s">
        <v>798</v>
      </c>
      <c r="D579" s="143" t="s">
        <v>866</v>
      </c>
      <c r="E579" s="143" t="s">
        <v>867</v>
      </c>
      <c r="F579" s="143" t="s">
        <v>92</v>
      </c>
      <c r="G579" s="83">
        <v>255</v>
      </c>
      <c r="H579" s="83">
        <v>255</v>
      </c>
      <c r="I579" s="86">
        <v>255</v>
      </c>
    </row>
    <row r="580" spans="1:9" ht="63">
      <c r="A580" s="203"/>
      <c r="B580" s="194"/>
      <c r="C580" s="183"/>
      <c r="D580" s="143" t="s">
        <v>801</v>
      </c>
      <c r="E580" s="143" t="s">
        <v>17</v>
      </c>
      <c r="F580" s="143" t="s">
        <v>402</v>
      </c>
      <c r="G580" s="82">
        <v>28480.635124477318</v>
      </c>
      <c r="H580" s="82">
        <v>30528.513321408238</v>
      </c>
      <c r="I580" s="30">
        <v>30322.014591618426</v>
      </c>
    </row>
    <row r="581" spans="1:9" ht="110.25">
      <c r="A581" s="202" t="s">
        <v>1320</v>
      </c>
      <c r="B581" s="194"/>
      <c r="C581" s="182" t="s">
        <v>798</v>
      </c>
      <c r="D581" s="143" t="s">
        <v>868</v>
      </c>
      <c r="E581" s="143" t="s">
        <v>869</v>
      </c>
      <c r="F581" s="143" t="s">
        <v>92</v>
      </c>
      <c r="G581" s="83">
        <v>66</v>
      </c>
      <c r="H581" s="83">
        <v>66</v>
      </c>
      <c r="I581" s="86">
        <v>66</v>
      </c>
    </row>
    <row r="582" spans="1:9" ht="63">
      <c r="A582" s="203"/>
      <c r="B582" s="194"/>
      <c r="C582" s="183"/>
      <c r="D582" s="143" t="s">
        <v>801</v>
      </c>
      <c r="E582" s="143" t="s">
        <v>17</v>
      </c>
      <c r="F582" s="143" t="s">
        <v>402</v>
      </c>
      <c r="G582" s="82">
        <v>6664.9085004044209</v>
      </c>
      <c r="H582" s="82">
        <v>7144.1436278116526</v>
      </c>
      <c r="I582" s="30">
        <v>7095.8197356834189</v>
      </c>
    </row>
    <row r="583" spans="1:9" ht="63">
      <c r="A583" s="202" t="s">
        <v>1321</v>
      </c>
      <c r="B583" s="194"/>
      <c r="C583" s="182" t="s">
        <v>798</v>
      </c>
      <c r="D583" s="143" t="s">
        <v>870</v>
      </c>
      <c r="E583" s="143" t="s">
        <v>871</v>
      </c>
      <c r="F583" s="143" t="s">
        <v>92</v>
      </c>
      <c r="G583" s="83">
        <v>57</v>
      </c>
      <c r="H583" s="83">
        <v>57</v>
      </c>
      <c r="I583" s="86">
        <v>57</v>
      </c>
    </row>
    <row r="584" spans="1:9" ht="63">
      <c r="A584" s="203"/>
      <c r="B584" s="194"/>
      <c r="C584" s="183"/>
      <c r="D584" s="143" t="s">
        <v>801</v>
      </c>
      <c r="E584" s="143" t="s">
        <v>17</v>
      </c>
      <c r="F584" s="143" t="s">
        <v>402</v>
      </c>
      <c r="G584" s="82">
        <v>5756.0573464361814</v>
      </c>
      <c r="H584" s="82">
        <v>6169.9422295692793</v>
      </c>
      <c r="I584" s="30">
        <v>6128.2079590573549</v>
      </c>
    </row>
    <row r="585" spans="1:9" ht="141.75">
      <c r="A585" s="202" t="s">
        <v>1322</v>
      </c>
      <c r="B585" s="194"/>
      <c r="C585" s="182" t="s">
        <v>872</v>
      </c>
      <c r="D585" s="143" t="s">
        <v>839</v>
      </c>
      <c r="E585" s="143" t="s">
        <v>873</v>
      </c>
      <c r="F585" s="143" t="s">
        <v>61</v>
      </c>
      <c r="G585" s="83">
        <v>29250</v>
      </c>
      <c r="H585" s="83">
        <v>29250</v>
      </c>
      <c r="I585" s="86">
        <v>29250</v>
      </c>
    </row>
    <row r="586" spans="1:9" ht="63">
      <c r="A586" s="203"/>
      <c r="B586" s="194"/>
      <c r="C586" s="183"/>
      <c r="D586" s="143" t="s">
        <v>801</v>
      </c>
      <c r="E586" s="143" t="s">
        <v>17</v>
      </c>
      <c r="F586" s="143" t="s">
        <v>402</v>
      </c>
      <c r="G586" s="82">
        <v>1583.6145424112285</v>
      </c>
      <c r="H586" s="82">
        <v>1697.4831299470272</v>
      </c>
      <c r="I586" s="30">
        <v>1686.0011391116636</v>
      </c>
    </row>
    <row r="587" spans="1:9" ht="78.75">
      <c r="A587" s="202" t="s">
        <v>1323</v>
      </c>
      <c r="B587" s="194"/>
      <c r="C587" s="182" t="s">
        <v>798</v>
      </c>
      <c r="D587" s="143" t="s">
        <v>874</v>
      </c>
      <c r="E587" s="143" t="s">
        <v>875</v>
      </c>
      <c r="F587" s="143" t="s">
        <v>92</v>
      </c>
      <c r="G587" s="83">
        <v>11</v>
      </c>
      <c r="H587" s="83">
        <v>11</v>
      </c>
      <c r="I587" s="86">
        <v>11</v>
      </c>
    </row>
    <row r="588" spans="1:9" ht="63">
      <c r="A588" s="203"/>
      <c r="B588" s="194"/>
      <c r="C588" s="183"/>
      <c r="D588" s="143" t="s">
        <v>801</v>
      </c>
      <c r="E588" s="143" t="s">
        <v>17</v>
      </c>
      <c r="F588" s="143" t="s">
        <v>402</v>
      </c>
      <c r="G588" s="82">
        <v>1003.0497998171589</v>
      </c>
      <c r="H588" s="82">
        <v>1075.1733253812392</v>
      </c>
      <c r="I588" s="30">
        <v>1067.9007168641579</v>
      </c>
    </row>
    <row r="589" spans="1:9" ht="78.75">
      <c r="A589" s="202" t="s">
        <v>1324</v>
      </c>
      <c r="B589" s="194"/>
      <c r="C589" s="182" t="s">
        <v>798</v>
      </c>
      <c r="D589" s="143" t="s">
        <v>876</v>
      </c>
      <c r="E589" s="143" t="s">
        <v>877</v>
      </c>
      <c r="F589" s="143" t="s">
        <v>92</v>
      </c>
      <c r="G589" s="83">
        <v>25</v>
      </c>
      <c r="H589" s="83">
        <v>25</v>
      </c>
      <c r="I589" s="86">
        <v>25</v>
      </c>
    </row>
    <row r="590" spans="1:9" ht="63">
      <c r="A590" s="203"/>
      <c r="B590" s="194"/>
      <c r="C590" s="183"/>
      <c r="D590" s="143" t="s">
        <v>801</v>
      </c>
      <c r="E590" s="143" t="s">
        <v>17</v>
      </c>
      <c r="F590" s="143" t="s">
        <v>402</v>
      </c>
      <c r="G590" s="82">
        <v>2341.3315470189928</v>
      </c>
      <c r="H590" s="82">
        <v>2509.6831938825817</v>
      </c>
      <c r="I590" s="30">
        <v>2492.7073789696374</v>
      </c>
    </row>
    <row r="591" spans="1:9" ht="157.5">
      <c r="A591" s="202" t="s">
        <v>1325</v>
      </c>
      <c r="B591" s="194"/>
      <c r="C591" s="182" t="s">
        <v>835</v>
      </c>
      <c r="D591" s="143" t="s">
        <v>839</v>
      </c>
      <c r="E591" s="143" t="s">
        <v>878</v>
      </c>
      <c r="F591" s="143" t="s">
        <v>61</v>
      </c>
      <c r="G591" s="83">
        <v>8316</v>
      </c>
      <c r="H591" s="83">
        <v>8316</v>
      </c>
      <c r="I591" s="86">
        <v>8316</v>
      </c>
    </row>
    <row r="592" spans="1:9" ht="63">
      <c r="A592" s="203"/>
      <c r="B592" s="194"/>
      <c r="C592" s="183"/>
      <c r="D592" s="143" t="s">
        <v>810</v>
      </c>
      <c r="E592" s="143" t="s">
        <v>17</v>
      </c>
      <c r="F592" s="143" t="s">
        <v>402</v>
      </c>
      <c r="G592" s="82">
        <v>450.23379657774456</v>
      </c>
      <c r="H592" s="82">
        <v>482.60751196376737</v>
      </c>
      <c r="I592" s="30">
        <v>479.34309364249748</v>
      </c>
    </row>
    <row r="593" spans="1:9" ht="78.75">
      <c r="A593" s="202" t="s">
        <v>1326</v>
      </c>
      <c r="B593" s="194"/>
      <c r="C593" s="182" t="s">
        <v>798</v>
      </c>
      <c r="D593" s="143" t="s">
        <v>879</v>
      </c>
      <c r="E593" s="143" t="s">
        <v>880</v>
      </c>
      <c r="F593" s="143" t="s">
        <v>92</v>
      </c>
      <c r="G593" s="83">
        <v>104</v>
      </c>
      <c r="H593" s="83">
        <v>104</v>
      </c>
      <c r="I593" s="86">
        <v>104</v>
      </c>
    </row>
    <row r="594" spans="1:9" ht="63">
      <c r="A594" s="203"/>
      <c r="B594" s="194"/>
      <c r="C594" s="183"/>
      <c r="D594" s="143" t="s">
        <v>801</v>
      </c>
      <c r="E594" s="143" t="s">
        <v>17</v>
      </c>
      <c r="F594" s="143" t="s">
        <v>402</v>
      </c>
      <c r="G594" s="82">
        <v>9630.7970261156916</v>
      </c>
      <c r="H594" s="82">
        <v>10323.292090311048</v>
      </c>
      <c r="I594" s="30">
        <v>10253.46403542167</v>
      </c>
    </row>
    <row r="595" spans="1:9" ht="78.75">
      <c r="A595" s="202" t="s">
        <v>1327</v>
      </c>
      <c r="B595" s="194"/>
      <c r="C595" s="182" t="s">
        <v>233</v>
      </c>
      <c r="D595" s="143" t="s">
        <v>881</v>
      </c>
      <c r="E595" s="143" t="s">
        <v>882</v>
      </c>
      <c r="F595" s="143" t="s">
        <v>92</v>
      </c>
      <c r="G595" s="83">
        <v>165</v>
      </c>
      <c r="H595" s="83">
        <v>165</v>
      </c>
      <c r="I595" s="86">
        <v>165</v>
      </c>
    </row>
    <row r="596" spans="1:9" ht="63">
      <c r="A596" s="203"/>
      <c r="B596" s="194"/>
      <c r="C596" s="183"/>
      <c r="D596" s="143" t="s">
        <v>801</v>
      </c>
      <c r="E596" s="143" t="s">
        <v>17</v>
      </c>
      <c r="F596" s="143" t="s">
        <v>402</v>
      </c>
      <c r="G596" s="82">
        <v>16457.197473651038</v>
      </c>
      <c r="H596" s="82">
        <v>17640.539619694388</v>
      </c>
      <c r="I596" s="30">
        <v>17521.216775967201</v>
      </c>
    </row>
    <row r="597" spans="1:9" ht="173.25">
      <c r="A597" s="202" t="s">
        <v>1328</v>
      </c>
      <c r="B597" s="194"/>
      <c r="C597" s="182" t="s">
        <v>835</v>
      </c>
      <c r="D597" s="143" t="s">
        <v>839</v>
      </c>
      <c r="E597" s="143" t="s">
        <v>883</v>
      </c>
      <c r="F597" s="143" t="s">
        <v>92</v>
      </c>
      <c r="G597" s="83">
        <v>29250</v>
      </c>
      <c r="H597" s="83">
        <v>29250</v>
      </c>
      <c r="I597" s="86">
        <v>29250</v>
      </c>
    </row>
    <row r="598" spans="1:9" ht="63">
      <c r="A598" s="203"/>
      <c r="B598" s="194"/>
      <c r="C598" s="183"/>
      <c r="D598" s="143" t="s">
        <v>801</v>
      </c>
      <c r="E598" s="143" t="s">
        <v>17</v>
      </c>
      <c r="F598" s="143" t="s">
        <v>402</v>
      </c>
      <c r="G598" s="82">
        <v>1583.6145424112285</v>
      </c>
      <c r="H598" s="82">
        <v>1697.4831299470272</v>
      </c>
      <c r="I598" s="30">
        <v>1686.0011391116636</v>
      </c>
    </row>
    <row r="599" spans="1:9" ht="78.75">
      <c r="A599" s="202" t="s">
        <v>1329</v>
      </c>
      <c r="B599" s="194"/>
      <c r="C599" s="204" t="s">
        <v>233</v>
      </c>
      <c r="D599" s="143" t="s">
        <v>884</v>
      </c>
      <c r="E599" s="143" t="s">
        <v>885</v>
      </c>
      <c r="F599" s="143" t="s">
        <v>92</v>
      </c>
      <c r="G599" s="83">
        <v>86</v>
      </c>
      <c r="H599" s="83">
        <v>86</v>
      </c>
      <c r="I599" s="86">
        <v>86</v>
      </c>
    </row>
    <row r="600" spans="1:9" ht="63">
      <c r="A600" s="203"/>
      <c r="B600" s="194"/>
      <c r="C600" s="205"/>
      <c r="D600" s="143" t="s">
        <v>801</v>
      </c>
      <c r="E600" s="143" t="s">
        <v>17</v>
      </c>
      <c r="F600" s="143" t="s">
        <v>402</v>
      </c>
      <c r="G600" s="82">
        <v>7903.8741821155627</v>
      </c>
      <c r="H600" s="82">
        <v>8472.196185402936</v>
      </c>
      <c r="I600" s="30">
        <v>8414.8891776100299</v>
      </c>
    </row>
    <row r="601" spans="1:9" ht="63">
      <c r="A601" s="202" t="s">
        <v>1330</v>
      </c>
      <c r="B601" s="194"/>
      <c r="C601" s="182" t="s">
        <v>233</v>
      </c>
      <c r="D601" s="143" t="s">
        <v>886</v>
      </c>
      <c r="E601" s="143" t="s">
        <v>887</v>
      </c>
      <c r="F601" s="143" t="s">
        <v>92</v>
      </c>
      <c r="G601" s="83">
        <v>5</v>
      </c>
      <c r="H601" s="83">
        <v>5</v>
      </c>
      <c r="I601" s="86">
        <v>5</v>
      </c>
    </row>
    <row r="602" spans="1:9" ht="63">
      <c r="A602" s="203"/>
      <c r="B602" s="194"/>
      <c r="C602" s="183"/>
      <c r="D602" s="143" t="s">
        <v>801</v>
      </c>
      <c r="E602" s="143" t="s">
        <v>17</v>
      </c>
      <c r="F602" s="143" t="s">
        <v>402</v>
      </c>
      <c r="G602" s="82">
        <v>455.93173064149585</v>
      </c>
      <c r="H602" s="82">
        <v>488.71515160064604</v>
      </c>
      <c r="I602" s="30">
        <v>485.40942043149028</v>
      </c>
    </row>
    <row r="603" spans="1:9" ht="126">
      <c r="A603" s="202" t="s">
        <v>1331</v>
      </c>
      <c r="B603" s="194"/>
      <c r="C603" s="182" t="s">
        <v>233</v>
      </c>
      <c r="D603" s="143" t="s">
        <v>888</v>
      </c>
      <c r="E603" s="143" t="s">
        <v>889</v>
      </c>
      <c r="F603" s="143" t="s">
        <v>92</v>
      </c>
      <c r="G603" s="83">
        <v>241</v>
      </c>
      <c r="H603" s="83">
        <v>241</v>
      </c>
      <c r="I603" s="86">
        <v>241</v>
      </c>
    </row>
    <row r="604" spans="1:9" ht="63">
      <c r="A604" s="203"/>
      <c r="B604" s="194"/>
      <c r="C604" s="183"/>
      <c r="D604" s="143" t="s">
        <v>801</v>
      </c>
      <c r="E604" s="143" t="s">
        <v>17</v>
      </c>
      <c r="F604" s="143" t="s">
        <v>402</v>
      </c>
      <c r="G604" s="82">
        <v>23238.85842251666</v>
      </c>
      <c r="H604" s="82">
        <v>24909.830691113839</v>
      </c>
      <c r="I604" s="30">
        <v>24741.337442103017</v>
      </c>
    </row>
    <row r="605" spans="1:9" ht="94.5">
      <c r="A605" s="202" t="s">
        <v>1332</v>
      </c>
      <c r="B605" s="194"/>
      <c r="C605" s="182" t="s">
        <v>233</v>
      </c>
      <c r="D605" s="143" t="s">
        <v>890</v>
      </c>
      <c r="E605" s="143" t="s">
        <v>891</v>
      </c>
      <c r="F605" s="143" t="s">
        <v>92</v>
      </c>
      <c r="G605" s="83">
        <v>281</v>
      </c>
      <c r="H605" s="83">
        <v>281</v>
      </c>
      <c r="I605" s="86">
        <v>281</v>
      </c>
    </row>
    <row r="606" spans="1:9" ht="63">
      <c r="A606" s="203"/>
      <c r="B606" s="194"/>
      <c r="C606" s="183"/>
      <c r="D606" s="143" t="s">
        <v>801</v>
      </c>
      <c r="E606" s="143" t="s">
        <v>17</v>
      </c>
      <c r="F606" s="143" t="s">
        <v>402</v>
      </c>
      <c r="G606" s="82">
        <v>25529.489656436424</v>
      </c>
      <c r="H606" s="82">
        <v>27365.168004819079</v>
      </c>
      <c r="I606" s="30">
        <v>27180.0665433104</v>
      </c>
    </row>
    <row r="607" spans="1:9" ht="94.5">
      <c r="A607" s="202" t="s">
        <v>1333</v>
      </c>
      <c r="B607" s="194"/>
      <c r="C607" s="182" t="s">
        <v>233</v>
      </c>
      <c r="D607" s="162" t="s">
        <v>892</v>
      </c>
      <c r="E607" s="143" t="s">
        <v>893</v>
      </c>
      <c r="F607" s="143" t="s">
        <v>92</v>
      </c>
      <c r="G607" s="83">
        <v>117</v>
      </c>
      <c r="H607" s="83">
        <v>117</v>
      </c>
      <c r="I607" s="86">
        <v>117</v>
      </c>
    </row>
    <row r="608" spans="1:9" ht="63">
      <c r="A608" s="203"/>
      <c r="B608" s="194"/>
      <c r="C608" s="183"/>
      <c r="D608" s="143" t="s">
        <v>810</v>
      </c>
      <c r="E608" s="143" t="s">
        <v>17</v>
      </c>
      <c r="F608" s="143" t="s">
        <v>402</v>
      </c>
      <c r="G608" s="82">
        <v>10457.278770987736</v>
      </c>
      <c r="H608" s="82">
        <v>11209.201370351724</v>
      </c>
      <c r="I608" s="30">
        <v>11133.380912913575</v>
      </c>
    </row>
    <row r="609" spans="1:9" ht="110.25">
      <c r="A609" s="202" t="s">
        <v>1334</v>
      </c>
      <c r="B609" s="194"/>
      <c r="C609" s="182" t="s">
        <v>233</v>
      </c>
      <c r="D609" s="143" t="s">
        <v>894</v>
      </c>
      <c r="E609" s="143" t="s">
        <v>895</v>
      </c>
      <c r="F609" s="143" t="s">
        <v>92</v>
      </c>
      <c r="G609" s="83">
        <v>125</v>
      </c>
      <c r="H609" s="83">
        <v>125</v>
      </c>
      <c r="I609" s="86">
        <v>125</v>
      </c>
    </row>
    <row r="610" spans="1:9" ht="63">
      <c r="A610" s="203"/>
      <c r="B610" s="194"/>
      <c r="C610" s="183"/>
      <c r="D610" s="143" t="s">
        <v>896</v>
      </c>
      <c r="E610" s="143" t="s">
        <v>17</v>
      </c>
      <c r="F610" s="143" t="s">
        <v>402</v>
      </c>
      <c r="G610" s="82">
        <v>12942.353193789273</v>
      </c>
      <c r="H610" s="82">
        <v>13872.963161112701</v>
      </c>
      <c r="I610" s="30">
        <v>13779.124681622065</v>
      </c>
    </row>
    <row r="611" spans="1:9" ht="126">
      <c r="A611" s="202" t="s">
        <v>1335</v>
      </c>
      <c r="B611" s="194"/>
      <c r="C611" s="182" t="s">
        <v>233</v>
      </c>
      <c r="D611" s="143" t="s">
        <v>897</v>
      </c>
      <c r="E611" s="143" t="s">
        <v>898</v>
      </c>
      <c r="F611" s="143" t="s">
        <v>92</v>
      </c>
      <c r="G611" s="83">
        <v>19</v>
      </c>
      <c r="H611" s="83">
        <v>19</v>
      </c>
      <c r="I611" s="86">
        <v>19</v>
      </c>
    </row>
    <row r="612" spans="1:9" ht="63">
      <c r="A612" s="203"/>
      <c r="B612" s="194"/>
      <c r="C612" s="183"/>
      <c r="D612" s="143" t="s">
        <v>801</v>
      </c>
      <c r="E612" s="143" t="s">
        <v>17</v>
      </c>
      <c r="F612" s="143" t="s">
        <v>402</v>
      </c>
      <c r="G612" s="82">
        <v>1746.2047528865796</v>
      </c>
      <c r="H612" s="82">
        <v>1871.7642646455083</v>
      </c>
      <c r="I612" s="30">
        <v>1859.1034141466337</v>
      </c>
    </row>
    <row r="613" spans="1:9" ht="141.75">
      <c r="A613" s="202" t="s">
        <v>1336</v>
      </c>
      <c r="B613" s="194"/>
      <c r="C613" s="182" t="s">
        <v>233</v>
      </c>
      <c r="D613" s="143" t="s">
        <v>899</v>
      </c>
      <c r="E613" s="143" t="s">
        <v>900</v>
      </c>
      <c r="F613" s="143" t="s">
        <v>92</v>
      </c>
      <c r="G613" s="83">
        <v>87</v>
      </c>
      <c r="H613" s="83">
        <v>87</v>
      </c>
      <c r="I613" s="86">
        <v>87</v>
      </c>
    </row>
    <row r="614" spans="1:9" ht="63">
      <c r="A614" s="203"/>
      <c r="B614" s="194"/>
      <c r="C614" s="183"/>
      <c r="D614" s="143" t="s">
        <v>801</v>
      </c>
      <c r="E614" s="143" t="s">
        <v>17</v>
      </c>
      <c r="F614" s="143" t="s">
        <v>402</v>
      </c>
      <c r="G614" s="82">
        <v>9544.0091802561565</v>
      </c>
      <c r="H614" s="82">
        <v>10230.263831043683</v>
      </c>
      <c r="I614" s="30">
        <v>10161.065031079725</v>
      </c>
    </row>
    <row r="615" spans="1:9" ht="110.25">
      <c r="A615" s="202" t="s">
        <v>1337</v>
      </c>
      <c r="B615" s="194"/>
      <c r="C615" s="182" t="s">
        <v>233</v>
      </c>
      <c r="D615" s="143" t="s">
        <v>901</v>
      </c>
      <c r="E615" s="143" t="s">
        <v>902</v>
      </c>
      <c r="F615" s="143" t="s">
        <v>92</v>
      </c>
      <c r="G615" s="83">
        <v>34</v>
      </c>
      <c r="H615" s="83">
        <v>34</v>
      </c>
      <c r="I615" s="86">
        <v>34</v>
      </c>
    </row>
    <row r="616" spans="1:9" ht="63">
      <c r="A616" s="203"/>
      <c r="B616" s="194"/>
      <c r="C616" s="183"/>
      <c r="D616" s="143" t="s">
        <v>801</v>
      </c>
      <c r="E616" s="143" t="s">
        <v>17</v>
      </c>
      <c r="F616" s="143" t="s">
        <v>402</v>
      </c>
      <c r="G616" s="82">
        <v>3124.7874660234556</v>
      </c>
      <c r="H616" s="82">
        <v>3349.4729090883384</v>
      </c>
      <c r="I616" s="30">
        <v>3326.8166502030722</v>
      </c>
    </row>
    <row r="617" spans="1:9" ht="78.75">
      <c r="A617" s="202" t="s">
        <v>1338</v>
      </c>
      <c r="B617" s="194"/>
      <c r="C617" s="182" t="s">
        <v>798</v>
      </c>
      <c r="D617" s="143" t="s">
        <v>903</v>
      </c>
      <c r="E617" s="143" t="s">
        <v>904</v>
      </c>
      <c r="F617" s="143" t="s">
        <v>92</v>
      </c>
      <c r="G617" s="83">
        <v>38</v>
      </c>
      <c r="H617" s="83">
        <v>38</v>
      </c>
      <c r="I617" s="86">
        <v>38</v>
      </c>
    </row>
    <row r="618" spans="1:9" ht="63">
      <c r="A618" s="203"/>
      <c r="B618" s="194"/>
      <c r="C618" s="183"/>
      <c r="D618" s="143" t="s">
        <v>801</v>
      </c>
      <c r="E618" s="143" t="s">
        <v>17</v>
      </c>
      <c r="F618" s="143" t="s">
        <v>402</v>
      </c>
      <c r="G618" s="82">
        <v>3492.4095247584887</v>
      </c>
      <c r="H618" s="82">
        <v>3743.5285496414717</v>
      </c>
      <c r="I618" s="30">
        <v>3718.2068485060695</v>
      </c>
    </row>
    <row r="619" spans="1:9" ht="63">
      <c r="A619" s="202" t="s">
        <v>1339</v>
      </c>
      <c r="B619" s="194"/>
      <c r="C619" s="182" t="s">
        <v>798</v>
      </c>
      <c r="D619" s="143" t="s">
        <v>905</v>
      </c>
      <c r="E619" s="143" t="s">
        <v>906</v>
      </c>
      <c r="F619" s="143" t="s">
        <v>92</v>
      </c>
      <c r="G619" s="83">
        <v>17</v>
      </c>
      <c r="H619" s="83">
        <v>17</v>
      </c>
      <c r="I619" s="86">
        <v>17</v>
      </c>
    </row>
    <row r="620" spans="1:9" ht="63">
      <c r="A620" s="203"/>
      <c r="B620" s="194"/>
      <c r="C620" s="183"/>
      <c r="D620" s="143" t="s">
        <v>801</v>
      </c>
      <c r="E620" s="143" t="s">
        <v>17</v>
      </c>
      <c r="F620" s="143" t="s">
        <v>402</v>
      </c>
      <c r="G620" s="82">
        <v>1323.9649386580911</v>
      </c>
      <c r="H620" s="82">
        <v>1419.1636208338505</v>
      </c>
      <c r="I620" s="30">
        <v>1409.5642184004346</v>
      </c>
    </row>
    <row r="621" spans="1:9" ht="78.75">
      <c r="A621" s="202" t="s">
        <v>1340</v>
      </c>
      <c r="B621" s="194"/>
      <c r="C621" s="182" t="s">
        <v>233</v>
      </c>
      <c r="D621" s="143" t="s">
        <v>907</v>
      </c>
      <c r="E621" s="143" t="s">
        <v>908</v>
      </c>
      <c r="F621" s="143" t="s">
        <v>92</v>
      </c>
      <c r="G621" s="83">
        <v>163</v>
      </c>
      <c r="H621" s="83">
        <v>163</v>
      </c>
      <c r="I621" s="86">
        <v>163</v>
      </c>
    </row>
    <row r="622" spans="1:9" ht="63">
      <c r="A622" s="203"/>
      <c r="B622" s="194"/>
      <c r="C622" s="183"/>
      <c r="D622" s="143" t="s">
        <v>810</v>
      </c>
      <c r="E622" s="143" t="s">
        <v>17</v>
      </c>
      <c r="F622" s="143" t="s">
        <v>402</v>
      </c>
      <c r="G622" s="82">
        <v>14309.230426044169</v>
      </c>
      <c r="H622" s="82">
        <v>15338.124651059952</v>
      </c>
      <c r="I622" s="30">
        <v>15234.37563372472</v>
      </c>
    </row>
    <row r="623" spans="1:9" ht="78.75">
      <c r="A623" s="202" t="s">
        <v>1341</v>
      </c>
      <c r="B623" s="194"/>
      <c r="C623" s="182" t="s">
        <v>233</v>
      </c>
      <c r="D623" s="143" t="s">
        <v>909</v>
      </c>
      <c r="E623" s="143" t="s">
        <v>910</v>
      </c>
      <c r="F623" s="143" t="s">
        <v>92</v>
      </c>
      <c r="G623" s="83">
        <v>28</v>
      </c>
      <c r="H623" s="83">
        <v>28</v>
      </c>
      <c r="I623" s="86">
        <v>28</v>
      </c>
    </row>
    <row r="624" spans="1:9" ht="63">
      <c r="A624" s="203"/>
      <c r="B624" s="194"/>
      <c r="C624" s="183"/>
      <c r="D624" s="143" t="s">
        <v>801</v>
      </c>
      <c r="E624" s="143" t="s">
        <v>17</v>
      </c>
      <c r="F624" s="143" t="s">
        <v>402</v>
      </c>
      <c r="G624" s="82">
        <v>2622.2913193715412</v>
      </c>
      <c r="H624" s="82">
        <v>2810.8451629031729</v>
      </c>
      <c r="I624" s="30">
        <v>2791.8322502970327</v>
      </c>
    </row>
    <row r="625" spans="1:9" ht="78.75">
      <c r="A625" s="202" t="s">
        <v>1342</v>
      </c>
      <c r="B625" s="194"/>
      <c r="C625" s="182" t="s">
        <v>233</v>
      </c>
      <c r="D625" s="143" t="s">
        <v>911</v>
      </c>
      <c r="E625" s="143" t="s">
        <v>912</v>
      </c>
      <c r="F625" s="143" t="s">
        <v>92</v>
      </c>
      <c r="G625" s="83">
        <v>44</v>
      </c>
      <c r="H625" s="83">
        <v>44</v>
      </c>
      <c r="I625" s="86">
        <v>44</v>
      </c>
    </row>
    <row r="626" spans="1:9" ht="63">
      <c r="A626" s="203"/>
      <c r="B626" s="194"/>
      <c r="C626" s="183"/>
      <c r="D626" s="143" t="s">
        <v>801</v>
      </c>
      <c r="E626" s="143" t="s">
        <v>17</v>
      </c>
      <c r="F626" s="143" t="s">
        <v>402</v>
      </c>
      <c r="G626" s="82">
        <v>3526.9364064729116</v>
      </c>
      <c r="H626" s="82">
        <v>3780.5380602706623</v>
      </c>
      <c r="I626" s="30">
        <v>3754.966022119022</v>
      </c>
    </row>
    <row r="627" spans="1:9" ht="94.5">
      <c r="A627" s="202" t="s">
        <v>1343</v>
      </c>
      <c r="B627" s="194"/>
      <c r="C627" s="182" t="s">
        <v>233</v>
      </c>
      <c r="D627" s="143" t="s">
        <v>913</v>
      </c>
      <c r="E627" s="143" t="s">
        <v>914</v>
      </c>
      <c r="F627" s="143" t="s">
        <v>92</v>
      </c>
      <c r="G627" s="83">
        <v>86</v>
      </c>
      <c r="H627" s="83">
        <v>86</v>
      </c>
      <c r="I627" s="86">
        <v>86</v>
      </c>
    </row>
    <row r="628" spans="1:9" ht="63">
      <c r="A628" s="203"/>
      <c r="B628" s="194"/>
      <c r="C628" s="183"/>
      <c r="D628" s="143" t="s">
        <v>801</v>
      </c>
      <c r="E628" s="143" t="s">
        <v>17</v>
      </c>
      <c r="F628" s="143" t="s">
        <v>402</v>
      </c>
      <c r="G628" s="82">
        <v>4787.7303569345113</v>
      </c>
      <c r="H628" s="82">
        <v>5131.9884315138934</v>
      </c>
      <c r="I628" s="30">
        <v>5097.2750119232824</v>
      </c>
    </row>
    <row r="629" spans="1:9" ht="94.5">
      <c r="A629" s="202" t="s">
        <v>1344</v>
      </c>
      <c r="B629" s="194"/>
      <c r="C629" s="182" t="s">
        <v>915</v>
      </c>
      <c r="D629" s="143" t="s">
        <v>916</v>
      </c>
      <c r="E629" s="143" t="s">
        <v>917</v>
      </c>
      <c r="F629" s="143" t="s">
        <v>92</v>
      </c>
      <c r="G629" s="83">
        <v>128</v>
      </c>
      <c r="H629" s="83">
        <v>128</v>
      </c>
      <c r="I629" s="86">
        <v>128</v>
      </c>
    </row>
    <row r="630" spans="1:9" ht="63">
      <c r="A630" s="203"/>
      <c r="B630" s="194"/>
      <c r="C630" s="183"/>
      <c r="D630" s="143" t="s">
        <v>801</v>
      </c>
      <c r="E630" s="143" t="s">
        <v>17</v>
      </c>
      <c r="F630" s="143" t="s">
        <v>402</v>
      </c>
      <c r="G630" s="82">
        <v>10771.354359420435</v>
      </c>
      <c r="H630" s="82">
        <v>11545.860322776429</v>
      </c>
      <c r="I630" s="30">
        <v>11467.76266155452</v>
      </c>
    </row>
    <row r="631" spans="1:9" ht="94.5">
      <c r="A631" s="202" t="s">
        <v>1345</v>
      </c>
      <c r="B631" s="194"/>
      <c r="C631" s="182" t="s">
        <v>233</v>
      </c>
      <c r="D631" s="143" t="s">
        <v>918</v>
      </c>
      <c r="E631" s="143" t="s">
        <v>919</v>
      </c>
      <c r="F631" s="143" t="s">
        <v>92</v>
      </c>
      <c r="G631" s="83">
        <v>56</v>
      </c>
      <c r="H631" s="83">
        <v>56</v>
      </c>
      <c r="I631" s="86">
        <v>56</v>
      </c>
    </row>
    <row r="632" spans="1:9" ht="63">
      <c r="A632" s="203"/>
      <c r="B632" s="194"/>
      <c r="C632" s="183"/>
      <c r="D632" s="143" t="s">
        <v>801</v>
      </c>
      <c r="E632" s="143" t="s">
        <v>17</v>
      </c>
      <c r="F632" s="143" t="s">
        <v>402</v>
      </c>
      <c r="G632" s="82">
        <v>2812.406318254049</v>
      </c>
      <c r="H632" s="82">
        <v>3014.6302347815749</v>
      </c>
      <c r="I632" s="30">
        <v>2994.2388941448921</v>
      </c>
    </row>
    <row r="633" spans="1:9" ht="94.5">
      <c r="A633" s="202" t="s">
        <v>1346</v>
      </c>
      <c r="B633" s="194"/>
      <c r="C633" s="182" t="s">
        <v>233</v>
      </c>
      <c r="D633" s="143" t="s">
        <v>920</v>
      </c>
      <c r="E633" s="143" t="s">
        <v>921</v>
      </c>
      <c r="F633" s="143" t="s">
        <v>92</v>
      </c>
      <c r="G633" s="83">
        <v>148</v>
      </c>
      <c r="H633" s="83">
        <v>148</v>
      </c>
      <c r="I633" s="86">
        <v>148</v>
      </c>
    </row>
    <row r="634" spans="1:9" ht="63">
      <c r="A634" s="203"/>
      <c r="B634" s="194"/>
      <c r="C634" s="183"/>
      <c r="D634" s="143" t="s">
        <v>801</v>
      </c>
      <c r="E634" s="143" t="s">
        <v>17</v>
      </c>
      <c r="F634" s="143" t="s">
        <v>402</v>
      </c>
      <c r="G634" s="82">
        <v>12010.117249333874</v>
      </c>
      <c r="H634" s="82">
        <v>12873.69550698153</v>
      </c>
      <c r="I634" s="30">
        <v>12786.616200436058</v>
      </c>
    </row>
    <row r="635" spans="1:9" ht="94.5">
      <c r="A635" s="202" t="s">
        <v>1347</v>
      </c>
      <c r="B635" s="194"/>
      <c r="C635" s="182" t="s">
        <v>233</v>
      </c>
      <c r="D635" s="143" t="s">
        <v>922</v>
      </c>
      <c r="E635" s="143" t="s">
        <v>923</v>
      </c>
      <c r="F635" s="143" t="s">
        <v>92</v>
      </c>
      <c r="G635" s="83">
        <v>101</v>
      </c>
      <c r="H635" s="83">
        <v>101</v>
      </c>
      <c r="I635" s="86">
        <v>101</v>
      </c>
    </row>
    <row r="636" spans="1:9" ht="63">
      <c r="A636" s="203"/>
      <c r="B636" s="194"/>
      <c r="C636" s="183"/>
      <c r="D636" s="143" t="s">
        <v>801</v>
      </c>
      <c r="E636" s="143" t="s">
        <v>17</v>
      </c>
      <c r="F636" s="143" t="s">
        <v>402</v>
      </c>
      <c r="G636" s="82">
        <v>8196.0935269146976</v>
      </c>
      <c r="H636" s="82">
        <v>8785.4273377801001</v>
      </c>
      <c r="I636" s="30">
        <v>8726.0015948095097</v>
      </c>
    </row>
    <row r="637" spans="1:9" ht="78.75">
      <c r="A637" s="202" t="s">
        <v>1348</v>
      </c>
      <c r="B637" s="194"/>
      <c r="C637" s="182" t="s">
        <v>233</v>
      </c>
      <c r="D637" s="143" t="s">
        <v>924</v>
      </c>
      <c r="E637" s="143" t="s">
        <v>925</v>
      </c>
      <c r="F637" s="143" t="s">
        <v>92</v>
      </c>
      <c r="G637" s="83">
        <v>37</v>
      </c>
      <c r="H637" s="83">
        <v>37</v>
      </c>
      <c r="I637" s="86">
        <v>37</v>
      </c>
    </row>
    <row r="638" spans="1:9" ht="63">
      <c r="A638" s="203"/>
      <c r="B638" s="194"/>
      <c r="C638" s="183"/>
      <c r="D638" s="143" t="s">
        <v>801</v>
      </c>
      <c r="E638" s="143" t="s">
        <v>17</v>
      </c>
      <c r="F638" s="143" t="s">
        <v>402</v>
      </c>
      <c r="G638" s="82">
        <v>3002.5293099603023</v>
      </c>
      <c r="H638" s="82">
        <v>3218.4238742015759</v>
      </c>
      <c r="I638" s="30">
        <v>3196.6540475824145</v>
      </c>
    </row>
    <row r="639" spans="1:9" ht="78.75">
      <c r="A639" s="202" t="s">
        <v>1349</v>
      </c>
      <c r="B639" s="194"/>
      <c r="C639" s="182" t="s">
        <v>233</v>
      </c>
      <c r="D639" s="143" t="s">
        <v>926</v>
      </c>
      <c r="E639" s="143" t="s">
        <v>927</v>
      </c>
      <c r="F639" s="143" t="s">
        <v>92</v>
      </c>
      <c r="G639" s="83">
        <v>81</v>
      </c>
      <c r="H639" s="83">
        <v>81</v>
      </c>
      <c r="I639" s="86">
        <v>81</v>
      </c>
    </row>
    <row r="640" spans="1:9" ht="63">
      <c r="A640" s="203"/>
      <c r="B640" s="194"/>
      <c r="C640" s="183"/>
      <c r="D640" s="143" t="s">
        <v>801</v>
      </c>
      <c r="E640" s="143" t="s">
        <v>17</v>
      </c>
      <c r="F640" s="143" t="s">
        <v>402</v>
      </c>
      <c r="G640" s="82">
        <v>6860.6925756497485</v>
      </c>
      <c r="H640" s="82">
        <v>7354.0054066351777</v>
      </c>
      <c r="I640" s="30">
        <v>7304.2619828611596</v>
      </c>
    </row>
    <row r="641" spans="1:9" ht="63">
      <c r="A641" s="202" t="s">
        <v>1350</v>
      </c>
      <c r="B641" s="194"/>
      <c r="C641" s="182" t="s">
        <v>233</v>
      </c>
      <c r="D641" s="143" t="s">
        <v>928</v>
      </c>
      <c r="E641" s="143" t="s">
        <v>929</v>
      </c>
      <c r="F641" s="143" t="s">
        <v>92</v>
      </c>
      <c r="G641" s="83">
        <v>86</v>
      </c>
      <c r="H641" s="83">
        <v>86</v>
      </c>
      <c r="I641" s="86">
        <v>86</v>
      </c>
    </row>
    <row r="642" spans="1:9" ht="63">
      <c r="A642" s="203"/>
      <c r="B642" s="194"/>
      <c r="C642" s="183"/>
      <c r="D642" s="143" t="s">
        <v>801</v>
      </c>
      <c r="E642" s="143" t="s">
        <v>17</v>
      </c>
      <c r="F642" s="143" t="s">
        <v>402</v>
      </c>
      <c r="G642" s="82">
        <v>6978.8519224653846</v>
      </c>
      <c r="H642" s="82">
        <v>7480.6609105431598</v>
      </c>
      <c r="I642" s="30">
        <v>7430.0607729029107</v>
      </c>
    </row>
    <row r="643" spans="1:9" ht="94.5">
      <c r="A643" s="202" t="s">
        <v>1351</v>
      </c>
      <c r="B643" s="194"/>
      <c r="C643" s="182" t="s">
        <v>233</v>
      </c>
      <c r="D643" s="143" t="s">
        <v>930</v>
      </c>
      <c r="E643" s="143" t="s">
        <v>931</v>
      </c>
      <c r="F643" s="143" t="s">
        <v>92</v>
      </c>
      <c r="G643" s="83">
        <v>84</v>
      </c>
      <c r="H643" s="83">
        <v>84</v>
      </c>
      <c r="I643" s="86">
        <v>84</v>
      </c>
    </row>
    <row r="644" spans="1:9" ht="63">
      <c r="A644" s="203"/>
      <c r="B644" s="194"/>
      <c r="C644" s="183"/>
      <c r="D644" s="143" t="s">
        <v>932</v>
      </c>
      <c r="E644" s="143" t="s">
        <v>17</v>
      </c>
      <c r="F644" s="143" t="s">
        <v>402</v>
      </c>
      <c r="G644" s="82">
        <v>6816.5530323794783</v>
      </c>
      <c r="H644" s="82">
        <v>7306.6920434030062</v>
      </c>
      <c r="I644" s="30">
        <v>7257.268653208962</v>
      </c>
    </row>
    <row r="645" spans="1:9" ht="94.5">
      <c r="A645" s="202" t="s">
        <v>1352</v>
      </c>
      <c r="B645" s="194"/>
      <c r="C645" s="182" t="s">
        <v>233</v>
      </c>
      <c r="D645" s="143" t="s">
        <v>933</v>
      </c>
      <c r="E645" s="143" t="s">
        <v>934</v>
      </c>
      <c r="F645" s="143" t="s">
        <v>92</v>
      </c>
      <c r="G645" s="83">
        <v>20</v>
      </c>
      <c r="H645" s="83">
        <v>20</v>
      </c>
      <c r="I645" s="86">
        <v>20</v>
      </c>
    </row>
    <row r="646" spans="1:9" ht="63">
      <c r="A646" s="203"/>
      <c r="B646" s="194"/>
      <c r="C646" s="183"/>
      <c r="D646" s="143" t="s">
        <v>801</v>
      </c>
      <c r="E646" s="143" t="s">
        <v>17</v>
      </c>
      <c r="F646" s="143" t="s">
        <v>402</v>
      </c>
      <c r="G646" s="82">
        <v>1622.9888154250823</v>
      </c>
      <c r="H646" s="82">
        <v>1739.6885798244818</v>
      </c>
      <c r="I646" s="30">
        <v>1727.921105981867</v>
      </c>
    </row>
    <row r="647" spans="1:9" ht="78.75">
      <c r="A647" s="202" t="s">
        <v>1353</v>
      </c>
      <c r="B647" s="194"/>
      <c r="C647" s="182" t="s">
        <v>233</v>
      </c>
      <c r="D647" s="143" t="s">
        <v>935</v>
      </c>
      <c r="E647" s="143" t="s">
        <v>936</v>
      </c>
      <c r="F647" s="143" t="s">
        <v>92</v>
      </c>
      <c r="G647" s="83">
        <v>58</v>
      </c>
      <c r="H647" s="83">
        <v>58</v>
      </c>
      <c r="I647" s="86">
        <v>58</v>
      </c>
    </row>
    <row r="648" spans="1:9" ht="63">
      <c r="A648" s="203"/>
      <c r="B648" s="194"/>
      <c r="C648" s="183"/>
      <c r="D648" s="143" t="s">
        <v>801</v>
      </c>
      <c r="E648" s="143" t="s">
        <v>17</v>
      </c>
      <c r="F648" s="143" t="s">
        <v>402</v>
      </c>
      <c r="G648" s="82">
        <v>4706.6675656820053</v>
      </c>
      <c r="H648" s="82">
        <v>5045.0968825085201</v>
      </c>
      <c r="I648" s="30">
        <v>5010.9712083580544</v>
      </c>
    </row>
    <row r="649" spans="1:9" ht="94.5">
      <c r="A649" s="202" t="s">
        <v>1354</v>
      </c>
      <c r="B649" s="194"/>
      <c r="C649" s="182" t="s">
        <v>233</v>
      </c>
      <c r="D649" s="143" t="s">
        <v>937</v>
      </c>
      <c r="E649" s="143" t="s">
        <v>938</v>
      </c>
      <c r="F649" s="143" t="s">
        <v>92</v>
      </c>
      <c r="G649" s="83">
        <v>85</v>
      </c>
      <c r="H649" s="83">
        <v>85</v>
      </c>
      <c r="I649" s="86">
        <v>85</v>
      </c>
    </row>
    <row r="650" spans="1:9" ht="63">
      <c r="A650" s="203"/>
      <c r="B650" s="194"/>
      <c r="C650" s="183"/>
      <c r="D650" s="143" t="s">
        <v>801</v>
      </c>
      <c r="E650" s="143" t="s">
        <v>17</v>
      </c>
      <c r="F650" s="143" t="s">
        <v>402</v>
      </c>
      <c r="G650" s="82">
        <v>7750.8394019200996</v>
      </c>
      <c r="H650" s="82">
        <v>8308.1575568605276</v>
      </c>
      <c r="I650" s="30">
        <v>8251.9601271225329</v>
      </c>
    </row>
    <row r="651" spans="1:9" ht="63">
      <c r="A651" s="202" t="s">
        <v>1355</v>
      </c>
      <c r="B651" s="194"/>
      <c r="C651" s="182" t="s">
        <v>233</v>
      </c>
      <c r="D651" s="143" t="s">
        <v>939</v>
      </c>
      <c r="E651" s="143" t="s">
        <v>940</v>
      </c>
      <c r="F651" s="143" t="s">
        <v>92</v>
      </c>
      <c r="G651" s="83">
        <v>78</v>
      </c>
      <c r="H651" s="83">
        <v>78</v>
      </c>
      <c r="I651" s="86">
        <v>78</v>
      </c>
    </row>
    <row r="652" spans="1:9" ht="63">
      <c r="A652" s="203"/>
      <c r="B652" s="194"/>
      <c r="C652" s="183"/>
      <c r="D652" s="143" t="s">
        <v>801</v>
      </c>
      <c r="E652" s="143" t="s">
        <v>17</v>
      </c>
      <c r="F652" s="143" t="s">
        <v>402</v>
      </c>
      <c r="G652" s="82">
        <v>8194.7299720676529</v>
      </c>
      <c r="H652" s="82">
        <v>8783.9657375689203</v>
      </c>
      <c r="I652" s="30">
        <v>8724.5498810472345</v>
      </c>
    </row>
    <row r="653" spans="1:9" ht="63">
      <c r="A653" s="202" t="s">
        <v>1356</v>
      </c>
      <c r="B653" s="194"/>
      <c r="C653" s="182" t="s">
        <v>233</v>
      </c>
      <c r="D653" s="143" t="s">
        <v>941</v>
      </c>
      <c r="E653" s="143" t="s">
        <v>942</v>
      </c>
      <c r="F653" s="143" t="s">
        <v>92</v>
      </c>
      <c r="G653" s="83">
        <v>59</v>
      </c>
      <c r="H653" s="83">
        <v>59</v>
      </c>
      <c r="I653" s="86">
        <v>59</v>
      </c>
    </row>
    <row r="654" spans="1:9" ht="63">
      <c r="A654" s="203"/>
      <c r="B654" s="194"/>
      <c r="C654" s="183"/>
      <c r="D654" s="143" t="s">
        <v>801</v>
      </c>
      <c r="E654" s="143" t="s">
        <v>17</v>
      </c>
      <c r="F654" s="143" t="s">
        <v>402</v>
      </c>
      <c r="G654" s="82">
        <v>5643.606024386957</v>
      </c>
      <c r="H654" s="82">
        <v>6049.4051815650628</v>
      </c>
      <c r="I654" s="30">
        <v>6008.4862389088839</v>
      </c>
    </row>
    <row r="655" spans="1:9" ht="63">
      <c r="A655" s="202" t="s">
        <v>1357</v>
      </c>
      <c r="B655" s="194"/>
      <c r="C655" s="182" t="s">
        <v>233</v>
      </c>
      <c r="D655" s="143" t="s">
        <v>943</v>
      </c>
      <c r="E655" s="143" t="s">
        <v>944</v>
      </c>
      <c r="F655" s="143" t="s">
        <v>92</v>
      </c>
      <c r="G655" s="83">
        <v>58</v>
      </c>
      <c r="H655" s="83">
        <v>58</v>
      </c>
      <c r="I655" s="86">
        <v>58</v>
      </c>
    </row>
    <row r="656" spans="1:9" ht="63">
      <c r="A656" s="203"/>
      <c r="B656" s="194"/>
      <c r="C656" s="183"/>
      <c r="D656" s="143" t="s">
        <v>801</v>
      </c>
      <c r="E656" s="143" t="s">
        <v>17</v>
      </c>
      <c r="F656" s="143" t="s">
        <v>402</v>
      </c>
      <c r="G656" s="82">
        <v>6093.5171937668119</v>
      </c>
      <c r="H656" s="82">
        <v>6531.6668680700368</v>
      </c>
      <c r="I656" s="30">
        <v>6487.4858462997827</v>
      </c>
    </row>
    <row r="657" spans="1:9" ht="63">
      <c r="A657" s="202" t="s">
        <v>1358</v>
      </c>
      <c r="B657" s="194"/>
      <c r="C657" s="182" t="s">
        <v>233</v>
      </c>
      <c r="D657" s="143" t="s">
        <v>945</v>
      </c>
      <c r="E657" s="143" t="s">
        <v>946</v>
      </c>
      <c r="F657" s="143" t="s">
        <v>92</v>
      </c>
      <c r="G657" s="83">
        <v>15</v>
      </c>
      <c r="H657" s="83">
        <v>15</v>
      </c>
      <c r="I657" s="86">
        <v>15</v>
      </c>
    </row>
    <row r="658" spans="1:9" ht="63">
      <c r="A658" s="203"/>
      <c r="B658" s="194"/>
      <c r="C658" s="183"/>
      <c r="D658" s="143" t="s">
        <v>801</v>
      </c>
      <c r="E658" s="143" t="s">
        <v>17</v>
      </c>
      <c r="F658" s="143" t="s">
        <v>402</v>
      </c>
      <c r="G658" s="82">
        <v>1575.9096216962901</v>
      </c>
      <c r="H658" s="82">
        <v>1689.2241928250724</v>
      </c>
      <c r="I658" s="30">
        <v>1677.7980664861925</v>
      </c>
    </row>
    <row r="659" spans="1:9" ht="63">
      <c r="A659" s="202" t="s">
        <v>1359</v>
      </c>
      <c r="B659" s="194"/>
      <c r="C659" s="182" t="s">
        <v>233</v>
      </c>
      <c r="D659" s="143" t="s">
        <v>947</v>
      </c>
      <c r="E659" s="143" t="s">
        <v>948</v>
      </c>
      <c r="F659" s="143" t="s">
        <v>92</v>
      </c>
      <c r="G659" s="83">
        <v>42</v>
      </c>
      <c r="H659" s="83">
        <v>42</v>
      </c>
      <c r="I659" s="86">
        <v>42</v>
      </c>
    </row>
    <row r="660" spans="1:9" ht="63">
      <c r="A660" s="203"/>
      <c r="B660" s="194"/>
      <c r="C660" s="183"/>
      <c r="D660" s="143" t="s">
        <v>801</v>
      </c>
      <c r="E660" s="143" t="s">
        <v>17</v>
      </c>
      <c r="F660" s="143" t="s">
        <v>402</v>
      </c>
      <c r="G660" s="82">
        <v>4412.5469350540134</v>
      </c>
      <c r="H660" s="82">
        <v>4729.8277338050666</v>
      </c>
      <c r="I660" s="30">
        <v>4697.8345800974985</v>
      </c>
    </row>
    <row r="661" spans="1:9" ht="63">
      <c r="A661" s="202" t="s">
        <v>1360</v>
      </c>
      <c r="B661" s="194"/>
      <c r="C661" s="182" t="s">
        <v>233</v>
      </c>
      <c r="D661" s="143" t="s">
        <v>949</v>
      </c>
      <c r="E661" s="143" t="s">
        <v>950</v>
      </c>
      <c r="F661" s="143" t="s">
        <v>92</v>
      </c>
      <c r="G661" s="83">
        <v>4</v>
      </c>
      <c r="H661" s="83">
        <v>4</v>
      </c>
      <c r="I661" s="86">
        <v>4</v>
      </c>
    </row>
    <row r="662" spans="1:9" ht="63">
      <c r="A662" s="203"/>
      <c r="B662" s="194"/>
      <c r="C662" s="183"/>
      <c r="D662" s="143" t="s">
        <v>801</v>
      </c>
      <c r="E662" s="143" t="s">
        <v>17</v>
      </c>
      <c r="F662" s="143" t="s">
        <v>402</v>
      </c>
      <c r="G662" s="82">
        <v>420.242567051366</v>
      </c>
      <c r="H662" s="82">
        <v>450.45978611004966</v>
      </c>
      <c r="I662" s="30">
        <v>447.41281907717143</v>
      </c>
    </row>
    <row r="663" spans="1:9" ht="63">
      <c r="A663" s="202" t="s">
        <v>1361</v>
      </c>
      <c r="B663" s="194"/>
      <c r="C663" s="182" t="s">
        <v>233</v>
      </c>
      <c r="D663" s="143" t="s">
        <v>951</v>
      </c>
      <c r="E663" s="143" t="s">
        <v>952</v>
      </c>
      <c r="F663" s="143" t="s">
        <v>92</v>
      </c>
      <c r="G663" s="83">
        <v>39</v>
      </c>
      <c r="H663" s="83">
        <v>39</v>
      </c>
      <c r="I663" s="86">
        <v>39</v>
      </c>
    </row>
    <row r="664" spans="1:9" ht="63">
      <c r="A664" s="203"/>
      <c r="B664" s="194"/>
      <c r="C664" s="183"/>
      <c r="D664" s="143" t="s">
        <v>801</v>
      </c>
      <c r="E664" s="143" t="s">
        <v>17</v>
      </c>
      <c r="F664" s="143" t="s">
        <v>402</v>
      </c>
      <c r="G664" s="82">
        <v>3610.5396246739374</v>
      </c>
      <c r="H664" s="82">
        <v>3870.1527036733683</v>
      </c>
      <c r="I664" s="30">
        <v>3843.9745007262659</v>
      </c>
    </row>
    <row r="665" spans="1:9" ht="63">
      <c r="A665" s="202" t="s">
        <v>1362</v>
      </c>
      <c r="B665" s="194"/>
      <c r="C665" s="182" t="s">
        <v>233</v>
      </c>
      <c r="D665" s="143" t="s">
        <v>953</v>
      </c>
      <c r="E665" s="143" t="s">
        <v>954</v>
      </c>
      <c r="F665" s="143" t="s">
        <v>92</v>
      </c>
      <c r="G665" s="83">
        <v>6</v>
      </c>
      <c r="H665" s="83">
        <v>6</v>
      </c>
      <c r="I665" s="86">
        <v>6</v>
      </c>
    </row>
    <row r="666" spans="1:9" ht="63">
      <c r="A666" s="203"/>
      <c r="B666" s="194"/>
      <c r="C666" s="183"/>
      <c r="D666" s="143" t="s">
        <v>801</v>
      </c>
      <c r="E666" s="143" t="s">
        <v>17</v>
      </c>
      <c r="F666" s="143" t="s">
        <v>402</v>
      </c>
      <c r="G666" s="82">
        <v>547.11806917566321</v>
      </c>
      <c r="H666" s="82">
        <v>586.45817378059326</v>
      </c>
      <c r="I666" s="30">
        <v>582.49129643266747</v>
      </c>
    </row>
    <row r="667" spans="1:9" ht="63">
      <c r="A667" s="202" t="s">
        <v>1363</v>
      </c>
      <c r="B667" s="194"/>
      <c r="C667" s="182" t="s">
        <v>233</v>
      </c>
      <c r="D667" s="143" t="s">
        <v>955</v>
      </c>
      <c r="E667" s="143" t="s">
        <v>956</v>
      </c>
      <c r="F667" s="143" t="s">
        <v>92</v>
      </c>
      <c r="G667" s="83">
        <v>33</v>
      </c>
      <c r="H667" s="83">
        <v>33</v>
      </c>
      <c r="I667" s="86">
        <v>33</v>
      </c>
    </row>
    <row r="668" spans="1:9" ht="63">
      <c r="A668" s="203"/>
      <c r="B668" s="194"/>
      <c r="C668" s="183"/>
      <c r="D668" s="143" t="s">
        <v>801</v>
      </c>
      <c r="E668" s="143" t="s">
        <v>17</v>
      </c>
      <c r="F668" s="143" t="s">
        <v>402</v>
      </c>
      <c r="G668" s="82">
        <v>3009.1494089441417</v>
      </c>
      <c r="H668" s="82">
        <v>3225.5199863189455</v>
      </c>
      <c r="I668" s="30">
        <v>3203.7021606988742</v>
      </c>
    </row>
    <row r="669" spans="1:9" ht="94.5">
      <c r="A669" s="202" t="s">
        <v>1364</v>
      </c>
      <c r="B669" s="194"/>
      <c r="C669" s="182" t="s">
        <v>233</v>
      </c>
      <c r="D669" s="143" t="s">
        <v>957</v>
      </c>
      <c r="E669" s="143" t="s">
        <v>958</v>
      </c>
      <c r="F669" s="143" t="s">
        <v>92</v>
      </c>
      <c r="G669" s="83">
        <v>71</v>
      </c>
      <c r="H669" s="83">
        <v>71</v>
      </c>
      <c r="I669" s="86">
        <v>71</v>
      </c>
    </row>
    <row r="670" spans="1:9" ht="63">
      <c r="A670" s="203"/>
      <c r="B670" s="194"/>
      <c r="C670" s="183"/>
      <c r="D670" s="143" t="s">
        <v>810</v>
      </c>
      <c r="E670" s="143" t="s">
        <v>17</v>
      </c>
      <c r="F670" s="143" t="s">
        <v>402</v>
      </c>
      <c r="G670" s="82">
        <v>6474.2305580224438</v>
      </c>
      <c r="H670" s="82">
        <v>6939.7551344137637</v>
      </c>
      <c r="I670" s="30">
        <v>6892.8137519356396</v>
      </c>
    </row>
    <row r="671" spans="1:9" ht="94.5">
      <c r="A671" s="202" t="s">
        <v>1365</v>
      </c>
      <c r="B671" s="194"/>
      <c r="C671" s="182" t="s">
        <v>233</v>
      </c>
      <c r="D671" s="143" t="s">
        <v>959</v>
      </c>
      <c r="E671" s="143" t="s">
        <v>960</v>
      </c>
      <c r="F671" s="143" t="s">
        <v>92</v>
      </c>
      <c r="G671" s="83">
        <v>20</v>
      </c>
      <c r="H671" s="83">
        <v>20</v>
      </c>
      <c r="I671" s="86">
        <v>20</v>
      </c>
    </row>
    <row r="672" spans="1:9" ht="63">
      <c r="A672" s="203"/>
      <c r="B672" s="194"/>
      <c r="C672" s="183"/>
      <c r="D672" s="143" t="s">
        <v>810</v>
      </c>
      <c r="E672" s="143" t="s">
        <v>17</v>
      </c>
      <c r="F672" s="143" t="s">
        <v>402</v>
      </c>
      <c r="G672" s="82">
        <v>1823.7269130733184</v>
      </c>
      <c r="H672" s="82">
        <v>1954.8605962273566</v>
      </c>
      <c r="I672" s="30">
        <v>1941.63767161956</v>
      </c>
    </row>
    <row r="673" spans="1:9" ht="78.75">
      <c r="A673" s="202" t="s">
        <v>1366</v>
      </c>
      <c r="B673" s="194"/>
      <c r="C673" s="182" t="s">
        <v>233</v>
      </c>
      <c r="D673" s="143" t="s">
        <v>961</v>
      </c>
      <c r="E673" s="143" t="s">
        <v>962</v>
      </c>
      <c r="F673" s="143" t="s">
        <v>92</v>
      </c>
      <c r="G673" s="83">
        <v>5</v>
      </c>
      <c r="H673" s="83">
        <v>5</v>
      </c>
      <c r="I673" s="86">
        <v>5</v>
      </c>
    </row>
    <row r="674" spans="1:9" ht="63">
      <c r="A674" s="203"/>
      <c r="B674" s="194"/>
      <c r="C674" s="183"/>
      <c r="D674" s="143" t="s">
        <v>801</v>
      </c>
      <c r="E674" s="143" t="s">
        <v>17</v>
      </c>
      <c r="F674" s="143" t="s">
        <v>402</v>
      </c>
      <c r="G674" s="82">
        <v>455.93173064149585</v>
      </c>
      <c r="H674" s="82">
        <v>488.71515160064604</v>
      </c>
      <c r="I674" s="30">
        <v>485.40942043149028</v>
      </c>
    </row>
    <row r="675" spans="1:9" ht="63">
      <c r="A675" s="202" t="s">
        <v>1367</v>
      </c>
      <c r="B675" s="194"/>
      <c r="C675" s="182" t="s">
        <v>233</v>
      </c>
      <c r="D675" s="143" t="s">
        <v>963</v>
      </c>
      <c r="E675" s="143" t="s">
        <v>964</v>
      </c>
      <c r="F675" s="143" t="s">
        <v>92</v>
      </c>
      <c r="G675" s="83">
        <v>3</v>
      </c>
      <c r="H675" s="83">
        <v>3</v>
      </c>
      <c r="I675" s="86">
        <v>3</v>
      </c>
    </row>
    <row r="676" spans="1:9" ht="63">
      <c r="A676" s="203"/>
      <c r="B676" s="194"/>
      <c r="C676" s="183"/>
      <c r="D676" s="143" t="s">
        <v>801</v>
      </c>
      <c r="E676" s="143" t="s">
        <v>17</v>
      </c>
      <c r="F676" s="143" t="s">
        <v>402</v>
      </c>
      <c r="G676" s="82">
        <v>273.5590345878316</v>
      </c>
      <c r="H676" s="82">
        <v>293.22908689029663</v>
      </c>
      <c r="I676" s="30">
        <v>291.24564821633373</v>
      </c>
    </row>
    <row r="677" spans="1:9" ht="63">
      <c r="A677" s="202" t="s">
        <v>1368</v>
      </c>
      <c r="B677" s="194"/>
      <c r="C677" s="182" t="s">
        <v>233</v>
      </c>
      <c r="D677" s="143" t="s">
        <v>965</v>
      </c>
      <c r="E677" s="143" t="s">
        <v>966</v>
      </c>
      <c r="F677" s="143" t="s">
        <v>92</v>
      </c>
      <c r="G677" s="83">
        <v>60</v>
      </c>
      <c r="H677" s="83">
        <v>60</v>
      </c>
      <c r="I677" s="86">
        <v>60</v>
      </c>
    </row>
    <row r="678" spans="1:9" ht="63">
      <c r="A678" s="203"/>
      <c r="B678" s="194"/>
      <c r="C678" s="183"/>
      <c r="D678" s="143" t="s">
        <v>801</v>
      </c>
      <c r="E678" s="143" t="s">
        <v>17</v>
      </c>
      <c r="F678" s="143" t="s">
        <v>402</v>
      </c>
      <c r="G678" s="82">
        <v>5433.7129919859181</v>
      </c>
      <c r="H678" s="82">
        <v>5824.4199518565138</v>
      </c>
      <c r="I678" s="30">
        <v>5785.0228377829189</v>
      </c>
    </row>
    <row r="679" spans="1:9" ht="78.75">
      <c r="A679" s="202" t="s">
        <v>1369</v>
      </c>
      <c r="B679" s="194"/>
      <c r="C679" s="182" t="s">
        <v>820</v>
      </c>
      <c r="D679" s="143" t="s">
        <v>967</v>
      </c>
      <c r="E679" s="143" t="s">
        <v>968</v>
      </c>
      <c r="F679" s="143" t="s">
        <v>92</v>
      </c>
      <c r="G679" s="83">
        <v>82</v>
      </c>
      <c r="H679" s="83">
        <v>82</v>
      </c>
      <c r="I679" s="86">
        <v>82</v>
      </c>
    </row>
    <row r="680" spans="1:9" ht="63">
      <c r="A680" s="203"/>
      <c r="B680" s="194"/>
      <c r="C680" s="183"/>
      <c r="D680" s="143" t="s">
        <v>801</v>
      </c>
      <c r="E680" s="143" t="s">
        <v>17</v>
      </c>
      <c r="F680" s="143" t="s">
        <v>402</v>
      </c>
      <c r="G680" s="82">
        <v>7477.2803578396024</v>
      </c>
      <c r="H680" s="82">
        <v>8014.9284597950027</v>
      </c>
      <c r="I680" s="30">
        <v>7960.7144687997961</v>
      </c>
    </row>
    <row r="681" spans="1:9" ht="78.75">
      <c r="A681" s="202" t="s">
        <v>1370</v>
      </c>
      <c r="B681" s="194"/>
      <c r="C681" s="182" t="s">
        <v>798</v>
      </c>
      <c r="D681" s="143" t="s">
        <v>969</v>
      </c>
      <c r="E681" s="143" t="s">
        <v>970</v>
      </c>
      <c r="F681" s="143" t="s">
        <v>92</v>
      </c>
      <c r="G681" s="83">
        <v>17</v>
      </c>
      <c r="H681" s="83">
        <v>17</v>
      </c>
      <c r="I681" s="86">
        <v>17</v>
      </c>
    </row>
    <row r="682" spans="1:9" ht="63">
      <c r="A682" s="203"/>
      <c r="B682" s="194"/>
      <c r="C682" s="183"/>
      <c r="D682" s="143" t="s">
        <v>801</v>
      </c>
      <c r="E682" s="143" t="s">
        <v>17</v>
      </c>
      <c r="F682" s="143" t="s">
        <v>402</v>
      </c>
      <c r="G682" s="82">
        <v>1550.1678784854869</v>
      </c>
      <c r="H682" s="82">
        <v>1661.6315093370602</v>
      </c>
      <c r="I682" s="30">
        <v>1650.3920234032262</v>
      </c>
    </row>
    <row r="683" spans="1:9" ht="126">
      <c r="A683" s="202" t="s">
        <v>1371</v>
      </c>
      <c r="B683" s="194"/>
      <c r="C683" s="182" t="s">
        <v>835</v>
      </c>
      <c r="D683" s="143" t="s">
        <v>971</v>
      </c>
      <c r="E683" s="143" t="s">
        <v>972</v>
      </c>
      <c r="F683" s="143" t="s">
        <v>61</v>
      </c>
      <c r="G683" s="83">
        <v>7560</v>
      </c>
      <c r="H683" s="83">
        <v>7560</v>
      </c>
      <c r="I683" s="86">
        <v>7560</v>
      </c>
    </row>
    <row r="684" spans="1:9" ht="63">
      <c r="A684" s="203"/>
      <c r="B684" s="194"/>
      <c r="C684" s="183"/>
      <c r="D684" s="143" t="s">
        <v>801</v>
      </c>
      <c r="E684" s="143" t="s">
        <v>17</v>
      </c>
      <c r="F684" s="143" t="s">
        <v>402</v>
      </c>
      <c r="G684" s="82">
        <v>695.81585967160663</v>
      </c>
      <c r="H684" s="82">
        <v>745.84796470972697</v>
      </c>
      <c r="I684" s="30">
        <v>740.80295463316793</v>
      </c>
    </row>
    <row r="685" spans="1:9" ht="126">
      <c r="A685" s="202" t="s">
        <v>1372</v>
      </c>
      <c r="B685" s="194"/>
      <c r="C685" s="182" t="s">
        <v>835</v>
      </c>
      <c r="D685" s="143" t="s">
        <v>971</v>
      </c>
      <c r="E685" s="143" t="s">
        <v>973</v>
      </c>
      <c r="F685" s="143" t="s">
        <v>61</v>
      </c>
      <c r="G685" s="83">
        <v>6120</v>
      </c>
      <c r="H685" s="83">
        <v>6120</v>
      </c>
      <c r="I685" s="86">
        <v>6120</v>
      </c>
    </row>
    <row r="686" spans="1:9" ht="63">
      <c r="A686" s="203"/>
      <c r="B686" s="194"/>
      <c r="C686" s="183"/>
      <c r="D686" s="143" t="s">
        <v>810</v>
      </c>
      <c r="E686" s="143" t="s">
        <v>17</v>
      </c>
      <c r="F686" s="143" t="s">
        <v>402</v>
      </c>
      <c r="G686" s="82">
        <v>563.27950183219014</v>
      </c>
      <c r="H686" s="82">
        <v>603.78168184112076</v>
      </c>
      <c r="I686" s="30">
        <v>599.69762609107829</v>
      </c>
    </row>
    <row r="687" spans="1:9" ht="63">
      <c r="A687" s="202" t="s">
        <v>1373</v>
      </c>
      <c r="B687" s="194"/>
      <c r="C687" s="182" t="s">
        <v>233</v>
      </c>
      <c r="D687" s="143" t="s">
        <v>974</v>
      </c>
      <c r="E687" s="143" t="s">
        <v>975</v>
      </c>
      <c r="F687" s="143" t="s">
        <v>92</v>
      </c>
      <c r="G687" s="83">
        <v>96</v>
      </c>
      <c r="H687" s="83">
        <v>96</v>
      </c>
      <c r="I687" s="86">
        <v>96</v>
      </c>
    </row>
    <row r="688" spans="1:9" ht="63">
      <c r="A688" s="203"/>
      <c r="B688" s="194"/>
      <c r="C688" s="183"/>
      <c r="D688" s="143" t="s">
        <v>801</v>
      </c>
      <c r="E688" s="143" t="s">
        <v>17</v>
      </c>
      <c r="F688" s="143" t="s">
        <v>402</v>
      </c>
      <c r="G688" s="82">
        <v>10156.07029031885</v>
      </c>
      <c r="H688" s="82">
        <v>10886.334725193301</v>
      </c>
      <c r="I688" s="30">
        <v>10812.698178626106</v>
      </c>
    </row>
    <row r="689" spans="1:9" ht="63">
      <c r="A689" s="202" t="s">
        <v>1374</v>
      </c>
      <c r="B689" s="194"/>
      <c r="C689" s="182" t="s">
        <v>233</v>
      </c>
      <c r="D689" s="143" t="s">
        <v>976</v>
      </c>
      <c r="E689" s="143" t="s">
        <v>977</v>
      </c>
      <c r="F689" s="143" t="s">
        <v>92</v>
      </c>
      <c r="G689" s="83">
        <v>1</v>
      </c>
      <c r="H689" s="83">
        <v>1</v>
      </c>
      <c r="I689" s="86">
        <v>1</v>
      </c>
    </row>
    <row r="690" spans="1:9" ht="63">
      <c r="A690" s="203"/>
      <c r="B690" s="194"/>
      <c r="C690" s="183"/>
      <c r="D690" s="143" t="s">
        <v>801</v>
      </c>
      <c r="E690" s="143" t="s">
        <v>17</v>
      </c>
      <c r="F690" s="143" t="s">
        <v>402</v>
      </c>
      <c r="G690" s="82">
        <v>109.70124959902969</v>
      </c>
      <c r="H690" s="82">
        <v>117.58923370640842</v>
      </c>
      <c r="I690" s="30">
        <v>116.79384523983994</v>
      </c>
    </row>
    <row r="691" spans="1:9" ht="78.75">
      <c r="A691" s="202" t="s">
        <v>1375</v>
      </c>
      <c r="B691" s="194"/>
      <c r="C691" s="182" t="s">
        <v>233</v>
      </c>
      <c r="D691" s="143" t="s">
        <v>978</v>
      </c>
      <c r="E691" s="143" t="s">
        <v>979</v>
      </c>
      <c r="F691" s="143" t="s">
        <v>92</v>
      </c>
      <c r="G691" s="83">
        <v>65</v>
      </c>
      <c r="H691" s="83">
        <v>65</v>
      </c>
      <c r="I691" s="86">
        <v>65</v>
      </c>
    </row>
    <row r="692" spans="1:9" ht="63">
      <c r="A692" s="203"/>
      <c r="B692" s="194"/>
      <c r="C692" s="183"/>
      <c r="D692" s="143" t="s">
        <v>801</v>
      </c>
      <c r="E692" s="143" t="s">
        <v>17</v>
      </c>
      <c r="F692" s="143" t="s">
        <v>402</v>
      </c>
      <c r="G692" s="82">
        <v>6588.5535203084173</v>
      </c>
      <c r="H692" s="82">
        <v>7062.2984015086276</v>
      </c>
      <c r="I692" s="30">
        <v>7014.5281208547894</v>
      </c>
    </row>
    <row r="693" spans="1:9" ht="78.75">
      <c r="A693" s="202" t="s">
        <v>1376</v>
      </c>
      <c r="B693" s="194"/>
      <c r="C693" s="182" t="s">
        <v>233</v>
      </c>
      <c r="D693" s="143" t="s">
        <v>980</v>
      </c>
      <c r="E693" s="143" t="s">
        <v>981</v>
      </c>
      <c r="F693" s="143" t="s">
        <v>92</v>
      </c>
      <c r="G693" s="83">
        <v>308</v>
      </c>
      <c r="H693" s="83">
        <v>308</v>
      </c>
      <c r="I693" s="86">
        <v>308</v>
      </c>
    </row>
    <row r="694" spans="1:9" ht="63">
      <c r="A694" s="203"/>
      <c r="B694" s="194"/>
      <c r="C694" s="183"/>
      <c r="D694" s="143" t="s">
        <v>801</v>
      </c>
      <c r="E694" s="143" t="s">
        <v>17</v>
      </c>
      <c r="F694" s="143" t="s">
        <v>402</v>
      </c>
      <c r="G694" s="82">
        <v>32211.935722125247</v>
      </c>
      <c r="H694" s="82">
        <v>34528.11022307894</v>
      </c>
      <c r="I694" s="30">
        <v>34294.557713395858</v>
      </c>
    </row>
    <row r="695" spans="1:9" ht="78.75">
      <c r="A695" s="202" t="s">
        <v>1377</v>
      </c>
      <c r="B695" s="194"/>
      <c r="C695" s="182" t="s">
        <v>233</v>
      </c>
      <c r="D695" s="143" t="s">
        <v>982</v>
      </c>
      <c r="E695" s="143" t="s">
        <v>983</v>
      </c>
      <c r="F695" s="143" t="s">
        <v>92</v>
      </c>
      <c r="G695" s="83">
        <v>87</v>
      </c>
      <c r="H695" s="83">
        <v>87</v>
      </c>
      <c r="I695" s="86">
        <v>87</v>
      </c>
    </row>
    <row r="696" spans="1:9" ht="63">
      <c r="A696" s="203"/>
      <c r="B696" s="194"/>
      <c r="C696" s="183"/>
      <c r="D696" s="143" t="s">
        <v>801</v>
      </c>
      <c r="E696" s="143" t="s">
        <v>17</v>
      </c>
      <c r="F696" s="143" t="s">
        <v>402</v>
      </c>
      <c r="G696" s="82">
        <v>9544.0091897488219</v>
      </c>
      <c r="H696" s="82">
        <v>10230.26384121891</v>
      </c>
      <c r="I696" s="30">
        <v>10161.065041186126</v>
      </c>
    </row>
    <row r="697" spans="1:9" ht="78.75">
      <c r="A697" s="202" t="s">
        <v>1378</v>
      </c>
      <c r="B697" s="194"/>
      <c r="C697" s="182" t="s">
        <v>233</v>
      </c>
      <c r="D697" s="143" t="s">
        <v>984</v>
      </c>
      <c r="E697" s="143" t="s">
        <v>985</v>
      </c>
      <c r="F697" s="143" t="s">
        <v>92</v>
      </c>
      <c r="G697" s="83">
        <v>20</v>
      </c>
      <c r="H697" s="83">
        <v>20</v>
      </c>
      <c r="I697" s="86">
        <v>20</v>
      </c>
    </row>
    <row r="698" spans="1:9" ht="63">
      <c r="A698" s="203"/>
      <c r="B698" s="194"/>
      <c r="C698" s="183"/>
      <c r="D698" s="143" t="s">
        <v>810</v>
      </c>
      <c r="E698" s="143" t="s">
        <v>17</v>
      </c>
      <c r="F698" s="143" t="s">
        <v>402</v>
      </c>
      <c r="G698" s="82">
        <v>2194.0251058925714</v>
      </c>
      <c r="H698" s="82">
        <v>2351.7847962308992</v>
      </c>
      <c r="I698" s="30">
        <v>2335.8770260736114</v>
      </c>
    </row>
    <row r="699" spans="1:9" ht="78.75">
      <c r="A699" s="202" t="s">
        <v>1379</v>
      </c>
      <c r="B699" s="194"/>
      <c r="C699" s="182" t="s">
        <v>233</v>
      </c>
      <c r="D699" s="143" t="s">
        <v>986</v>
      </c>
      <c r="E699" s="143" t="s">
        <v>987</v>
      </c>
      <c r="F699" s="143" t="s">
        <v>92</v>
      </c>
      <c r="G699" s="83">
        <v>86</v>
      </c>
      <c r="H699" s="83">
        <v>86</v>
      </c>
      <c r="I699" s="86">
        <v>86</v>
      </c>
    </row>
    <row r="700" spans="1:9" ht="63">
      <c r="A700" s="203"/>
      <c r="B700" s="194"/>
      <c r="C700" s="183"/>
      <c r="D700" s="143" t="s">
        <v>801</v>
      </c>
      <c r="E700" s="143" t="s">
        <v>17</v>
      </c>
      <c r="F700" s="143" t="s">
        <v>402</v>
      </c>
      <c r="G700" s="82">
        <v>9434.3079306571271</v>
      </c>
      <c r="H700" s="82">
        <v>10112.674597337274</v>
      </c>
      <c r="I700" s="30">
        <v>10044.271185839885</v>
      </c>
    </row>
    <row r="701" spans="1:9" ht="78.75">
      <c r="A701" s="202" t="s">
        <v>1380</v>
      </c>
      <c r="B701" s="194"/>
      <c r="C701" s="182" t="s">
        <v>233</v>
      </c>
      <c r="D701" s="143" t="s">
        <v>988</v>
      </c>
      <c r="E701" s="143" t="s">
        <v>989</v>
      </c>
      <c r="F701" s="143" t="s">
        <v>92</v>
      </c>
      <c r="G701" s="83">
        <v>5</v>
      </c>
      <c r="H701" s="83">
        <v>5</v>
      </c>
      <c r="I701" s="86">
        <v>5</v>
      </c>
    </row>
    <row r="702" spans="1:9" ht="63">
      <c r="A702" s="203"/>
      <c r="B702" s="194"/>
      <c r="C702" s="183"/>
      <c r="D702" s="143" t="s">
        <v>810</v>
      </c>
      <c r="E702" s="143" t="s">
        <v>17</v>
      </c>
      <c r="F702" s="143" t="s">
        <v>402</v>
      </c>
      <c r="G702" s="82">
        <v>548.50626698047813</v>
      </c>
      <c r="H702" s="82">
        <v>587.94618888249738</v>
      </c>
      <c r="I702" s="30">
        <v>583.96924641200189</v>
      </c>
    </row>
    <row r="703" spans="1:9" ht="63">
      <c r="A703" s="202" t="s">
        <v>1381</v>
      </c>
      <c r="B703" s="194"/>
      <c r="C703" s="182" t="s">
        <v>233</v>
      </c>
      <c r="D703" s="143" t="s">
        <v>990</v>
      </c>
      <c r="E703" s="143" t="s">
        <v>991</v>
      </c>
      <c r="F703" s="143" t="s">
        <v>92</v>
      </c>
      <c r="G703" s="83">
        <v>51</v>
      </c>
      <c r="H703" s="83">
        <v>51</v>
      </c>
      <c r="I703" s="86">
        <v>51</v>
      </c>
    </row>
    <row r="704" spans="1:9" ht="63">
      <c r="A704" s="203"/>
      <c r="B704" s="194"/>
      <c r="C704" s="183"/>
      <c r="D704" s="143" t="s">
        <v>801</v>
      </c>
      <c r="E704" s="143" t="s">
        <v>17</v>
      </c>
      <c r="F704" s="143" t="s">
        <v>402</v>
      </c>
      <c r="G704" s="82">
        <v>5594.7640048377934</v>
      </c>
      <c r="H704" s="82">
        <v>5997.0512141084291</v>
      </c>
      <c r="I704" s="30">
        <v>5956.4864003174671</v>
      </c>
    </row>
    <row r="705" spans="1:9" ht="78.75">
      <c r="A705" s="202" t="s">
        <v>1382</v>
      </c>
      <c r="B705" s="194"/>
      <c r="C705" s="182" t="s">
        <v>233</v>
      </c>
      <c r="D705" s="143" t="s">
        <v>992</v>
      </c>
      <c r="E705" s="143" t="s">
        <v>993</v>
      </c>
      <c r="F705" s="143" t="s">
        <v>92</v>
      </c>
      <c r="G705" s="83">
        <v>64</v>
      </c>
      <c r="H705" s="83">
        <v>64</v>
      </c>
      <c r="I705" s="86">
        <v>64</v>
      </c>
    </row>
    <row r="706" spans="1:9" ht="63">
      <c r="A706" s="203"/>
      <c r="B706" s="194"/>
      <c r="C706" s="183"/>
      <c r="D706" s="143" t="s">
        <v>801</v>
      </c>
      <c r="E706" s="143" t="s">
        <v>17</v>
      </c>
      <c r="F706" s="143" t="s">
        <v>402</v>
      </c>
      <c r="G706" s="82">
        <v>7020.880325566498</v>
      </c>
      <c r="H706" s="82">
        <v>7525.7113336935599</v>
      </c>
      <c r="I706" s="30">
        <v>7474.8064692865955</v>
      </c>
    </row>
    <row r="707" spans="1:9" ht="63">
      <c r="A707" s="202" t="s">
        <v>1383</v>
      </c>
      <c r="B707" s="194"/>
      <c r="C707" s="182" t="s">
        <v>233</v>
      </c>
      <c r="D707" s="143" t="s">
        <v>994</v>
      </c>
      <c r="E707" s="143" t="s">
        <v>995</v>
      </c>
      <c r="F707" s="143" t="s">
        <v>92</v>
      </c>
      <c r="G707" s="83">
        <v>71</v>
      </c>
      <c r="H707" s="83">
        <v>71</v>
      </c>
      <c r="I707" s="86">
        <v>71</v>
      </c>
    </row>
    <row r="708" spans="1:9" ht="63">
      <c r="A708" s="203"/>
      <c r="B708" s="194"/>
      <c r="C708" s="183"/>
      <c r="D708" s="143" t="s">
        <v>801</v>
      </c>
      <c r="E708" s="143" t="s">
        <v>17</v>
      </c>
      <c r="F708" s="143" t="s">
        <v>402</v>
      </c>
      <c r="G708" s="82">
        <v>7788.7891107303649</v>
      </c>
      <c r="H708" s="82">
        <v>8348.8360103393279</v>
      </c>
      <c r="I708" s="30">
        <v>8292.363426391079</v>
      </c>
    </row>
    <row r="709" spans="1:9" ht="94.5">
      <c r="A709" s="202" t="s">
        <v>1384</v>
      </c>
      <c r="B709" s="194"/>
      <c r="C709" s="182" t="s">
        <v>233</v>
      </c>
      <c r="D709" s="143" t="s">
        <v>996</v>
      </c>
      <c r="E709" s="143" t="s">
        <v>997</v>
      </c>
      <c r="F709" s="143" t="s">
        <v>92</v>
      </c>
      <c r="G709" s="83">
        <v>68</v>
      </c>
      <c r="H709" s="83">
        <v>68</v>
      </c>
      <c r="I709" s="86">
        <v>68</v>
      </c>
    </row>
    <row r="710" spans="1:9" ht="63">
      <c r="A710" s="203"/>
      <c r="B710" s="194"/>
      <c r="C710" s="183"/>
      <c r="D710" s="143" t="s">
        <v>801</v>
      </c>
      <c r="E710" s="143" t="s">
        <v>17</v>
      </c>
      <c r="F710" s="143" t="s">
        <v>402</v>
      </c>
      <c r="G710" s="82">
        <v>7459.6853429479461</v>
      </c>
      <c r="H710" s="82">
        <v>7996.0682888696483</v>
      </c>
      <c r="I710" s="30">
        <v>7941.9818704587569</v>
      </c>
    </row>
    <row r="711" spans="1:9" ht="63">
      <c r="A711" s="202" t="s">
        <v>1385</v>
      </c>
      <c r="B711" s="194"/>
      <c r="C711" s="182" t="s">
        <v>233</v>
      </c>
      <c r="D711" s="143" t="s">
        <v>998</v>
      </c>
      <c r="E711" s="143" t="s">
        <v>999</v>
      </c>
      <c r="F711" s="143" t="s">
        <v>92</v>
      </c>
      <c r="G711" s="83">
        <v>67</v>
      </c>
      <c r="H711" s="83">
        <v>67</v>
      </c>
      <c r="I711" s="86">
        <v>67</v>
      </c>
    </row>
    <row r="712" spans="1:9" ht="63">
      <c r="A712" s="203"/>
      <c r="B712" s="194"/>
      <c r="C712" s="183"/>
      <c r="D712" s="143" t="s">
        <v>801</v>
      </c>
      <c r="E712" s="143" t="s">
        <v>17</v>
      </c>
      <c r="F712" s="143" t="s">
        <v>402</v>
      </c>
      <c r="G712" s="82">
        <v>7349.9840933489149</v>
      </c>
      <c r="H712" s="82">
        <v>7878.4790551632386</v>
      </c>
      <c r="I712" s="30">
        <v>7825.1880252189158</v>
      </c>
    </row>
    <row r="713" spans="1:9" ht="63">
      <c r="A713" s="202" t="s">
        <v>1386</v>
      </c>
      <c r="B713" s="194"/>
      <c r="C713" s="182" t="s">
        <v>233</v>
      </c>
      <c r="D713" s="143" t="s">
        <v>1000</v>
      </c>
      <c r="E713" s="143" t="s">
        <v>1001</v>
      </c>
      <c r="F713" s="143" t="s">
        <v>92</v>
      </c>
      <c r="G713" s="83">
        <v>52</v>
      </c>
      <c r="H713" s="83">
        <v>52</v>
      </c>
      <c r="I713" s="86">
        <v>52</v>
      </c>
    </row>
    <row r="714" spans="1:9" ht="63">
      <c r="A714" s="203"/>
      <c r="B714" s="194"/>
      <c r="C714" s="183"/>
      <c r="D714" s="143" t="s">
        <v>801</v>
      </c>
      <c r="E714" s="143" t="s">
        <v>17</v>
      </c>
      <c r="F714" s="143" t="s">
        <v>402</v>
      </c>
      <c r="G714" s="82">
        <v>5704.4652639294882</v>
      </c>
      <c r="H714" s="82">
        <v>6114.6404579900645</v>
      </c>
      <c r="I714" s="30">
        <v>6073.280255663708</v>
      </c>
    </row>
    <row r="715" spans="1:9" ht="78.75">
      <c r="A715" s="202" t="s">
        <v>1387</v>
      </c>
      <c r="B715" s="194"/>
      <c r="C715" s="182" t="s">
        <v>233</v>
      </c>
      <c r="D715" s="143" t="s">
        <v>1002</v>
      </c>
      <c r="E715" s="143" t="s">
        <v>1003</v>
      </c>
      <c r="F715" s="143" t="s">
        <v>92</v>
      </c>
      <c r="G715" s="83">
        <v>88</v>
      </c>
      <c r="H715" s="83">
        <v>88</v>
      </c>
      <c r="I715" s="86">
        <v>88</v>
      </c>
    </row>
    <row r="716" spans="1:9" ht="63">
      <c r="A716" s="203"/>
      <c r="B716" s="194"/>
      <c r="C716" s="183"/>
      <c r="D716" s="143" t="s">
        <v>801</v>
      </c>
      <c r="E716" s="143" t="s">
        <v>17</v>
      </c>
      <c r="F716" s="143" t="s">
        <v>402</v>
      </c>
      <c r="G716" s="82">
        <v>7592.0837818607679</v>
      </c>
      <c r="H716" s="82">
        <v>8137.9867358571573</v>
      </c>
      <c r="I716" s="30">
        <v>8082.9403631003697</v>
      </c>
    </row>
    <row r="717" spans="1:9" ht="78.75">
      <c r="A717" s="202" t="s">
        <v>1388</v>
      </c>
      <c r="B717" s="194"/>
      <c r="C717" s="182" t="s">
        <v>233</v>
      </c>
      <c r="D717" s="143" t="s">
        <v>1004</v>
      </c>
      <c r="E717" s="143" t="s">
        <v>1005</v>
      </c>
      <c r="F717" s="143" t="s">
        <v>92</v>
      </c>
      <c r="G717" s="83">
        <v>65</v>
      </c>
      <c r="H717" s="83">
        <v>65</v>
      </c>
      <c r="I717" s="86">
        <v>65</v>
      </c>
    </row>
    <row r="718" spans="1:9" ht="63">
      <c r="A718" s="203"/>
      <c r="B718" s="194"/>
      <c r="C718" s="183"/>
      <c r="D718" s="143" t="s">
        <v>801</v>
      </c>
      <c r="E718" s="143" t="s">
        <v>17</v>
      </c>
      <c r="F718" s="143" t="s">
        <v>402</v>
      </c>
      <c r="G718" s="82">
        <v>6896.3058169069645</v>
      </c>
      <c r="H718" s="82">
        <v>7392.1793906558169</v>
      </c>
      <c r="I718" s="30">
        <v>7342.1777532200895</v>
      </c>
    </row>
    <row r="719" spans="1:9" ht="141.75">
      <c r="A719" s="202" t="s">
        <v>1389</v>
      </c>
      <c r="B719" s="194"/>
      <c r="C719" s="182" t="s">
        <v>835</v>
      </c>
      <c r="D719" s="143" t="s">
        <v>971</v>
      </c>
      <c r="E719" s="143" t="s">
        <v>1006</v>
      </c>
      <c r="F719" s="143" t="s">
        <v>61</v>
      </c>
      <c r="G719" s="83">
        <v>4200</v>
      </c>
      <c r="H719" s="83">
        <v>4200</v>
      </c>
      <c r="I719" s="86">
        <v>4200</v>
      </c>
    </row>
    <row r="720" spans="1:9" ht="63">
      <c r="A720" s="203"/>
      <c r="B720" s="194"/>
      <c r="C720" s="183"/>
      <c r="D720" s="143" t="s">
        <v>801</v>
      </c>
      <c r="E720" s="143" t="s">
        <v>17</v>
      </c>
      <c r="F720" s="143" t="s">
        <v>402</v>
      </c>
      <c r="G720" s="82">
        <v>386.56436753896645</v>
      </c>
      <c r="H720" s="82">
        <v>414.3599815248736</v>
      </c>
      <c r="I720" s="30">
        <v>411.55719814136</v>
      </c>
    </row>
    <row r="721" spans="1:9" ht="126">
      <c r="A721" s="202" t="s">
        <v>1390</v>
      </c>
      <c r="B721" s="194"/>
      <c r="C721" s="182" t="s">
        <v>835</v>
      </c>
      <c r="D721" s="143" t="s">
        <v>971</v>
      </c>
      <c r="E721" s="143" t="s">
        <v>1007</v>
      </c>
      <c r="F721" s="143" t="s">
        <v>61</v>
      </c>
      <c r="G721" s="83">
        <v>5550</v>
      </c>
      <c r="H721" s="83">
        <v>5550</v>
      </c>
      <c r="I721" s="86">
        <v>5550</v>
      </c>
    </row>
    <row r="722" spans="1:9" ht="63">
      <c r="A722" s="203"/>
      <c r="B722" s="194"/>
      <c r="C722" s="183"/>
      <c r="D722" s="143" t="s">
        <v>801</v>
      </c>
      <c r="E722" s="143" t="s">
        <v>17</v>
      </c>
      <c r="F722" s="143" t="s">
        <v>402</v>
      </c>
      <c r="G722" s="82">
        <v>510.81719826708695</v>
      </c>
      <c r="H722" s="82">
        <v>547.54711662657803</v>
      </c>
      <c r="I722" s="30">
        <v>543.8434385963684</v>
      </c>
    </row>
    <row r="723" spans="1:9" ht="126">
      <c r="A723" s="202" t="s">
        <v>1391</v>
      </c>
      <c r="B723" s="194"/>
      <c r="C723" s="182" t="s">
        <v>835</v>
      </c>
      <c r="D723" s="143" t="s">
        <v>1008</v>
      </c>
      <c r="E723" s="143" t="s">
        <v>1009</v>
      </c>
      <c r="F723" s="143" t="s">
        <v>61</v>
      </c>
      <c r="G723" s="83">
        <v>1296</v>
      </c>
      <c r="H723" s="83">
        <v>1296</v>
      </c>
      <c r="I723" s="86">
        <v>1296</v>
      </c>
    </row>
    <row r="724" spans="1:9" ht="63">
      <c r="A724" s="203"/>
      <c r="B724" s="194"/>
      <c r="C724" s="183"/>
      <c r="D724" s="143" t="s">
        <v>801</v>
      </c>
      <c r="E724" s="143" t="s">
        <v>17</v>
      </c>
      <c r="F724" s="143" t="s">
        <v>402</v>
      </c>
      <c r="G724" s="82">
        <v>119.28271825840886</v>
      </c>
      <c r="H724" s="82">
        <v>127.85965051165446</v>
      </c>
      <c r="I724" s="30">
        <v>126.99479164532013</v>
      </c>
    </row>
    <row r="725" spans="1:9" ht="63">
      <c r="A725" s="202" t="s">
        <v>1392</v>
      </c>
      <c r="B725" s="194"/>
      <c r="C725" s="182" t="s">
        <v>233</v>
      </c>
      <c r="D725" s="143" t="s">
        <v>1010</v>
      </c>
      <c r="E725" s="143" t="s">
        <v>1011</v>
      </c>
      <c r="F725" s="143" t="s">
        <v>92</v>
      </c>
      <c r="G725" s="83">
        <v>99</v>
      </c>
      <c r="H725" s="83">
        <v>99</v>
      </c>
      <c r="I725" s="86">
        <v>99</v>
      </c>
    </row>
    <row r="726" spans="1:9" ht="63">
      <c r="A726" s="203"/>
      <c r="B726" s="194"/>
      <c r="C726" s="183"/>
      <c r="D726" s="143" t="s">
        <v>801</v>
      </c>
      <c r="E726" s="143" t="s">
        <v>17</v>
      </c>
      <c r="F726" s="143" t="s">
        <v>402</v>
      </c>
      <c r="G726" s="82">
        <v>8541.0942522201985</v>
      </c>
      <c r="H726" s="82">
        <v>9155.2350752954972</v>
      </c>
      <c r="I726" s="30">
        <v>9093.3079059613156</v>
      </c>
    </row>
    <row r="727" spans="1:9" ht="78.75">
      <c r="A727" s="202" t="s">
        <v>1393</v>
      </c>
      <c r="B727" s="194"/>
      <c r="C727" s="182" t="s">
        <v>233</v>
      </c>
      <c r="D727" s="143" t="s">
        <v>1012</v>
      </c>
      <c r="E727" s="143" t="s">
        <v>1013</v>
      </c>
      <c r="F727" s="143" t="s">
        <v>92</v>
      </c>
      <c r="G727" s="83">
        <v>169</v>
      </c>
      <c r="H727" s="83">
        <v>169</v>
      </c>
      <c r="I727" s="86">
        <v>169</v>
      </c>
    </row>
    <row r="728" spans="1:9" ht="63">
      <c r="A728" s="203"/>
      <c r="B728" s="194"/>
      <c r="C728" s="183"/>
      <c r="D728" s="143" t="s">
        <v>801</v>
      </c>
      <c r="E728" s="143" t="s">
        <v>17</v>
      </c>
      <c r="F728" s="143" t="s">
        <v>402</v>
      </c>
      <c r="G728" s="82">
        <v>9913.2499946381904</v>
      </c>
      <c r="H728" s="82">
        <v>10626.05462262549</v>
      </c>
      <c r="I728" s="30">
        <v>10554.178643630124</v>
      </c>
    </row>
    <row r="729" spans="1:9" ht="78.75">
      <c r="A729" s="202" t="s">
        <v>1394</v>
      </c>
      <c r="B729" s="194"/>
      <c r="C729" s="182" t="s">
        <v>233</v>
      </c>
      <c r="D729" s="143" t="s">
        <v>1014</v>
      </c>
      <c r="E729" s="143" t="s">
        <v>1015</v>
      </c>
      <c r="F729" s="143" t="s">
        <v>92</v>
      </c>
      <c r="G729" s="83">
        <v>15</v>
      </c>
      <c r="H729" s="83">
        <v>15</v>
      </c>
      <c r="I729" s="86">
        <v>15</v>
      </c>
    </row>
    <row r="730" spans="1:9" ht="63">
      <c r="A730" s="203"/>
      <c r="B730" s="194"/>
      <c r="C730" s="183"/>
      <c r="D730" s="143" t="s">
        <v>1016</v>
      </c>
      <c r="E730" s="143" t="s">
        <v>17</v>
      </c>
      <c r="F730" s="143" t="s">
        <v>402</v>
      </c>
      <c r="G730" s="82">
        <v>1294.1051920315851</v>
      </c>
      <c r="H730" s="82">
        <v>1387.1568320569484</v>
      </c>
      <c r="I730" s="30">
        <v>1377.7739275956906</v>
      </c>
    </row>
    <row r="731" spans="1:9" ht="94.5">
      <c r="A731" s="202" t="s">
        <v>1395</v>
      </c>
      <c r="B731" s="194"/>
      <c r="C731" s="182" t="s">
        <v>233</v>
      </c>
      <c r="D731" s="143" t="s">
        <v>1017</v>
      </c>
      <c r="E731" s="143" t="s">
        <v>1018</v>
      </c>
      <c r="F731" s="143" t="s">
        <v>92</v>
      </c>
      <c r="G731" s="83">
        <v>95</v>
      </c>
      <c r="H731" s="83">
        <v>95</v>
      </c>
      <c r="I731" s="86">
        <v>95</v>
      </c>
    </row>
    <row r="732" spans="1:9" ht="63">
      <c r="A732" s="203"/>
      <c r="B732" s="194"/>
      <c r="C732" s="183"/>
      <c r="D732" s="143" t="s">
        <v>801</v>
      </c>
      <c r="E732" s="143" t="s">
        <v>17</v>
      </c>
      <c r="F732" s="143" t="s">
        <v>402</v>
      </c>
      <c r="G732" s="82">
        <v>8195.9995400407079</v>
      </c>
      <c r="H732" s="82">
        <v>8785.3265928521123</v>
      </c>
      <c r="I732" s="30">
        <v>8725.901531332971</v>
      </c>
    </row>
    <row r="733" spans="1:9" ht="126">
      <c r="A733" s="202" t="s">
        <v>1396</v>
      </c>
      <c r="B733" s="194"/>
      <c r="C733" s="182" t="s">
        <v>233</v>
      </c>
      <c r="D733" s="143" t="s">
        <v>1019</v>
      </c>
      <c r="E733" s="143" t="s">
        <v>1020</v>
      </c>
      <c r="F733" s="143" t="s">
        <v>92</v>
      </c>
      <c r="G733" s="83">
        <v>70</v>
      </c>
      <c r="H733" s="83">
        <v>70</v>
      </c>
      <c r="I733" s="86">
        <v>70</v>
      </c>
    </row>
    <row r="734" spans="1:9" ht="63">
      <c r="A734" s="203"/>
      <c r="B734" s="194"/>
      <c r="C734" s="183"/>
      <c r="D734" s="143" t="s">
        <v>801</v>
      </c>
      <c r="E734" s="143" t="s">
        <v>17</v>
      </c>
      <c r="F734" s="143" t="s">
        <v>402</v>
      </c>
      <c r="G734" s="82">
        <v>6039.1575533214</v>
      </c>
      <c r="H734" s="82">
        <v>6473.3985394238662</v>
      </c>
      <c r="I734" s="30">
        <v>6429.6116520068217</v>
      </c>
    </row>
    <row r="735" spans="1:9" ht="110.25">
      <c r="A735" s="202" t="s">
        <v>1397</v>
      </c>
      <c r="B735" s="194"/>
      <c r="C735" s="182" t="s">
        <v>233</v>
      </c>
      <c r="D735" s="143" t="s">
        <v>1021</v>
      </c>
      <c r="E735" s="143" t="s">
        <v>1022</v>
      </c>
      <c r="F735" s="143" t="s">
        <v>92</v>
      </c>
      <c r="G735" s="83">
        <v>75</v>
      </c>
      <c r="H735" s="83">
        <v>75</v>
      </c>
      <c r="I735" s="86">
        <v>75</v>
      </c>
    </row>
    <row r="736" spans="1:9" ht="63">
      <c r="A736" s="203"/>
      <c r="B736" s="194"/>
      <c r="C736" s="183"/>
      <c r="D736" s="143" t="s">
        <v>801</v>
      </c>
      <c r="E736" s="143" t="s">
        <v>17</v>
      </c>
      <c r="F736" s="143" t="s">
        <v>402</v>
      </c>
      <c r="G736" s="82">
        <v>6470.525950665261</v>
      </c>
      <c r="H736" s="82">
        <v>6935.7841501095145</v>
      </c>
      <c r="I736" s="30">
        <v>6888.8696278720518</v>
      </c>
    </row>
    <row r="737" spans="1:9" ht="78.75">
      <c r="A737" s="202" t="s">
        <v>1398</v>
      </c>
      <c r="B737" s="194"/>
      <c r="C737" s="182" t="s">
        <v>233</v>
      </c>
      <c r="D737" s="143" t="s">
        <v>1023</v>
      </c>
      <c r="E737" s="143" t="s">
        <v>1024</v>
      </c>
      <c r="F737" s="143" t="s">
        <v>92</v>
      </c>
      <c r="G737" s="83">
        <v>52</v>
      </c>
      <c r="H737" s="83">
        <v>52</v>
      </c>
      <c r="I737" s="86">
        <v>52</v>
      </c>
    </row>
    <row r="738" spans="1:9" ht="63">
      <c r="A738" s="203"/>
      <c r="B738" s="194"/>
      <c r="C738" s="183"/>
      <c r="D738" s="143" t="s">
        <v>801</v>
      </c>
      <c r="E738" s="143" t="s">
        <v>17</v>
      </c>
      <c r="F738" s="143" t="s">
        <v>402</v>
      </c>
      <c r="G738" s="82">
        <v>4486.2313247820293</v>
      </c>
      <c r="H738" s="82">
        <v>4808.8103429905723</v>
      </c>
      <c r="I738" s="30">
        <v>4776.2829409132728</v>
      </c>
    </row>
    <row r="739" spans="1:9" ht="78.75">
      <c r="A739" s="202" t="s">
        <v>1399</v>
      </c>
      <c r="B739" s="194"/>
      <c r="C739" s="182" t="s">
        <v>233</v>
      </c>
      <c r="D739" s="143" t="s">
        <v>1025</v>
      </c>
      <c r="E739" s="143" t="s">
        <v>1026</v>
      </c>
      <c r="F739" s="143" t="s">
        <v>92</v>
      </c>
      <c r="G739" s="83">
        <v>15</v>
      </c>
      <c r="H739" s="83">
        <v>15</v>
      </c>
      <c r="I739" s="86">
        <v>15</v>
      </c>
    </row>
    <row r="740" spans="1:9" ht="63">
      <c r="A740" s="203"/>
      <c r="B740" s="194"/>
      <c r="C740" s="183"/>
      <c r="D740" s="143" t="s">
        <v>801</v>
      </c>
      <c r="E740" s="143" t="s">
        <v>17</v>
      </c>
      <c r="F740" s="143" t="s">
        <v>402</v>
      </c>
      <c r="G740" s="82">
        <v>1294.1051920315851</v>
      </c>
      <c r="H740" s="82">
        <v>1387.1568320569484</v>
      </c>
      <c r="I740" s="30">
        <v>1377.7739275956906</v>
      </c>
    </row>
    <row r="741" spans="1:9" ht="94.5">
      <c r="A741" s="202" t="s">
        <v>1400</v>
      </c>
      <c r="B741" s="194"/>
      <c r="C741" s="182" t="s">
        <v>233</v>
      </c>
      <c r="D741" s="143" t="s">
        <v>1027</v>
      </c>
      <c r="E741" s="143" t="s">
        <v>1028</v>
      </c>
      <c r="F741" s="143" t="s">
        <v>92</v>
      </c>
      <c r="G741" s="83">
        <v>53</v>
      </c>
      <c r="H741" s="83">
        <v>53</v>
      </c>
      <c r="I741" s="86">
        <v>53</v>
      </c>
    </row>
    <row r="742" spans="1:9" ht="63">
      <c r="A742" s="203"/>
      <c r="B742" s="194"/>
      <c r="C742" s="183"/>
      <c r="D742" s="143" t="s">
        <v>801</v>
      </c>
      <c r="E742" s="143" t="s">
        <v>17</v>
      </c>
      <c r="F742" s="143" t="s">
        <v>402</v>
      </c>
      <c r="G742" s="82">
        <v>4572.5050099464015</v>
      </c>
      <c r="H742" s="82">
        <v>4901.2874712328394</v>
      </c>
      <c r="I742" s="30">
        <v>4868.1345421501592</v>
      </c>
    </row>
    <row r="743" spans="1:9" ht="63">
      <c r="A743" s="202" t="s">
        <v>1401</v>
      </c>
      <c r="B743" s="194"/>
      <c r="C743" s="182" t="s">
        <v>798</v>
      </c>
      <c r="D743" s="143" t="s">
        <v>1029</v>
      </c>
      <c r="E743" s="143" t="s">
        <v>1030</v>
      </c>
      <c r="F743" s="143" t="s">
        <v>92</v>
      </c>
      <c r="G743" s="83">
        <v>69</v>
      </c>
      <c r="H743" s="83">
        <v>69</v>
      </c>
      <c r="I743" s="86">
        <v>69</v>
      </c>
    </row>
    <row r="744" spans="1:9" ht="63">
      <c r="A744" s="203"/>
      <c r="B744" s="194"/>
      <c r="C744" s="183"/>
      <c r="D744" s="143" t="s">
        <v>801</v>
      </c>
      <c r="E744" s="143" t="s">
        <v>17</v>
      </c>
      <c r="F744" s="143" t="s">
        <v>402</v>
      </c>
      <c r="G744" s="82">
        <v>5952.8838776496932</v>
      </c>
      <c r="H744" s="82">
        <v>6380.9214213568266</v>
      </c>
      <c r="I744" s="30">
        <v>6337.760060876336</v>
      </c>
    </row>
    <row r="745" spans="1:9" ht="78.75">
      <c r="A745" s="202" t="s">
        <v>1402</v>
      </c>
      <c r="B745" s="194"/>
      <c r="C745" s="182" t="s">
        <v>798</v>
      </c>
      <c r="D745" s="143" t="s">
        <v>1031</v>
      </c>
      <c r="E745" s="143" t="s">
        <v>1032</v>
      </c>
      <c r="F745" s="143" t="s">
        <v>92</v>
      </c>
      <c r="G745" s="83">
        <v>57</v>
      </c>
      <c r="H745" s="83">
        <v>57</v>
      </c>
      <c r="I745" s="86">
        <v>57</v>
      </c>
    </row>
    <row r="746" spans="1:9" ht="63">
      <c r="A746" s="203"/>
      <c r="B746" s="194"/>
      <c r="C746" s="183"/>
      <c r="D746" s="143" t="s">
        <v>801</v>
      </c>
      <c r="E746" s="143" t="s">
        <v>17</v>
      </c>
      <c r="F746" s="143" t="s">
        <v>402</v>
      </c>
      <c r="G746" s="82">
        <v>4917.5997221258922</v>
      </c>
      <c r="H746" s="82">
        <v>5271.1959536762224</v>
      </c>
      <c r="I746" s="30">
        <v>5235.5409167785028</v>
      </c>
    </row>
    <row r="747" spans="1:9" ht="78.75">
      <c r="A747" s="202" t="s">
        <v>1403</v>
      </c>
      <c r="B747" s="194"/>
      <c r="C747" s="182" t="s">
        <v>798</v>
      </c>
      <c r="D747" s="143" t="s">
        <v>1033</v>
      </c>
      <c r="E747" s="143" t="s">
        <v>1034</v>
      </c>
      <c r="F747" s="143" t="s">
        <v>92</v>
      </c>
      <c r="G747" s="83">
        <v>66</v>
      </c>
      <c r="H747" s="83">
        <v>66</v>
      </c>
      <c r="I747" s="86">
        <v>66</v>
      </c>
    </row>
    <row r="748" spans="1:9" ht="63">
      <c r="A748" s="203"/>
      <c r="B748" s="194"/>
      <c r="C748" s="183"/>
      <c r="D748" s="143" t="s">
        <v>801</v>
      </c>
      <c r="E748" s="143" t="s">
        <v>17</v>
      </c>
      <c r="F748" s="143" t="s">
        <v>402</v>
      </c>
      <c r="G748" s="82">
        <v>5694.0628411419093</v>
      </c>
      <c r="H748" s="82">
        <v>6103.4900569804822</v>
      </c>
      <c r="I748" s="30">
        <v>6062.2052773784781</v>
      </c>
    </row>
    <row r="749" spans="1:9" ht="63">
      <c r="A749" s="202" t="s">
        <v>1404</v>
      </c>
      <c r="B749" s="194"/>
      <c r="C749" s="182" t="s">
        <v>820</v>
      </c>
      <c r="D749" s="143" t="s">
        <v>1035</v>
      </c>
      <c r="E749" s="143" t="s">
        <v>1036</v>
      </c>
      <c r="F749" s="143" t="s">
        <v>92</v>
      </c>
      <c r="G749" s="83">
        <v>72</v>
      </c>
      <c r="H749" s="83">
        <v>72</v>
      </c>
      <c r="I749" s="86">
        <v>72</v>
      </c>
    </row>
    <row r="750" spans="1:9" ht="63">
      <c r="A750" s="203"/>
      <c r="B750" s="194"/>
      <c r="C750" s="183"/>
      <c r="D750" s="143" t="s">
        <v>801</v>
      </c>
      <c r="E750" s="143" t="s">
        <v>17</v>
      </c>
      <c r="F750" s="143" t="s">
        <v>402</v>
      </c>
      <c r="G750" s="82">
        <v>6211.7049141574771</v>
      </c>
      <c r="H750" s="82">
        <v>6658.352785733171</v>
      </c>
      <c r="I750" s="30">
        <v>6613.3148443741948</v>
      </c>
    </row>
    <row r="751" spans="1:9" ht="126">
      <c r="A751" s="202" t="s">
        <v>1405</v>
      </c>
      <c r="B751" s="194"/>
      <c r="C751" s="182" t="s">
        <v>233</v>
      </c>
      <c r="D751" s="163" t="s">
        <v>1037</v>
      </c>
      <c r="E751" s="143" t="s">
        <v>1038</v>
      </c>
      <c r="F751" s="143" t="s">
        <v>92</v>
      </c>
      <c r="G751" s="83">
        <v>8</v>
      </c>
      <c r="H751" s="83">
        <v>8</v>
      </c>
      <c r="I751" s="86">
        <v>8</v>
      </c>
    </row>
    <row r="752" spans="1:9" ht="63">
      <c r="A752" s="203"/>
      <c r="B752" s="194"/>
      <c r="C752" s="183"/>
      <c r="D752" s="143" t="s">
        <v>801</v>
      </c>
      <c r="E752" s="143" t="s">
        <v>17</v>
      </c>
      <c r="F752" s="143" t="s">
        <v>402</v>
      </c>
      <c r="G752" s="82">
        <v>749.22641399961435</v>
      </c>
      <c r="H752" s="82">
        <v>803.09896393007193</v>
      </c>
      <c r="I752" s="30">
        <v>797.66670084535838</v>
      </c>
    </row>
    <row r="753" spans="1:9" ht="126">
      <c r="A753" s="202" t="s">
        <v>1406</v>
      </c>
      <c r="B753" s="194"/>
      <c r="C753" s="182" t="s">
        <v>835</v>
      </c>
      <c r="D753" s="143" t="s">
        <v>971</v>
      </c>
      <c r="E753" s="143" t="s">
        <v>1039</v>
      </c>
      <c r="F753" s="143" t="s">
        <v>61</v>
      </c>
      <c r="G753" s="83">
        <v>8316</v>
      </c>
      <c r="H753" s="83">
        <v>8316</v>
      </c>
      <c r="I753" s="86">
        <v>8316</v>
      </c>
    </row>
    <row r="754" spans="1:9" ht="63">
      <c r="A754" s="203"/>
      <c r="B754" s="194"/>
      <c r="C754" s="183"/>
      <c r="D754" s="143" t="s">
        <v>801</v>
      </c>
      <c r="E754" s="143" t="s">
        <v>17</v>
      </c>
      <c r="F754" s="143" t="s">
        <v>402</v>
      </c>
      <c r="G754" s="82">
        <v>450.23370165109674</v>
      </c>
      <c r="H754" s="82">
        <v>482.60741021149181</v>
      </c>
      <c r="I754" s="30">
        <v>479.34299257848721</v>
      </c>
    </row>
    <row r="755" spans="1:9" ht="63">
      <c r="A755" s="202" t="s">
        <v>1407</v>
      </c>
      <c r="B755" s="194"/>
      <c r="C755" s="182" t="s">
        <v>798</v>
      </c>
      <c r="D755" s="143" t="s">
        <v>815</v>
      </c>
      <c r="E755" s="143" t="s">
        <v>816</v>
      </c>
      <c r="F755" s="143" t="s">
        <v>92</v>
      </c>
      <c r="G755" s="83">
        <v>8</v>
      </c>
      <c r="H755" s="83">
        <v>8</v>
      </c>
      <c r="I755" s="86">
        <v>8</v>
      </c>
    </row>
    <row r="756" spans="1:9" ht="63">
      <c r="A756" s="203"/>
      <c r="B756" s="194"/>
      <c r="C756" s="183"/>
      <c r="D756" s="143" t="s">
        <v>1040</v>
      </c>
      <c r="E756" s="143" t="s">
        <v>17</v>
      </c>
      <c r="F756" s="143" t="s">
        <v>402</v>
      </c>
      <c r="G756" s="82">
        <v>667.14398050426155</v>
      </c>
      <c r="H756" s="82">
        <v>742.81101167130555</v>
      </c>
      <c r="I756" s="30">
        <v>735.43849698219674</v>
      </c>
    </row>
    <row r="757" spans="1:9" ht="63">
      <c r="A757" s="202" t="s">
        <v>1408</v>
      </c>
      <c r="B757" s="194"/>
      <c r="C757" s="182" t="s">
        <v>798</v>
      </c>
      <c r="D757" s="143" t="s">
        <v>817</v>
      </c>
      <c r="E757" s="143" t="s">
        <v>1041</v>
      </c>
      <c r="F757" s="143" t="s">
        <v>92</v>
      </c>
      <c r="G757" s="83">
        <v>120</v>
      </c>
      <c r="H757" s="83">
        <v>120</v>
      </c>
      <c r="I757" s="86">
        <v>120</v>
      </c>
    </row>
    <row r="758" spans="1:9" ht="63">
      <c r="A758" s="203"/>
      <c r="B758" s="194"/>
      <c r="C758" s="183"/>
      <c r="D758" s="143" t="s">
        <v>1040</v>
      </c>
      <c r="E758" s="143" t="s">
        <v>17</v>
      </c>
      <c r="F758" s="143" t="s">
        <v>402</v>
      </c>
      <c r="G758" s="82">
        <v>13993.876171469681</v>
      </c>
      <c r="H758" s="82">
        <v>15581.052396328967</v>
      </c>
      <c r="I758" s="30">
        <v>15426.408030724784</v>
      </c>
    </row>
    <row r="759" spans="1:9" ht="78.75">
      <c r="A759" s="202" t="s">
        <v>1409</v>
      </c>
      <c r="B759" s="194"/>
      <c r="C759" s="182" t="s">
        <v>820</v>
      </c>
      <c r="D759" s="143" t="s">
        <v>821</v>
      </c>
      <c r="E759" s="143" t="s">
        <v>822</v>
      </c>
      <c r="F759" s="143" t="s">
        <v>92</v>
      </c>
      <c r="G759" s="83">
        <v>62</v>
      </c>
      <c r="H759" s="83">
        <v>62</v>
      </c>
      <c r="I759" s="86">
        <v>62</v>
      </c>
    </row>
    <row r="760" spans="1:9" ht="63">
      <c r="A760" s="203"/>
      <c r="B760" s="194"/>
      <c r="C760" s="183"/>
      <c r="D760" s="143" t="s">
        <v>1040</v>
      </c>
      <c r="E760" s="143" t="s">
        <v>17</v>
      </c>
      <c r="F760" s="143" t="s">
        <v>402</v>
      </c>
      <c r="G760" s="82">
        <v>4739.0432828199037</v>
      </c>
      <c r="H760" s="82">
        <v>5276.5424528072635</v>
      </c>
      <c r="I760" s="30">
        <v>5224.1719492339516</v>
      </c>
    </row>
    <row r="761" spans="1:9" ht="78.75">
      <c r="A761" s="202" t="s">
        <v>1410</v>
      </c>
      <c r="B761" s="194"/>
      <c r="C761" s="182" t="s">
        <v>835</v>
      </c>
      <c r="D761" s="143" t="s">
        <v>836</v>
      </c>
      <c r="E761" s="143" t="s">
        <v>837</v>
      </c>
      <c r="F761" s="143" t="s">
        <v>61</v>
      </c>
      <c r="G761" s="83">
        <v>10450</v>
      </c>
      <c r="H761" s="83">
        <v>10450</v>
      </c>
      <c r="I761" s="86">
        <v>10450</v>
      </c>
    </row>
    <row r="762" spans="1:9" ht="63">
      <c r="A762" s="203"/>
      <c r="B762" s="194"/>
      <c r="C762" s="183"/>
      <c r="D762" s="143" t="s">
        <v>1040</v>
      </c>
      <c r="E762" s="143" t="s">
        <v>17</v>
      </c>
      <c r="F762" s="143" t="s">
        <v>402</v>
      </c>
      <c r="G762" s="82">
        <v>926.27157180508152</v>
      </c>
      <c r="H762" s="82">
        <v>1031.3286838245076</v>
      </c>
      <c r="I762" s="30">
        <v>1021.0925864170555</v>
      </c>
    </row>
    <row r="763" spans="1:9" ht="63">
      <c r="A763" s="202" t="s">
        <v>1411</v>
      </c>
      <c r="B763" s="194"/>
      <c r="C763" s="182" t="s">
        <v>798</v>
      </c>
      <c r="D763" s="143" t="s">
        <v>852</v>
      </c>
      <c r="E763" s="143" t="s">
        <v>1042</v>
      </c>
      <c r="F763" s="143" t="s">
        <v>92</v>
      </c>
      <c r="G763" s="83">
        <v>65</v>
      </c>
      <c r="H763" s="83">
        <v>65</v>
      </c>
      <c r="I763" s="86">
        <v>65</v>
      </c>
    </row>
    <row r="764" spans="1:9" ht="63">
      <c r="A764" s="203"/>
      <c r="B764" s="194"/>
      <c r="C764" s="183"/>
      <c r="D764" s="143" t="s">
        <v>1043</v>
      </c>
      <c r="E764" s="143" t="s">
        <v>17</v>
      </c>
      <c r="F764" s="143" t="s">
        <v>402</v>
      </c>
      <c r="G764" s="82">
        <v>4968.3518301101267</v>
      </c>
      <c r="H764" s="82">
        <v>5531.8590246045269</v>
      </c>
      <c r="I764" s="30">
        <v>5476.9544643918098</v>
      </c>
    </row>
    <row r="765" spans="1:9" ht="110.25">
      <c r="A765" s="202" t="s">
        <v>1412</v>
      </c>
      <c r="B765" s="194"/>
      <c r="C765" s="182" t="s">
        <v>798</v>
      </c>
      <c r="D765" s="143" t="s">
        <v>863</v>
      </c>
      <c r="E765" s="143" t="s">
        <v>1044</v>
      </c>
      <c r="F765" s="143" t="s">
        <v>92</v>
      </c>
      <c r="G765" s="83">
        <v>34</v>
      </c>
      <c r="H765" s="83">
        <v>34</v>
      </c>
      <c r="I765" s="86">
        <v>34</v>
      </c>
    </row>
    <row r="766" spans="1:9" ht="63">
      <c r="A766" s="203"/>
      <c r="B766" s="194"/>
      <c r="C766" s="183"/>
      <c r="D766" s="143" t="s">
        <v>1043</v>
      </c>
      <c r="E766" s="143" t="s">
        <v>17</v>
      </c>
      <c r="F766" s="143" t="s">
        <v>402</v>
      </c>
      <c r="G766" s="82">
        <v>2598.8301840593895</v>
      </c>
      <c r="H766" s="82">
        <v>2893.5877930337542</v>
      </c>
      <c r="I766" s="30">
        <v>2864.8684846589786</v>
      </c>
    </row>
    <row r="767" spans="1:9" ht="94.5">
      <c r="A767" s="202" t="s">
        <v>1413</v>
      </c>
      <c r="B767" s="194"/>
      <c r="C767" s="182" t="s">
        <v>798</v>
      </c>
      <c r="D767" s="143" t="s">
        <v>1045</v>
      </c>
      <c r="E767" s="143" t="s">
        <v>1046</v>
      </c>
      <c r="F767" s="143" t="s">
        <v>92</v>
      </c>
      <c r="G767" s="83">
        <v>66</v>
      </c>
      <c r="H767" s="83">
        <v>66</v>
      </c>
      <c r="I767" s="86">
        <v>66</v>
      </c>
    </row>
    <row r="768" spans="1:9" ht="63">
      <c r="A768" s="203"/>
      <c r="B768" s="194"/>
      <c r="C768" s="183"/>
      <c r="D768" s="143" t="s">
        <v>1040</v>
      </c>
      <c r="E768" s="143" t="s">
        <v>17</v>
      </c>
      <c r="F768" s="143" t="s">
        <v>402</v>
      </c>
      <c r="G768" s="82">
        <v>5044.7880125402016</v>
      </c>
      <c r="H768" s="82">
        <v>5616.9645485369474</v>
      </c>
      <c r="I768" s="30">
        <v>5561.2153027777631</v>
      </c>
    </row>
    <row r="769" spans="1:9" ht="94.5">
      <c r="A769" s="202" t="s">
        <v>1414</v>
      </c>
      <c r="B769" s="194"/>
      <c r="C769" s="182" t="s">
        <v>915</v>
      </c>
      <c r="D769" s="143" t="s">
        <v>916</v>
      </c>
      <c r="E769" s="143" t="s">
        <v>917</v>
      </c>
      <c r="F769" s="143" t="s">
        <v>92</v>
      </c>
      <c r="G769" s="83">
        <v>108</v>
      </c>
      <c r="H769" s="83">
        <v>108</v>
      </c>
      <c r="I769" s="86">
        <v>108</v>
      </c>
    </row>
    <row r="770" spans="1:9" ht="63">
      <c r="A770" s="203"/>
      <c r="B770" s="194"/>
      <c r="C770" s="183"/>
      <c r="D770" s="143" t="s">
        <v>1043</v>
      </c>
      <c r="E770" s="143" t="s">
        <v>17</v>
      </c>
      <c r="F770" s="143" t="s">
        <v>402</v>
      </c>
      <c r="G770" s="82">
        <v>8776.8688223373574</v>
      </c>
      <c r="H770" s="82">
        <v>9772.3355073951789</v>
      </c>
      <c r="I770" s="30">
        <v>9675.3435593180129</v>
      </c>
    </row>
    <row r="771" spans="1:9" ht="94.5">
      <c r="A771" s="202" t="s">
        <v>1415</v>
      </c>
      <c r="B771" s="194"/>
      <c r="C771" s="182" t="s">
        <v>233</v>
      </c>
      <c r="D771" s="143" t="s">
        <v>913</v>
      </c>
      <c r="E771" s="143" t="s">
        <v>914</v>
      </c>
      <c r="F771" s="143" t="s">
        <v>92</v>
      </c>
      <c r="G771" s="83">
        <v>9</v>
      </c>
      <c r="H771" s="83">
        <v>9</v>
      </c>
      <c r="I771" s="86">
        <v>9</v>
      </c>
    </row>
    <row r="772" spans="1:9" ht="63">
      <c r="A772" s="203"/>
      <c r="B772" s="194"/>
      <c r="C772" s="183"/>
      <c r="D772" s="143" t="s">
        <v>1043</v>
      </c>
      <c r="E772" s="143" t="s">
        <v>17</v>
      </c>
      <c r="F772" s="143" t="s">
        <v>402</v>
      </c>
      <c r="G772" s="82">
        <v>750.53696994591928</v>
      </c>
      <c r="H772" s="82">
        <v>835.66237908772268</v>
      </c>
      <c r="I772" s="30">
        <v>827.36830015222347</v>
      </c>
    </row>
    <row r="773" spans="1:9" ht="94.5">
      <c r="A773" s="202" t="s">
        <v>1416</v>
      </c>
      <c r="B773" s="194"/>
      <c r="C773" s="182" t="s">
        <v>233</v>
      </c>
      <c r="D773" s="143" t="s">
        <v>918</v>
      </c>
      <c r="E773" s="143" t="s">
        <v>919</v>
      </c>
      <c r="F773" s="143" t="s">
        <v>92</v>
      </c>
      <c r="G773" s="83">
        <v>60</v>
      </c>
      <c r="H773" s="83">
        <v>60</v>
      </c>
      <c r="I773" s="86">
        <v>60</v>
      </c>
    </row>
    <row r="774" spans="1:9" ht="63">
      <c r="A774" s="203"/>
      <c r="B774" s="194"/>
      <c r="C774" s="183"/>
      <c r="D774" s="143" t="s">
        <v>1047</v>
      </c>
      <c r="E774" s="143" t="s">
        <v>17</v>
      </c>
      <c r="F774" s="143" t="s">
        <v>402</v>
      </c>
      <c r="G774" s="82">
        <v>4985.1598001110933</v>
      </c>
      <c r="H774" s="82">
        <v>5550.5733435003103</v>
      </c>
      <c r="I774" s="30">
        <v>5495.483040765218</v>
      </c>
    </row>
    <row r="775" spans="1:9" ht="63">
      <c r="A775" s="202" t="s">
        <v>1417</v>
      </c>
      <c r="B775" s="194"/>
      <c r="C775" s="182" t="s">
        <v>233</v>
      </c>
      <c r="D775" s="143" t="s">
        <v>1048</v>
      </c>
      <c r="E775" s="143" t="s">
        <v>1049</v>
      </c>
      <c r="F775" s="143" t="s">
        <v>92</v>
      </c>
      <c r="G775" s="83">
        <v>87</v>
      </c>
      <c r="H775" s="83">
        <v>87</v>
      </c>
      <c r="I775" s="86">
        <v>87</v>
      </c>
    </row>
    <row r="776" spans="1:9" ht="63">
      <c r="A776" s="203"/>
      <c r="B776" s="194"/>
      <c r="C776" s="183"/>
      <c r="D776" s="143" t="s">
        <v>1040</v>
      </c>
      <c r="E776" s="143" t="s">
        <v>17</v>
      </c>
      <c r="F776" s="143" t="s">
        <v>402</v>
      </c>
      <c r="G776" s="82">
        <v>4223.9579610831661</v>
      </c>
      <c r="H776" s="82">
        <v>4703.0364928987165</v>
      </c>
      <c r="I776" s="30">
        <v>4656.3581250736388</v>
      </c>
    </row>
    <row r="777" spans="1:9" ht="63">
      <c r="A777" s="202" t="s">
        <v>1418</v>
      </c>
      <c r="B777" s="194"/>
      <c r="C777" s="182" t="s">
        <v>233</v>
      </c>
      <c r="D777" s="143" t="s">
        <v>1050</v>
      </c>
      <c r="E777" s="143" t="s">
        <v>1051</v>
      </c>
      <c r="F777" s="143" t="s">
        <v>92</v>
      </c>
      <c r="G777" s="83">
        <v>34</v>
      </c>
      <c r="H777" s="83">
        <v>34</v>
      </c>
      <c r="I777" s="86">
        <v>34</v>
      </c>
    </row>
    <row r="778" spans="1:9" ht="63">
      <c r="A778" s="203"/>
      <c r="B778" s="194"/>
      <c r="C778" s="183"/>
      <c r="D778" s="143" t="s">
        <v>1040</v>
      </c>
      <c r="E778" s="143" t="s">
        <v>17</v>
      </c>
      <c r="F778" s="143" t="s">
        <v>402</v>
      </c>
      <c r="G778" s="82">
        <v>1644.4416506717496</v>
      </c>
      <c r="H778" s="82">
        <v>1830.9531403500555</v>
      </c>
      <c r="I778" s="30">
        <v>1812.7806459871504</v>
      </c>
    </row>
    <row r="779" spans="1:9" ht="63">
      <c r="A779" s="202" t="s">
        <v>1419</v>
      </c>
      <c r="B779" s="194"/>
      <c r="C779" s="182" t="s">
        <v>233</v>
      </c>
      <c r="D779" s="143" t="s">
        <v>1052</v>
      </c>
      <c r="E779" s="143" t="s">
        <v>1053</v>
      </c>
      <c r="F779" s="143" t="s">
        <v>92</v>
      </c>
      <c r="G779" s="83">
        <v>96.666666666666671</v>
      </c>
      <c r="H779" s="83">
        <v>96.666666666666671</v>
      </c>
      <c r="I779" s="86">
        <v>96.666666666666671</v>
      </c>
    </row>
    <row r="780" spans="1:9" ht="63">
      <c r="A780" s="203"/>
      <c r="B780" s="194"/>
      <c r="C780" s="183"/>
      <c r="D780" s="143" t="s">
        <v>1043</v>
      </c>
      <c r="E780" s="143" t="s">
        <v>17</v>
      </c>
      <c r="F780" s="143" t="s">
        <v>402</v>
      </c>
      <c r="G780" s="82">
        <v>4675.373326543051</v>
      </c>
      <c r="H780" s="82">
        <v>5205.65109199587</v>
      </c>
      <c r="I780" s="30">
        <v>5153.9841961918301</v>
      </c>
    </row>
    <row r="781" spans="1:9" ht="94.5">
      <c r="A781" s="202" t="s">
        <v>1420</v>
      </c>
      <c r="B781" s="194"/>
      <c r="C781" s="182" t="s">
        <v>233</v>
      </c>
      <c r="D781" s="143" t="s">
        <v>1054</v>
      </c>
      <c r="E781" s="143" t="s">
        <v>1055</v>
      </c>
      <c r="F781" s="143" t="s">
        <v>92</v>
      </c>
      <c r="G781" s="83">
        <v>66</v>
      </c>
      <c r="H781" s="83">
        <v>66</v>
      </c>
      <c r="I781" s="86">
        <v>66</v>
      </c>
    </row>
    <row r="782" spans="1:9" ht="63">
      <c r="A782" s="203"/>
      <c r="B782" s="194"/>
      <c r="C782" s="183"/>
      <c r="D782" s="143" t="s">
        <v>1040</v>
      </c>
      <c r="E782" s="143" t="s">
        <v>17</v>
      </c>
      <c r="F782" s="143" t="s">
        <v>402</v>
      </c>
      <c r="G782" s="82">
        <v>3176.0294622989213</v>
      </c>
      <c r="H782" s="82">
        <v>3536.2526335093935</v>
      </c>
      <c r="I782" s="30">
        <v>3501.1547767526813</v>
      </c>
    </row>
    <row r="783" spans="1:9" ht="94.5">
      <c r="A783" s="202" t="s">
        <v>1421</v>
      </c>
      <c r="B783" s="194"/>
      <c r="C783" s="182" t="s">
        <v>233</v>
      </c>
      <c r="D783" s="143" t="s">
        <v>1056</v>
      </c>
      <c r="E783" s="143" t="s">
        <v>1057</v>
      </c>
      <c r="F783" s="143" t="s">
        <v>92</v>
      </c>
      <c r="G783" s="83">
        <v>78</v>
      </c>
      <c r="H783" s="83">
        <v>78</v>
      </c>
      <c r="I783" s="86">
        <v>78</v>
      </c>
    </row>
    <row r="784" spans="1:9" ht="63">
      <c r="A784" s="203"/>
      <c r="B784" s="194"/>
      <c r="C784" s="183"/>
      <c r="D784" s="143" t="s">
        <v>1040</v>
      </c>
      <c r="E784" s="143" t="s">
        <v>17</v>
      </c>
      <c r="F784" s="143" t="s">
        <v>402</v>
      </c>
      <c r="G784" s="82">
        <v>3756.4206358541187</v>
      </c>
      <c r="H784" s="82">
        <v>4182.4713919665546</v>
      </c>
      <c r="I784" s="30">
        <v>4140.9597136398261</v>
      </c>
    </row>
    <row r="785" spans="1:9" ht="78.75">
      <c r="A785" s="202" t="s">
        <v>1422</v>
      </c>
      <c r="B785" s="194"/>
      <c r="C785" s="182" t="s">
        <v>233</v>
      </c>
      <c r="D785" s="143" t="s">
        <v>1058</v>
      </c>
      <c r="E785" s="143" t="s">
        <v>1059</v>
      </c>
      <c r="F785" s="143" t="s">
        <v>92</v>
      </c>
      <c r="G785" s="83">
        <v>94.333333333333329</v>
      </c>
      <c r="H785" s="83">
        <v>94.333333333333329</v>
      </c>
      <c r="I785" s="86">
        <v>94.333333333333329</v>
      </c>
    </row>
    <row r="786" spans="1:9" ht="63">
      <c r="A786" s="203"/>
      <c r="B786" s="194"/>
      <c r="C786" s="183"/>
      <c r="D786" s="143" t="s">
        <v>1040</v>
      </c>
      <c r="E786" s="143" t="s">
        <v>17</v>
      </c>
      <c r="F786" s="143" t="s">
        <v>402</v>
      </c>
      <c r="G786" s="82">
        <v>4562.5194874984727</v>
      </c>
      <c r="H786" s="82">
        <v>5079.9974448051516</v>
      </c>
      <c r="I786" s="30">
        <v>5029.5776809702102</v>
      </c>
    </row>
    <row r="787" spans="1:9" ht="78.75">
      <c r="A787" s="202" t="s">
        <v>1423</v>
      </c>
      <c r="B787" s="194"/>
      <c r="C787" s="182" t="s">
        <v>233</v>
      </c>
      <c r="D787" s="143" t="s">
        <v>1060</v>
      </c>
      <c r="E787" s="143" t="s">
        <v>1059</v>
      </c>
      <c r="F787" s="143" t="s">
        <v>92</v>
      </c>
      <c r="G787" s="83">
        <v>24.333333333333332</v>
      </c>
      <c r="H787" s="83">
        <v>24.333333333333332</v>
      </c>
      <c r="I787" s="86">
        <v>24.333333333333332</v>
      </c>
    </row>
    <row r="788" spans="1:9" ht="63">
      <c r="A788" s="203"/>
      <c r="B788" s="194"/>
      <c r="C788" s="183"/>
      <c r="D788" s="143" t="s">
        <v>1040</v>
      </c>
      <c r="E788" s="143" t="s">
        <v>17</v>
      </c>
      <c r="F788" s="143" t="s">
        <v>402</v>
      </c>
      <c r="G788" s="82">
        <v>1176.9043161611305</v>
      </c>
      <c r="H788" s="82">
        <v>1310.3880290836125</v>
      </c>
      <c r="I788" s="30">
        <v>1297.3822243216252</v>
      </c>
    </row>
    <row r="789" spans="1:9" ht="78.75">
      <c r="A789" s="202" t="s">
        <v>1424</v>
      </c>
      <c r="B789" s="194"/>
      <c r="C789" s="182" t="s">
        <v>233</v>
      </c>
      <c r="D789" s="143" t="s">
        <v>1061</v>
      </c>
      <c r="E789" s="143" t="s">
        <v>1062</v>
      </c>
      <c r="F789" s="143" t="s">
        <v>92</v>
      </c>
      <c r="G789" s="83">
        <v>35.333333333333336</v>
      </c>
      <c r="H789" s="83">
        <v>35.333333333333336</v>
      </c>
      <c r="I789" s="86">
        <v>35.333333333333336</v>
      </c>
    </row>
    <row r="790" spans="1:9" ht="63">
      <c r="A790" s="203"/>
      <c r="B790" s="194"/>
      <c r="C790" s="183"/>
      <c r="D790" s="143" t="s">
        <v>1040</v>
      </c>
      <c r="E790" s="143" t="s">
        <v>17</v>
      </c>
      <c r="F790" s="143" t="s">
        <v>402</v>
      </c>
      <c r="G790" s="82">
        <v>1708.9295640009782</v>
      </c>
      <c r="H790" s="82">
        <v>1902.7552303643411</v>
      </c>
      <c r="I790" s="30">
        <v>1883.87008910334</v>
      </c>
    </row>
    <row r="791" spans="1:9" ht="141.75">
      <c r="A791" s="202" t="s">
        <v>1425</v>
      </c>
      <c r="B791" s="194"/>
      <c r="C791" s="182" t="s">
        <v>233</v>
      </c>
      <c r="D791" s="143" t="s">
        <v>1063</v>
      </c>
      <c r="E791" s="143" t="s">
        <v>1064</v>
      </c>
      <c r="F791" s="143" t="s">
        <v>92</v>
      </c>
      <c r="G791" s="83">
        <v>86</v>
      </c>
      <c r="H791" s="83">
        <v>86</v>
      </c>
      <c r="I791" s="86">
        <v>86</v>
      </c>
    </row>
    <row r="792" spans="1:9" ht="63">
      <c r="A792" s="203"/>
      <c r="B792" s="194"/>
      <c r="C792" s="183"/>
      <c r="D792" s="143" t="s">
        <v>1040</v>
      </c>
      <c r="E792" s="143" t="s">
        <v>17</v>
      </c>
      <c r="F792" s="143" t="s">
        <v>402</v>
      </c>
      <c r="G792" s="82">
        <v>4159.4700663170815</v>
      </c>
      <c r="H792" s="82">
        <v>4631.2344235529945</v>
      </c>
      <c r="I792" s="30">
        <v>4585.2687024208744</v>
      </c>
    </row>
    <row r="793" spans="1:9" ht="141.75">
      <c r="A793" s="202" t="s">
        <v>1426</v>
      </c>
      <c r="B793" s="194"/>
      <c r="C793" s="182" t="s">
        <v>233</v>
      </c>
      <c r="D793" s="143" t="s">
        <v>1065</v>
      </c>
      <c r="E793" s="143" t="s">
        <v>1066</v>
      </c>
      <c r="F793" s="143" t="s">
        <v>92</v>
      </c>
      <c r="G793" s="83">
        <v>114.33333333333333</v>
      </c>
      <c r="H793" s="83">
        <v>114.33333333333333</v>
      </c>
      <c r="I793" s="86">
        <v>114.33333333333333</v>
      </c>
    </row>
    <row r="794" spans="1:9" ht="63">
      <c r="A794" s="203"/>
      <c r="B794" s="194"/>
      <c r="C794" s="183"/>
      <c r="D794" s="143" t="s">
        <v>1040</v>
      </c>
      <c r="E794" s="143" t="s">
        <v>17</v>
      </c>
      <c r="F794" s="143" t="s">
        <v>402</v>
      </c>
      <c r="G794" s="82">
        <v>5529.8381039027536</v>
      </c>
      <c r="H794" s="82">
        <v>6157.0287020108999</v>
      </c>
      <c r="I794" s="30">
        <v>6095.9192356276435</v>
      </c>
    </row>
    <row r="795" spans="1:9" ht="94.5">
      <c r="A795" s="202" t="s">
        <v>1427</v>
      </c>
      <c r="B795" s="194"/>
      <c r="C795" s="182" t="s">
        <v>233</v>
      </c>
      <c r="D795" s="143" t="s">
        <v>1067</v>
      </c>
      <c r="E795" s="143" t="s">
        <v>1068</v>
      </c>
      <c r="F795" s="143" t="s">
        <v>92</v>
      </c>
      <c r="G795" s="83">
        <v>96</v>
      </c>
      <c r="H795" s="83">
        <v>96</v>
      </c>
      <c r="I795" s="86">
        <v>96</v>
      </c>
    </row>
    <row r="796" spans="1:9" ht="63">
      <c r="A796" s="203"/>
      <c r="B796" s="194"/>
      <c r="C796" s="183"/>
      <c r="D796" s="143" t="s">
        <v>1040</v>
      </c>
      <c r="E796" s="143" t="s">
        <v>17</v>
      </c>
      <c r="F796" s="143" t="s">
        <v>402</v>
      </c>
      <c r="G796" s="82">
        <v>4627.0073915461289</v>
      </c>
      <c r="H796" s="82">
        <v>5151.7995244851563</v>
      </c>
      <c r="I796" s="30">
        <v>5100.6671138546881</v>
      </c>
    </row>
    <row r="797" spans="1:9" ht="63">
      <c r="A797" s="202" t="s">
        <v>1428</v>
      </c>
      <c r="B797" s="194"/>
      <c r="C797" s="182" t="s">
        <v>233</v>
      </c>
      <c r="D797" s="143" t="s">
        <v>1069</v>
      </c>
      <c r="E797" s="143" t="s">
        <v>1070</v>
      </c>
      <c r="F797" s="143" t="s">
        <v>92</v>
      </c>
      <c r="G797" s="83">
        <v>115</v>
      </c>
      <c r="H797" s="83">
        <v>115</v>
      </c>
      <c r="I797" s="86">
        <v>115</v>
      </c>
    </row>
    <row r="798" spans="1:9" ht="63">
      <c r="A798" s="203"/>
      <c r="B798" s="194"/>
      <c r="C798" s="183"/>
      <c r="D798" s="143" t="s">
        <v>1040</v>
      </c>
      <c r="E798" s="143" t="s">
        <v>17</v>
      </c>
      <c r="F798" s="143" t="s">
        <v>402</v>
      </c>
      <c r="G798" s="82">
        <v>5545.9600822350612</v>
      </c>
      <c r="H798" s="82">
        <v>6174.9792245144708</v>
      </c>
      <c r="I798" s="30">
        <v>6113.6915964066911</v>
      </c>
    </row>
    <row r="799" spans="1:9" ht="63">
      <c r="A799" s="202" t="s">
        <v>1429</v>
      </c>
      <c r="B799" s="194"/>
      <c r="C799" s="182" t="s">
        <v>233</v>
      </c>
      <c r="D799" s="143" t="s">
        <v>1071</v>
      </c>
      <c r="E799" s="143" t="s">
        <v>1072</v>
      </c>
      <c r="F799" s="143" t="s">
        <v>92</v>
      </c>
      <c r="G799" s="83">
        <v>68</v>
      </c>
      <c r="H799" s="83">
        <v>68</v>
      </c>
      <c r="I799" s="86">
        <v>68</v>
      </c>
    </row>
    <row r="800" spans="1:9" ht="63">
      <c r="A800" s="203"/>
      <c r="B800" s="194"/>
      <c r="C800" s="183"/>
      <c r="D800" s="143" t="s">
        <v>1040</v>
      </c>
      <c r="E800" s="143" t="s">
        <v>17</v>
      </c>
      <c r="F800" s="143" t="s">
        <v>402</v>
      </c>
      <c r="G800" s="82">
        <v>3288.8833013434992</v>
      </c>
      <c r="H800" s="82">
        <v>3661.906280700111</v>
      </c>
      <c r="I800" s="30">
        <v>3625.5612919743007</v>
      </c>
    </row>
    <row r="801" spans="1:9" ht="63">
      <c r="A801" s="202" t="s">
        <v>1430</v>
      </c>
      <c r="B801" s="194"/>
      <c r="C801" s="182" t="s">
        <v>233</v>
      </c>
      <c r="D801" s="143" t="s">
        <v>1073</v>
      </c>
      <c r="E801" s="143" t="s">
        <v>1074</v>
      </c>
      <c r="F801" s="143" t="s">
        <v>92</v>
      </c>
      <c r="G801" s="83">
        <v>101.33333333333333</v>
      </c>
      <c r="H801" s="83">
        <v>101.33333333333333</v>
      </c>
      <c r="I801" s="86">
        <v>101.33333333333333</v>
      </c>
    </row>
    <row r="802" spans="1:9" ht="63">
      <c r="A802" s="203"/>
      <c r="B802" s="194"/>
      <c r="C802" s="183"/>
      <c r="D802" s="143" t="s">
        <v>1040</v>
      </c>
      <c r="E802" s="143" t="s">
        <v>17</v>
      </c>
      <c r="F802" s="143" t="s">
        <v>402</v>
      </c>
      <c r="G802" s="82">
        <v>4901.080995350635</v>
      </c>
      <c r="H802" s="82">
        <v>5456.9583760430241</v>
      </c>
      <c r="I802" s="30">
        <v>5402.7972164033563</v>
      </c>
    </row>
    <row r="803" spans="1:9" ht="94.5">
      <c r="A803" s="202" t="s">
        <v>1431</v>
      </c>
      <c r="B803" s="194"/>
      <c r="C803" s="182" t="s">
        <v>233</v>
      </c>
      <c r="D803" s="162" t="s">
        <v>1075</v>
      </c>
      <c r="E803" s="143" t="s">
        <v>1076</v>
      </c>
      <c r="F803" s="143" t="s">
        <v>92</v>
      </c>
      <c r="G803" s="83">
        <v>44</v>
      </c>
      <c r="H803" s="83">
        <v>44</v>
      </c>
      <c r="I803" s="86">
        <v>44</v>
      </c>
    </row>
    <row r="804" spans="1:9" ht="63">
      <c r="A804" s="203"/>
      <c r="B804" s="194"/>
      <c r="C804" s="183"/>
      <c r="D804" s="143" t="s">
        <v>1040</v>
      </c>
      <c r="E804" s="143" t="s">
        <v>17</v>
      </c>
      <c r="F804" s="143" t="s">
        <v>402</v>
      </c>
      <c r="G804" s="82">
        <v>2128.1009635146761</v>
      </c>
      <c r="H804" s="82">
        <v>2369.4687741200701</v>
      </c>
      <c r="I804" s="30">
        <v>2345.9514284317229</v>
      </c>
    </row>
    <row r="805" spans="1:9" ht="63">
      <c r="A805" s="202" t="s">
        <v>1432</v>
      </c>
      <c r="B805" s="194"/>
      <c r="C805" s="182" t="s">
        <v>1077</v>
      </c>
      <c r="D805" s="143" t="s">
        <v>974</v>
      </c>
      <c r="E805" s="143" t="s">
        <v>975</v>
      </c>
      <c r="F805" s="143" t="s">
        <v>92</v>
      </c>
      <c r="G805" s="83">
        <v>284</v>
      </c>
      <c r="H805" s="83">
        <v>284</v>
      </c>
      <c r="I805" s="86">
        <v>284</v>
      </c>
    </row>
    <row r="806" spans="1:9" ht="63">
      <c r="A806" s="203"/>
      <c r="B806" s="194"/>
      <c r="C806" s="183"/>
      <c r="D806" s="143" t="s">
        <v>1040</v>
      </c>
      <c r="E806" s="143" t="s">
        <v>17</v>
      </c>
      <c r="F806" s="143" t="s">
        <v>402</v>
      </c>
      <c r="G806" s="82">
        <v>24661.892309521514</v>
      </c>
      <c r="H806" s="82">
        <v>27459.027903268998</v>
      </c>
      <c r="I806" s="30">
        <v>27186.492785473678</v>
      </c>
    </row>
    <row r="807" spans="1:9" ht="63">
      <c r="A807" s="202" t="s">
        <v>1433</v>
      </c>
      <c r="B807" s="194"/>
      <c r="C807" s="182" t="s">
        <v>233</v>
      </c>
      <c r="D807" s="143" t="s">
        <v>976</v>
      </c>
      <c r="E807" s="143" t="s">
        <v>977</v>
      </c>
      <c r="F807" s="143" t="s">
        <v>92</v>
      </c>
      <c r="G807" s="83">
        <v>1</v>
      </c>
      <c r="H807" s="83">
        <v>1</v>
      </c>
      <c r="I807" s="86">
        <v>1</v>
      </c>
    </row>
    <row r="808" spans="1:9" ht="63">
      <c r="A808" s="203"/>
      <c r="B808" s="194"/>
      <c r="C808" s="183"/>
      <c r="D808" s="143" t="s">
        <v>1040</v>
      </c>
      <c r="E808" s="143" t="s">
        <v>17</v>
      </c>
      <c r="F808" s="143" t="s">
        <v>402</v>
      </c>
      <c r="G808" s="82">
        <v>83.392989441657633</v>
      </c>
      <c r="H808" s="82">
        <v>92.851367416417119</v>
      </c>
      <c r="I808" s="30">
        <v>91.929803170026688</v>
      </c>
    </row>
    <row r="809" spans="1:9" ht="126">
      <c r="A809" s="202" t="s">
        <v>1434</v>
      </c>
      <c r="B809" s="194"/>
      <c r="C809" s="182" t="s">
        <v>915</v>
      </c>
      <c r="D809" s="143" t="s">
        <v>1078</v>
      </c>
      <c r="E809" s="143" t="s">
        <v>1079</v>
      </c>
      <c r="F809" s="143" t="s">
        <v>92</v>
      </c>
      <c r="G809" s="83">
        <v>82</v>
      </c>
      <c r="H809" s="83">
        <v>82</v>
      </c>
      <c r="I809" s="86">
        <v>82</v>
      </c>
    </row>
    <row r="810" spans="1:9" ht="63">
      <c r="A810" s="203"/>
      <c r="B810" s="194"/>
      <c r="C810" s="183"/>
      <c r="D810" s="143" t="s">
        <v>1040</v>
      </c>
      <c r="E810" s="143" t="s">
        <v>17</v>
      </c>
      <c r="F810" s="143" t="s">
        <v>402</v>
      </c>
      <c r="G810" s="82">
        <v>6838.2258117706469</v>
      </c>
      <c r="H810" s="82">
        <v>7613.8128825487347</v>
      </c>
      <c r="I810" s="30">
        <v>7538.2446068571571</v>
      </c>
    </row>
    <row r="811" spans="1:9" ht="78.75">
      <c r="A811" s="202" t="s">
        <v>1435</v>
      </c>
      <c r="B811" s="194"/>
      <c r="C811" s="182" t="s">
        <v>233</v>
      </c>
      <c r="D811" s="143" t="s">
        <v>1080</v>
      </c>
      <c r="E811" s="143" t="s">
        <v>1081</v>
      </c>
      <c r="F811" s="143" t="s">
        <v>92</v>
      </c>
      <c r="G811" s="83">
        <v>78</v>
      </c>
      <c r="H811" s="83">
        <v>78</v>
      </c>
      <c r="I811" s="86">
        <v>78</v>
      </c>
    </row>
    <row r="812" spans="1:9" ht="63">
      <c r="A812" s="203"/>
      <c r="B812" s="194"/>
      <c r="C812" s="183"/>
      <c r="D812" s="143" t="s">
        <v>1043</v>
      </c>
      <c r="E812" s="143" t="s">
        <v>17</v>
      </c>
      <c r="F812" s="143" t="s">
        <v>402</v>
      </c>
      <c r="G812" s="82">
        <v>6504.6538168777297</v>
      </c>
      <c r="H812" s="82">
        <v>7242.4073715459417</v>
      </c>
      <c r="I812" s="30">
        <v>7170.5253532502029</v>
      </c>
    </row>
    <row r="813" spans="1:9" ht="78.75">
      <c r="A813" s="202" t="s">
        <v>1436</v>
      </c>
      <c r="B813" s="194"/>
      <c r="C813" s="182" t="s">
        <v>233</v>
      </c>
      <c r="D813" s="143" t="s">
        <v>980</v>
      </c>
      <c r="E813" s="143" t="s">
        <v>981</v>
      </c>
      <c r="F813" s="143" t="s">
        <v>92</v>
      </c>
      <c r="G813" s="83">
        <v>295</v>
      </c>
      <c r="H813" s="83">
        <v>295</v>
      </c>
      <c r="I813" s="86">
        <v>295</v>
      </c>
    </row>
    <row r="814" spans="1:9" ht="63">
      <c r="A814" s="203"/>
      <c r="B814" s="194"/>
      <c r="C814" s="183"/>
      <c r="D814" s="143" t="s">
        <v>1040</v>
      </c>
      <c r="E814" s="143" t="s">
        <v>17</v>
      </c>
      <c r="F814" s="143" t="s">
        <v>402</v>
      </c>
      <c r="G814" s="82">
        <v>24853.393906729048</v>
      </c>
      <c r="H814" s="82">
        <v>27672.249485589025</v>
      </c>
      <c r="I814" s="30">
        <v>27397.598110464463</v>
      </c>
    </row>
    <row r="815" spans="1:9" ht="63">
      <c r="A815" s="202" t="s">
        <v>1437</v>
      </c>
      <c r="B815" s="194"/>
      <c r="C815" s="182" t="s">
        <v>233</v>
      </c>
      <c r="D815" s="143" t="s">
        <v>1082</v>
      </c>
      <c r="E815" s="143" t="s">
        <v>1083</v>
      </c>
      <c r="F815" s="143" t="s">
        <v>92</v>
      </c>
      <c r="G815" s="83">
        <v>65</v>
      </c>
      <c r="H815" s="83">
        <v>65</v>
      </c>
      <c r="I815" s="86">
        <v>65</v>
      </c>
    </row>
    <row r="816" spans="1:9" ht="63">
      <c r="A816" s="203"/>
      <c r="B816" s="194"/>
      <c r="C816" s="183"/>
      <c r="D816" s="143" t="s">
        <v>1040</v>
      </c>
      <c r="E816" s="143" t="s">
        <v>17</v>
      </c>
      <c r="F816" s="143" t="s">
        <v>402</v>
      </c>
      <c r="G816" s="82">
        <v>6104.2896100233274</v>
      </c>
      <c r="H816" s="82">
        <v>6796.6341198623804</v>
      </c>
      <c r="I816" s="30">
        <v>6729.1764703420249</v>
      </c>
    </row>
    <row r="817" spans="1:9" ht="63">
      <c r="A817" s="202" t="s">
        <v>1438</v>
      </c>
      <c r="B817" s="194"/>
      <c r="C817" s="182" t="s">
        <v>233</v>
      </c>
      <c r="D817" s="143" t="s">
        <v>994</v>
      </c>
      <c r="E817" s="143" t="s">
        <v>995</v>
      </c>
      <c r="F817" s="143" t="s">
        <v>92</v>
      </c>
      <c r="G817" s="83">
        <v>125</v>
      </c>
      <c r="H817" s="83">
        <v>125</v>
      </c>
      <c r="I817" s="86">
        <v>125</v>
      </c>
    </row>
    <row r="818" spans="1:9" ht="63">
      <c r="A818" s="203"/>
      <c r="B818" s="194"/>
      <c r="C818" s="183"/>
      <c r="D818" s="143" t="s">
        <v>1040</v>
      </c>
      <c r="E818" s="143" t="s">
        <v>17</v>
      </c>
      <c r="F818" s="143" t="s">
        <v>402</v>
      </c>
      <c r="G818" s="82">
        <v>11391.886521905479</v>
      </c>
      <c r="H818" s="82">
        <v>12683.946793292345</v>
      </c>
      <c r="I818" s="30">
        <v>12558.056650873721</v>
      </c>
    </row>
    <row r="819" spans="1:9" ht="63">
      <c r="A819" s="202" t="s">
        <v>1439</v>
      </c>
      <c r="B819" s="194"/>
      <c r="C819" s="182" t="s">
        <v>233</v>
      </c>
      <c r="D819" s="143" t="s">
        <v>1084</v>
      </c>
      <c r="E819" s="143" t="s">
        <v>1085</v>
      </c>
      <c r="F819" s="143" t="s">
        <v>92</v>
      </c>
      <c r="G819" s="83">
        <v>53</v>
      </c>
      <c r="H819" s="83">
        <v>53</v>
      </c>
      <c r="I819" s="86">
        <v>53</v>
      </c>
    </row>
    <row r="820" spans="1:9" ht="63">
      <c r="A820" s="203"/>
      <c r="B820" s="194"/>
      <c r="C820" s="183"/>
      <c r="D820" s="143" t="s">
        <v>1040</v>
      </c>
      <c r="E820" s="143" t="s">
        <v>17</v>
      </c>
      <c r="F820" s="143" t="s">
        <v>402</v>
      </c>
      <c r="G820" s="82">
        <v>4977.3438351512077</v>
      </c>
      <c r="H820" s="82">
        <v>5541.8708969389963</v>
      </c>
      <c r="I820" s="30">
        <v>5486.8669673379809</v>
      </c>
    </row>
    <row r="821" spans="1:9" ht="78.75">
      <c r="A821" s="202" t="s">
        <v>1440</v>
      </c>
      <c r="B821" s="194"/>
      <c r="C821" s="182" t="s">
        <v>233</v>
      </c>
      <c r="D821" s="143" t="s">
        <v>1086</v>
      </c>
      <c r="E821" s="143" t="s">
        <v>1087</v>
      </c>
      <c r="F821" s="143" t="s">
        <v>92</v>
      </c>
      <c r="G821" s="83">
        <v>22</v>
      </c>
      <c r="H821" s="83">
        <v>22</v>
      </c>
      <c r="I821" s="86">
        <v>22</v>
      </c>
    </row>
    <row r="822" spans="1:9" ht="63">
      <c r="A822" s="203"/>
      <c r="B822" s="194"/>
      <c r="C822" s="183"/>
      <c r="D822" s="143" t="s">
        <v>1040</v>
      </c>
      <c r="E822" s="143" t="s">
        <v>17</v>
      </c>
      <c r="F822" s="143" t="s">
        <v>402</v>
      </c>
      <c r="G822" s="82">
        <v>2066.0672554791481</v>
      </c>
      <c r="H822" s="82">
        <v>2300.3992437485845</v>
      </c>
      <c r="I822" s="30">
        <v>2277.5674238793658</v>
      </c>
    </row>
    <row r="823" spans="1:9" ht="78.75">
      <c r="A823" s="202" t="s">
        <v>1441</v>
      </c>
      <c r="B823" s="194"/>
      <c r="C823" s="182" t="s">
        <v>233</v>
      </c>
      <c r="D823" s="143" t="s">
        <v>1088</v>
      </c>
      <c r="E823" s="143" t="s">
        <v>1089</v>
      </c>
      <c r="F823" s="143" t="s">
        <v>92</v>
      </c>
      <c r="G823" s="83">
        <v>198</v>
      </c>
      <c r="H823" s="83">
        <v>198</v>
      </c>
      <c r="I823" s="86">
        <v>198</v>
      </c>
    </row>
    <row r="824" spans="1:9" ht="63">
      <c r="A824" s="203"/>
      <c r="B824" s="194"/>
      <c r="C824" s="183"/>
      <c r="D824" s="143" t="s">
        <v>1040</v>
      </c>
      <c r="E824" s="143" t="s">
        <v>17</v>
      </c>
      <c r="F824" s="143" t="s">
        <v>402</v>
      </c>
      <c r="G824" s="82">
        <v>17048.290195414083</v>
      </c>
      <c r="H824" s="82">
        <v>18981.896048510691</v>
      </c>
      <c r="I824" s="30">
        <v>18793.497781325728</v>
      </c>
    </row>
    <row r="825" spans="1:9" ht="78.75">
      <c r="A825" s="202" t="s">
        <v>1442</v>
      </c>
      <c r="B825" s="194"/>
      <c r="C825" s="182" t="s">
        <v>233</v>
      </c>
      <c r="D825" s="143" t="s">
        <v>1090</v>
      </c>
      <c r="E825" s="143" t="s">
        <v>1091</v>
      </c>
      <c r="F825" s="143" t="s">
        <v>92</v>
      </c>
      <c r="G825" s="83">
        <v>70</v>
      </c>
      <c r="H825" s="83">
        <v>70</v>
      </c>
      <c r="I825" s="86">
        <v>70</v>
      </c>
    </row>
    <row r="826" spans="1:9" ht="63">
      <c r="A826" s="203"/>
      <c r="B826" s="194"/>
      <c r="C826" s="183"/>
      <c r="D826" s="143" t="s">
        <v>1040</v>
      </c>
      <c r="E826" s="143" t="s">
        <v>17</v>
      </c>
      <c r="F826" s="143" t="s">
        <v>402</v>
      </c>
      <c r="G826" s="82">
        <v>5350.5327422604996</v>
      </c>
      <c r="H826" s="82">
        <v>5957.3866442666331</v>
      </c>
      <c r="I826" s="30">
        <v>5898.2586563215755</v>
      </c>
    </row>
    <row r="827" spans="1:9" ht="78.75">
      <c r="A827" s="202" t="s">
        <v>1443</v>
      </c>
      <c r="B827" s="194"/>
      <c r="C827" s="182" t="s">
        <v>233</v>
      </c>
      <c r="D827" s="143" t="s">
        <v>1092</v>
      </c>
      <c r="E827" s="143" t="s">
        <v>1093</v>
      </c>
      <c r="F827" s="143" t="s">
        <v>92</v>
      </c>
      <c r="G827" s="83">
        <v>8</v>
      </c>
      <c r="H827" s="83">
        <v>8</v>
      </c>
      <c r="I827" s="86">
        <v>8</v>
      </c>
    </row>
    <row r="828" spans="1:9" ht="63">
      <c r="A828" s="203"/>
      <c r="B828" s="194"/>
      <c r="C828" s="183"/>
      <c r="D828" s="143" t="s">
        <v>1040</v>
      </c>
      <c r="E828" s="143" t="s">
        <v>17</v>
      </c>
      <c r="F828" s="143" t="s">
        <v>402</v>
      </c>
      <c r="G828" s="82">
        <v>611.48945015902439</v>
      </c>
      <c r="H828" s="82">
        <v>680.8441811250874</v>
      </c>
      <c r="I828" s="30">
        <v>674.08669685591212</v>
      </c>
    </row>
    <row r="829" spans="1:9" ht="78.75">
      <c r="A829" s="202" t="s">
        <v>1444</v>
      </c>
      <c r="B829" s="194"/>
      <c r="C829" s="182" t="s">
        <v>233</v>
      </c>
      <c r="D829" s="143" t="s">
        <v>1094</v>
      </c>
      <c r="E829" s="143" t="s">
        <v>1095</v>
      </c>
      <c r="F829" s="143" t="s">
        <v>92</v>
      </c>
      <c r="G829" s="83">
        <v>47</v>
      </c>
      <c r="H829" s="83">
        <v>47</v>
      </c>
      <c r="I829" s="86">
        <v>47</v>
      </c>
    </row>
    <row r="830" spans="1:9" ht="63">
      <c r="A830" s="203"/>
      <c r="B830" s="194"/>
      <c r="C830" s="183"/>
      <c r="D830" s="143" t="s">
        <v>1043</v>
      </c>
      <c r="E830" s="143" t="s">
        <v>17</v>
      </c>
      <c r="F830" s="143" t="s">
        <v>402</v>
      </c>
      <c r="G830" s="82">
        <v>3592.5005463687862</v>
      </c>
      <c r="H830" s="82">
        <v>3999.9595938209472</v>
      </c>
      <c r="I830" s="30">
        <v>3960.2593734446559</v>
      </c>
    </row>
    <row r="831" spans="1:9" ht="78.75">
      <c r="A831" s="202" t="s">
        <v>1445</v>
      </c>
      <c r="B831" s="194"/>
      <c r="C831" s="182" t="s">
        <v>798</v>
      </c>
      <c r="D831" s="143" t="s">
        <v>1096</v>
      </c>
      <c r="E831" s="143" t="s">
        <v>1097</v>
      </c>
      <c r="F831" s="143" t="s">
        <v>92</v>
      </c>
      <c r="G831" s="83">
        <v>90</v>
      </c>
      <c r="H831" s="83">
        <v>90</v>
      </c>
      <c r="I831" s="86">
        <v>90</v>
      </c>
    </row>
    <row r="832" spans="1:9" ht="63">
      <c r="A832" s="203"/>
      <c r="B832" s="194"/>
      <c r="C832" s="183"/>
      <c r="D832" s="143" t="s">
        <v>1040</v>
      </c>
      <c r="E832" s="143" t="s">
        <v>17</v>
      </c>
      <c r="F832" s="143" t="s">
        <v>402</v>
      </c>
      <c r="G832" s="82">
        <v>6879.2563815804169</v>
      </c>
      <c r="H832" s="82">
        <v>7659.4971125807715</v>
      </c>
      <c r="I832" s="30">
        <v>7583.4754138089229</v>
      </c>
    </row>
    <row r="833" spans="1:9" ht="78.75">
      <c r="A833" s="202" t="s">
        <v>1446</v>
      </c>
      <c r="B833" s="194"/>
      <c r="C833" s="182" t="s">
        <v>798</v>
      </c>
      <c r="D833" s="143" t="s">
        <v>1098</v>
      </c>
      <c r="E833" s="143" t="s">
        <v>1099</v>
      </c>
      <c r="F833" s="143" t="s">
        <v>92</v>
      </c>
      <c r="G833" s="83">
        <v>21</v>
      </c>
      <c r="H833" s="83">
        <v>21</v>
      </c>
      <c r="I833" s="86">
        <v>21</v>
      </c>
    </row>
    <row r="834" spans="1:9" ht="63">
      <c r="A834" s="203"/>
      <c r="B834" s="194"/>
      <c r="C834" s="183"/>
      <c r="D834" s="143" t="s">
        <v>1040</v>
      </c>
      <c r="E834" s="143" t="s">
        <v>17</v>
      </c>
      <c r="F834" s="143" t="s">
        <v>402</v>
      </c>
      <c r="G834" s="82">
        <v>1605.1598217499927</v>
      </c>
      <c r="H834" s="82">
        <v>1787.2159922465617</v>
      </c>
      <c r="I834" s="30">
        <v>1769.4775958733014</v>
      </c>
    </row>
    <row r="835" spans="1:9" ht="78.75">
      <c r="A835" s="202" t="s">
        <v>1447</v>
      </c>
      <c r="B835" s="194"/>
      <c r="C835" s="182" t="s">
        <v>1100</v>
      </c>
      <c r="D835" s="143" t="s">
        <v>1101</v>
      </c>
      <c r="E835" s="143" t="s">
        <v>1102</v>
      </c>
      <c r="F835" s="143" t="s">
        <v>92</v>
      </c>
      <c r="G835" s="83">
        <v>33</v>
      </c>
      <c r="H835" s="83">
        <v>33</v>
      </c>
      <c r="I835" s="86">
        <v>33</v>
      </c>
    </row>
    <row r="836" spans="1:9" ht="63">
      <c r="A836" s="203"/>
      <c r="B836" s="194"/>
      <c r="C836" s="183"/>
      <c r="D836" s="143" t="s">
        <v>1043</v>
      </c>
      <c r="E836" s="143" t="s">
        <v>17</v>
      </c>
      <c r="F836" s="143" t="s">
        <v>402</v>
      </c>
      <c r="G836" s="82">
        <v>2522.394001629315</v>
      </c>
      <c r="H836" s="82">
        <v>2808.4822691013333</v>
      </c>
      <c r="I836" s="30">
        <v>2780.6076462730252</v>
      </c>
    </row>
    <row r="837" spans="1:9" ht="63">
      <c r="A837" s="202" t="s">
        <v>1448</v>
      </c>
      <c r="B837" s="194"/>
      <c r="C837" s="182" t="s">
        <v>233</v>
      </c>
      <c r="D837" s="143" t="s">
        <v>1103</v>
      </c>
      <c r="E837" s="143" t="s">
        <v>1104</v>
      </c>
      <c r="F837" s="143" t="s">
        <v>92</v>
      </c>
      <c r="G837" s="83">
        <v>32</v>
      </c>
      <c r="H837" s="83">
        <v>32</v>
      </c>
      <c r="I837" s="86">
        <v>32</v>
      </c>
    </row>
    <row r="838" spans="1:9" ht="63">
      <c r="A838" s="203"/>
      <c r="B838" s="194"/>
      <c r="C838" s="183"/>
      <c r="D838" s="143" t="s">
        <v>1040</v>
      </c>
      <c r="E838" s="143" t="s">
        <v>17</v>
      </c>
      <c r="F838" s="143" t="s">
        <v>402</v>
      </c>
      <c r="G838" s="82">
        <v>2668.5759220170462</v>
      </c>
      <c r="H838" s="82">
        <v>2971.2440466852222</v>
      </c>
      <c r="I838" s="30">
        <v>2941.753987928787</v>
      </c>
    </row>
    <row r="839" spans="1:9" ht="78.75">
      <c r="A839" s="202" t="s">
        <v>1449</v>
      </c>
      <c r="B839" s="194"/>
      <c r="C839" s="182" t="s">
        <v>233</v>
      </c>
      <c r="D839" s="143" t="s">
        <v>1105</v>
      </c>
      <c r="E839" s="143" t="s">
        <v>1106</v>
      </c>
      <c r="F839" s="143" t="s">
        <v>92</v>
      </c>
      <c r="G839" s="83">
        <v>19</v>
      </c>
      <c r="H839" s="83">
        <v>19</v>
      </c>
      <c r="I839" s="86">
        <v>19</v>
      </c>
    </row>
    <row r="840" spans="1:9" ht="63">
      <c r="A840" s="203"/>
      <c r="B840" s="194"/>
      <c r="C840" s="183"/>
      <c r="D840" s="143" t="s">
        <v>1040</v>
      </c>
      <c r="E840" s="143" t="s">
        <v>17</v>
      </c>
      <c r="F840" s="143" t="s">
        <v>402</v>
      </c>
      <c r="G840" s="82">
        <v>1584.4669478966393</v>
      </c>
      <c r="H840" s="82">
        <v>1764.1761462604252</v>
      </c>
      <c r="I840" s="30">
        <v>1746.6664239378974</v>
      </c>
    </row>
    <row r="841" spans="1:9" ht="63">
      <c r="A841" s="202" t="s">
        <v>1450</v>
      </c>
      <c r="B841" s="194"/>
      <c r="C841" s="182" t="s">
        <v>1107</v>
      </c>
      <c r="D841" s="143" t="s">
        <v>1108</v>
      </c>
      <c r="E841" s="143" t="s">
        <v>736</v>
      </c>
      <c r="F841" s="143" t="s">
        <v>61</v>
      </c>
      <c r="G841" s="81">
        <v>9200</v>
      </c>
      <c r="H841" s="81">
        <v>9200</v>
      </c>
      <c r="I841" s="81">
        <v>9200</v>
      </c>
    </row>
    <row r="842" spans="1:9" ht="63">
      <c r="A842" s="203"/>
      <c r="B842" s="194"/>
      <c r="C842" s="183"/>
      <c r="D842" s="143" t="s">
        <v>1109</v>
      </c>
      <c r="E842" s="143" t="s">
        <v>17</v>
      </c>
      <c r="F842" s="143" t="s">
        <v>7</v>
      </c>
      <c r="G842" s="78">
        <v>760.92067883660536</v>
      </c>
      <c r="H842" s="78">
        <v>1000.6669832914414</v>
      </c>
      <c r="I842" s="78">
        <v>994.83178649134311</v>
      </c>
    </row>
    <row r="843" spans="1:9" ht="63">
      <c r="A843" s="202" t="s">
        <v>1451</v>
      </c>
      <c r="B843" s="194"/>
      <c r="C843" s="182" t="s">
        <v>31</v>
      </c>
      <c r="D843" s="143" t="s">
        <v>1110</v>
      </c>
      <c r="E843" s="143" t="s">
        <v>736</v>
      </c>
      <c r="F843" s="143" t="s">
        <v>61</v>
      </c>
      <c r="G843" s="81">
        <v>780000</v>
      </c>
      <c r="H843" s="81">
        <v>780000</v>
      </c>
      <c r="I843" s="81">
        <v>780000</v>
      </c>
    </row>
    <row r="844" spans="1:9" ht="63">
      <c r="A844" s="203"/>
      <c r="B844" s="194"/>
      <c r="C844" s="183"/>
      <c r="D844" s="143" t="s">
        <v>1109</v>
      </c>
      <c r="E844" s="143" t="s">
        <v>17</v>
      </c>
      <c r="F844" s="143" t="s">
        <v>7</v>
      </c>
      <c r="G844" s="78">
        <v>34478.988185361268</v>
      </c>
      <c r="H844" s="78">
        <v>45342.420115507754</v>
      </c>
      <c r="I844" s="78">
        <v>45078.014524852166</v>
      </c>
    </row>
    <row r="845" spans="1:9" ht="78.75">
      <c r="A845" s="202" t="s">
        <v>1452</v>
      </c>
      <c r="B845" s="194"/>
      <c r="C845" s="182" t="s">
        <v>31</v>
      </c>
      <c r="D845" s="143" t="s">
        <v>1111</v>
      </c>
      <c r="E845" s="143" t="s">
        <v>1112</v>
      </c>
      <c r="F845" s="143" t="s">
        <v>61</v>
      </c>
      <c r="G845" s="81">
        <v>153300</v>
      </c>
      <c r="H845" s="81">
        <v>153300</v>
      </c>
      <c r="I845" s="81">
        <v>153300</v>
      </c>
    </row>
    <row r="846" spans="1:9" ht="63">
      <c r="A846" s="203"/>
      <c r="B846" s="194"/>
      <c r="C846" s="183"/>
      <c r="D846" s="143" t="s">
        <v>1109</v>
      </c>
      <c r="E846" s="143" t="s">
        <v>17</v>
      </c>
      <c r="F846" s="143" t="s">
        <v>7</v>
      </c>
      <c r="G846" s="78">
        <v>17857.785090066925</v>
      </c>
      <c r="H846" s="78">
        <v>23484.308458623662</v>
      </c>
      <c r="I846" s="78">
        <v>23347.364236561356</v>
      </c>
    </row>
    <row r="847" spans="1:9" ht="63">
      <c r="A847" s="202" t="s">
        <v>1453</v>
      </c>
      <c r="B847" s="194"/>
      <c r="C847" s="182" t="s">
        <v>771</v>
      </c>
      <c r="D847" s="143" t="s">
        <v>772</v>
      </c>
      <c r="E847" s="143" t="s">
        <v>183</v>
      </c>
      <c r="F847" s="143" t="s">
        <v>23</v>
      </c>
      <c r="G847" s="81">
        <v>63</v>
      </c>
      <c r="H847" s="81">
        <v>63</v>
      </c>
      <c r="I847" s="81">
        <v>63</v>
      </c>
    </row>
    <row r="848" spans="1:9" ht="63">
      <c r="A848" s="203"/>
      <c r="B848" s="194"/>
      <c r="C848" s="183"/>
      <c r="D848" s="143" t="s">
        <v>1109</v>
      </c>
      <c r="E848" s="143" t="s">
        <v>17</v>
      </c>
      <c r="F848" s="143" t="s">
        <v>7</v>
      </c>
      <c r="G848" s="78">
        <v>15.238478972014486</v>
      </c>
      <c r="H848" s="78">
        <v>20.039727145002697</v>
      </c>
      <c r="I848" s="78">
        <v>19.922869335497751</v>
      </c>
    </row>
    <row r="849" spans="1:9" ht="63">
      <c r="A849" s="202" t="s">
        <v>1454</v>
      </c>
      <c r="B849" s="194"/>
      <c r="C849" s="204" t="s">
        <v>1113</v>
      </c>
      <c r="D849" s="163" t="s">
        <v>1114</v>
      </c>
      <c r="E849" s="143" t="s">
        <v>183</v>
      </c>
      <c r="F849" s="143" t="s">
        <v>23</v>
      </c>
      <c r="G849" s="81">
        <v>9</v>
      </c>
      <c r="H849" s="81">
        <v>9</v>
      </c>
      <c r="I849" s="81">
        <v>9</v>
      </c>
    </row>
    <row r="850" spans="1:9" ht="63">
      <c r="A850" s="203"/>
      <c r="B850" s="194"/>
      <c r="C850" s="205"/>
      <c r="D850" s="163" t="s">
        <v>1115</v>
      </c>
      <c r="E850" s="143" t="s">
        <v>17</v>
      </c>
      <c r="F850" s="143" t="s">
        <v>7</v>
      </c>
      <c r="G850" s="78">
        <v>1.9350444571277567</v>
      </c>
      <c r="H850" s="78">
        <v>2.5447266098870891</v>
      </c>
      <c r="I850" s="78">
        <v>2.5298875267364727</v>
      </c>
    </row>
    <row r="851" spans="1:9" ht="63">
      <c r="A851" s="202" t="s">
        <v>1455</v>
      </c>
      <c r="B851" s="194"/>
      <c r="C851" s="204" t="s">
        <v>778</v>
      </c>
      <c r="D851" s="163" t="s">
        <v>1116</v>
      </c>
      <c r="E851" s="143" t="s">
        <v>1117</v>
      </c>
      <c r="F851" s="143" t="s">
        <v>23</v>
      </c>
      <c r="G851" s="81">
        <v>1800</v>
      </c>
      <c r="H851" s="81">
        <v>1800</v>
      </c>
      <c r="I851" s="81">
        <v>1800</v>
      </c>
    </row>
    <row r="852" spans="1:9" ht="63">
      <c r="A852" s="203"/>
      <c r="B852" s="194"/>
      <c r="C852" s="205"/>
      <c r="D852" s="163" t="s">
        <v>1109</v>
      </c>
      <c r="E852" s="143" t="s">
        <v>17</v>
      </c>
      <c r="F852" s="143" t="s">
        <v>7</v>
      </c>
      <c r="G852" s="78">
        <v>435.38508804068016</v>
      </c>
      <c r="H852" s="78">
        <v>572.56359925171625</v>
      </c>
      <c r="I852" s="78">
        <v>569.22480488956296</v>
      </c>
    </row>
    <row r="853" spans="1:9" ht="63">
      <c r="A853" s="202" t="s">
        <v>1456</v>
      </c>
      <c r="B853" s="194"/>
      <c r="C853" s="204" t="s">
        <v>778</v>
      </c>
      <c r="D853" s="163" t="s">
        <v>1116</v>
      </c>
      <c r="E853" s="143" t="s">
        <v>1118</v>
      </c>
      <c r="F853" s="143" t="s">
        <v>23</v>
      </c>
      <c r="G853" s="81">
        <v>58</v>
      </c>
      <c r="H853" s="81">
        <v>58</v>
      </c>
      <c r="I853" s="81">
        <v>58</v>
      </c>
    </row>
    <row r="854" spans="1:9" ht="63">
      <c r="A854" s="203"/>
      <c r="B854" s="194"/>
      <c r="C854" s="205"/>
      <c r="D854" s="163" t="s">
        <v>1109</v>
      </c>
      <c r="E854" s="143" t="s">
        <v>17</v>
      </c>
      <c r="F854" s="143" t="s">
        <v>7</v>
      </c>
      <c r="G854" s="78">
        <v>14.029072314176238</v>
      </c>
      <c r="H854" s="78">
        <v>18.449267921681397</v>
      </c>
      <c r="I854" s="78">
        <v>18.34168456883943</v>
      </c>
    </row>
    <row r="855" spans="1:9" ht="63">
      <c r="A855" s="202" t="s">
        <v>1457</v>
      </c>
      <c r="B855" s="194"/>
      <c r="C855" s="204" t="s">
        <v>1119</v>
      </c>
      <c r="D855" s="163" t="s">
        <v>1120</v>
      </c>
      <c r="E855" s="143" t="s">
        <v>1121</v>
      </c>
      <c r="F855" s="143" t="s">
        <v>23</v>
      </c>
      <c r="G855" s="81">
        <v>3</v>
      </c>
      <c r="H855" s="81">
        <v>3</v>
      </c>
      <c r="I855" s="81">
        <v>3</v>
      </c>
    </row>
    <row r="856" spans="1:9" ht="63">
      <c r="A856" s="203"/>
      <c r="B856" s="194"/>
      <c r="C856" s="205"/>
      <c r="D856" s="163" t="s">
        <v>1115</v>
      </c>
      <c r="E856" s="143" t="s">
        <v>17</v>
      </c>
      <c r="F856" s="143" t="s">
        <v>7</v>
      </c>
      <c r="G856" s="78">
        <v>0.7256455435563095</v>
      </c>
      <c r="H856" s="78">
        <v>0.95427757084952913</v>
      </c>
      <c r="I856" s="78">
        <v>0.94871288497420336</v>
      </c>
    </row>
    <row r="857" spans="1:9" ht="63">
      <c r="A857" s="202" t="s">
        <v>1458</v>
      </c>
      <c r="B857" s="194"/>
      <c r="C857" s="204" t="s">
        <v>1119</v>
      </c>
      <c r="D857" s="163" t="s">
        <v>1120</v>
      </c>
      <c r="E857" s="143" t="s">
        <v>1122</v>
      </c>
      <c r="F857" s="143" t="s">
        <v>23</v>
      </c>
      <c r="G857" s="81">
        <v>2</v>
      </c>
      <c r="H857" s="81">
        <v>2</v>
      </c>
      <c r="I857" s="81">
        <v>2</v>
      </c>
    </row>
    <row r="858" spans="1:9" ht="63">
      <c r="A858" s="203"/>
      <c r="B858" s="194"/>
      <c r="C858" s="205"/>
      <c r="D858" s="163" t="s">
        <v>1109</v>
      </c>
      <c r="E858" s="143" t="s">
        <v>17</v>
      </c>
      <c r="F858" s="143" t="s">
        <v>7</v>
      </c>
      <c r="G858" s="78">
        <v>0.48376111428193919</v>
      </c>
      <c r="H858" s="78">
        <v>0.63618165247177227</v>
      </c>
      <c r="I858" s="78">
        <v>0.63247188168411816</v>
      </c>
    </row>
    <row r="859" spans="1:9" ht="63">
      <c r="A859" s="202" t="s">
        <v>1459</v>
      </c>
      <c r="B859" s="194"/>
      <c r="C859" s="204" t="s">
        <v>1123</v>
      </c>
      <c r="D859" s="163" t="s">
        <v>1124</v>
      </c>
      <c r="E859" s="143" t="s">
        <v>1125</v>
      </c>
      <c r="F859" s="143" t="s">
        <v>23</v>
      </c>
      <c r="G859" s="81">
        <v>5</v>
      </c>
      <c r="H859" s="81">
        <v>5</v>
      </c>
      <c r="I859" s="81">
        <v>5</v>
      </c>
    </row>
    <row r="860" spans="1:9" ht="63">
      <c r="A860" s="203"/>
      <c r="B860" s="194"/>
      <c r="C860" s="205"/>
      <c r="D860" s="163" t="s">
        <v>1109</v>
      </c>
      <c r="E860" s="143" t="s">
        <v>17</v>
      </c>
      <c r="F860" s="143" t="s">
        <v>7</v>
      </c>
      <c r="G860" s="78">
        <v>1.2094066578382485</v>
      </c>
      <c r="H860" s="78">
        <v>1.5904592233213013</v>
      </c>
      <c r="I860" s="78">
        <v>1.5811847666583214</v>
      </c>
    </row>
    <row r="861" spans="1:9" ht="63">
      <c r="A861" s="202" t="s">
        <v>1460</v>
      </c>
      <c r="B861" s="194"/>
      <c r="C861" s="204" t="s">
        <v>191</v>
      </c>
      <c r="D861" s="163" t="s">
        <v>1126</v>
      </c>
      <c r="E861" s="143" t="s">
        <v>1127</v>
      </c>
      <c r="F861" s="143" t="s">
        <v>23</v>
      </c>
      <c r="G861" s="81">
        <v>600</v>
      </c>
      <c r="H861" s="81">
        <v>600</v>
      </c>
      <c r="I861" s="81">
        <v>600</v>
      </c>
    </row>
    <row r="862" spans="1:9" ht="63">
      <c r="A862" s="203"/>
      <c r="B862" s="194"/>
      <c r="C862" s="205"/>
      <c r="D862" s="163" t="s">
        <v>1109</v>
      </c>
      <c r="E862" s="143" t="s">
        <v>17</v>
      </c>
      <c r="F862" s="143" t="s">
        <v>7</v>
      </c>
      <c r="G862" s="78">
        <v>145.12836526164895</v>
      </c>
      <c r="H862" s="78">
        <v>190.85453647866663</v>
      </c>
      <c r="I862" s="78">
        <v>189.74160500481966</v>
      </c>
    </row>
    <row r="863" spans="1:9" ht="63">
      <c r="A863" s="202" t="s">
        <v>1461</v>
      </c>
      <c r="B863" s="194"/>
      <c r="C863" s="204" t="s">
        <v>191</v>
      </c>
      <c r="D863" s="163" t="s">
        <v>1128</v>
      </c>
      <c r="E863" s="143" t="s">
        <v>1129</v>
      </c>
      <c r="F863" s="143" t="s">
        <v>23</v>
      </c>
      <c r="G863" s="81">
        <v>4100</v>
      </c>
      <c r="H863" s="81">
        <v>4100</v>
      </c>
      <c r="I863" s="81">
        <v>4100</v>
      </c>
    </row>
    <row r="864" spans="1:9" ht="63">
      <c r="A864" s="203"/>
      <c r="B864" s="194"/>
      <c r="C864" s="205"/>
      <c r="D864" s="163" t="s">
        <v>1130</v>
      </c>
      <c r="E864" s="143" t="s">
        <v>17</v>
      </c>
      <c r="F864" s="143" t="s">
        <v>7</v>
      </c>
      <c r="G864" s="78">
        <v>991.71048562891212</v>
      </c>
      <c r="H864" s="78">
        <v>1304.1726523585103</v>
      </c>
      <c r="I864" s="78">
        <v>1296.5676206997396</v>
      </c>
    </row>
    <row r="865" spans="1:9" ht="63">
      <c r="A865" s="202" t="s">
        <v>1462</v>
      </c>
      <c r="B865" s="194"/>
      <c r="C865" s="204" t="s">
        <v>1131</v>
      </c>
      <c r="D865" s="140" t="s">
        <v>1132</v>
      </c>
      <c r="E865" s="141" t="s">
        <v>1133</v>
      </c>
      <c r="F865" s="141" t="s">
        <v>23</v>
      </c>
      <c r="G865" s="87">
        <v>5</v>
      </c>
      <c r="H865" s="87">
        <v>5</v>
      </c>
      <c r="I865" s="87">
        <v>5</v>
      </c>
    </row>
    <row r="866" spans="1:9" ht="63">
      <c r="A866" s="203"/>
      <c r="B866" s="194"/>
      <c r="C866" s="205"/>
      <c r="D866" s="163" t="s">
        <v>1109</v>
      </c>
      <c r="E866" s="143" t="s">
        <v>17</v>
      </c>
      <c r="F866" s="143" t="s">
        <v>7</v>
      </c>
      <c r="G866" s="78">
        <v>1.2094066578382485</v>
      </c>
      <c r="H866" s="78">
        <v>1.5904592233213013</v>
      </c>
      <c r="I866" s="78">
        <v>1.5811847666583214</v>
      </c>
    </row>
    <row r="867" spans="1:9" ht="63">
      <c r="A867" s="202" t="s">
        <v>1463</v>
      </c>
      <c r="B867" s="194"/>
      <c r="C867" s="204" t="s">
        <v>1131</v>
      </c>
      <c r="D867" s="140" t="s">
        <v>1132</v>
      </c>
      <c r="E867" s="141" t="s">
        <v>1134</v>
      </c>
      <c r="F867" s="141" t="s">
        <v>23</v>
      </c>
      <c r="G867" s="87">
        <v>5</v>
      </c>
      <c r="H867" s="87">
        <v>5</v>
      </c>
      <c r="I867" s="87">
        <v>5</v>
      </c>
    </row>
    <row r="868" spans="1:9" ht="63">
      <c r="A868" s="203"/>
      <c r="B868" s="194"/>
      <c r="C868" s="205"/>
      <c r="D868" s="163" t="s">
        <v>1109</v>
      </c>
      <c r="E868" s="143" t="s">
        <v>17</v>
      </c>
      <c r="F868" s="143" t="s">
        <v>7</v>
      </c>
      <c r="G868" s="78">
        <v>1.2094066578382485</v>
      </c>
      <c r="H868" s="78">
        <v>1.5904592233213013</v>
      </c>
      <c r="I868" s="78">
        <v>1.5811847666583214</v>
      </c>
    </row>
    <row r="869" spans="1:9" ht="63">
      <c r="A869" s="202" t="s">
        <v>1464</v>
      </c>
      <c r="B869" s="194"/>
      <c r="C869" s="204" t="s">
        <v>1131</v>
      </c>
      <c r="D869" s="163" t="s">
        <v>1132</v>
      </c>
      <c r="E869" s="143" t="s">
        <v>1135</v>
      </c>
      <c r="F869" s="143" t="s">
        <v>23</v>
      </c>
      <c r="G869" s="81">
        <v>1</v>
      </c>
      <c r="H869" s="81">
        <v>1</v>
      </c>
      <c r="I869" s="81">
        <v>1</v>
      </c>
    </row>
    <row r="870" spans="1:9" ht="63">
      <c r="A870" s="203"/>
      <c r="B870" s="194"/>
      <c r="C870" s="205"/>
      <c r="D870" s="163" t="s">
        <v>1109</v>
      </c>
      <c r="E870" s="143" t="s">
        <v>17</v>
      </c>
      <c r="F870" s="143" t="s">
        <v>7</v>
      </c>
      <c r="G870" s="78">
        <v>0.24188442927437023</v>
      </c>
      <c r="H870" s="78">
        <v>0.31809591837775675</v>
      </c>
      <c r="I870" s="78">
        <v>0.31624100329008509</v>
      </c>
    </row>
    <row r="871" spans="1:9" ht="63">
      <c r="A871" s="202" t="s">
        <v>1465</v>
      </c>
      <c r="B871" s="194"/>
      <c r="C871" s="204" t="s">
        <v>1131</v>
      </c>
      <c r="D871" s="163" t="s">
        <v>1136</v>
      </c>
      <c r="E871" s="143" t="s">
        <v>1137</v>
      </c>
      <c r="F871" s="143" t="s">
        <v>23</v>
      </c>
      <c r="G871" s="81">
        <v>0</v>
      </c>
      <c r="H871" s="81">
        <v>0</v>
      </c>
      <c r="I871" s="81">
        <v>0</v>
      </c>
    </row>
    <row r="872" spans="1:9" ht="63">
      <c r="A872" s="203"/>
      <c r="B872" s="194"/>
      <c r="C872" s="205"/>
      <c r="D872" s="163" t="s">
        <v>1109</v>
      </c>
      <c r="E872" s="143" t="s">
        <v>17</v>
      </c>
      <c r="F872" s="143" t="s">
        <v>7</v>
      </c>
      <c r="G872" s="78">
        <v>0</v>
      </c>
      <c r="H872" s="78">
        <v>0</v>
      </c>
      <c r="I872" s="78">
        <v>0</v>
      </c>
    </row>
    <row r="873" spans="1:9" ht="173.25">
      <c r="A873" s="202" t="s">
        <v>1466</v>
      </c>
      <c r="B873" s="194"/>
      <c r="C873" s="204" t="s">
        <v>778</v>
      </c>
      <c r="D873" s="163" t="s">
        <v>779</v>
      </c>
      <c r="E873" s="143" t="s">
        <v>1138</v>
      </c>
      <c r="F873" s="143" t="s">
        <v>23</v>
      </c>
      <c r="G873" s="80">
        <v>39</v>
      </c>
      <c r="H873" s="80">
        <v>39</v>
      </c>
      <c r="I873" s="81">
        <v>39</v>
      </c>
    </row>
    <row r="874" spans="1:9" ht="63">
      <c r="A874" s="203"/>
      <c r="B874" s="194"/>
      <c r="C874" s="205"/>
      <c r="D874" s="163" t="s">
        <v>1139</v>
      </c>
      <c r="E874" s="143" t="s">
        <v>17</v>
      </c>
      <c r="F874" s="143" t="s">
        <v>7</v>
      </c>
      <c r="G874" s="85">
        <v>58773.2</v>
      </c>
      <c r="H874" s="88">
        <v>58530.21</v>
      </c>
      <c r="I874" s="78">
        <v>57366.2</v>
      </c>
    </row>
    <row r="875" spans="1:9" ht="157.5">
      <c r="A875" s="202" t="s">
        <v>1467</v>
      </c>
      <c r="B875" s="194"/>
      <c r="C875" s="204" t="s">
        <v>1140</v>
      </c>
      <c r="D875" s="163" t="s">
        <v>1141</v>
      </c>
      <c r="E875" s="143" t="s">
        <v>1142</v>
      </c>
      <c r="F875" s="143" t="s">
        <v>23</v>
      </c>
      <c r="G875" s="80">
        <v>0</v>
      </c>
      <c r="H875" s="80">
        <v>0</v>
      </c>
      <c r="I875" s="81">
        <v>0</v>
      </c>
    </row>
    <row r="876" spans="1:9" ht="63">
      <c r="A876" s="203"/>
      <c r="B876" s="194"/>
      <c r="C876" s="205"/>
      <c r="D876" s="163" t="s">
        <v>1139</v>
      </c>
      <c r="E876" s="143" t="s">
        <v>17</v>
      </c>
      <c r="F876" s="143" t="s">
        <v>7</v>
      </c>
      <c r="G876" s="85">
        <v>0</v>
      </c>
      <c r="H876" s="88"/>
      <c r="I876" s="78">
        <v>0</v>
      </c>
    </row>
    <row r="877" spans="1:9" ht="63">
      <c r="A877" s="202" t="s">
        <v>1468</v>
      </c>
      <c r="B877" s="194"/>
      <c r="C877" s="204" t="s">
        <v>723</v>
      </c>
      <c r="D877" s="163" t="s">
        <v>1143</v>
      </c>
      <c r="E877" s="143" t="s">
        <v>60</v>
      </c>
      <c r="F877" s="143" t="s">
        <v>61</v>
      </c>
      <c r="G877" s="83">
        <v>3000</v>
      </c>
      <c r="H877" s="83">
        <v>3000</v>
      </c>
      <c r="I877" s="86">
        <v>3000</v>
      </c>
    </row>
    <row r="878" spans="1:9" ht="63">
      <c r="A878" s="203"/>
      <c r="B878" s="194"/>
      <c r="C878" s="205"/>
      <c r="D878" s="163" t="s">
        <v>1144</v>
      </c>
      <c r="E878" s="143" t="s">
        <v>17</v>
      </c>
      <c r="F878" s="143" t="s">
        <v>7</v>
      </c>
      <c r="G878" s="82">
        <v>2682.0560588631347</v>
      </c>
      <c r="H878" s="82">
        <v>2938.5085482662248</v>
      </c>
      <c r="I878" s="30">
        <v>2926.5292740725858</v>
      </c>
    </row>
    <row r="879" spans="1:9" ht="94.5">
      <c r="A879" s="202" t="s">
        <v>1469</v>
      </c>
      <c r="B879" s="194"/>
      <c r="C879" s="204" t="s">
        <v>1145</v>
      </c>
      <c r="D879" s="163" t="s">
        <v>1146</v>
      </c>
      <c r="E879" s="143" t="s">
        <v>1147</v>
      </c>
      <c r="F879" s="143" t="s">
        <v>92</v>
      </c>
      <c r="G879" s="83">
        <v>650</v>
      </c>
      <c r="H879" s="83">
        <v>650</v>
      </c>
      <c r="I879" s="86">
        <v>650</v>
      </c>
    </row>
    <row r="880" spans="1:9" ht="63">
      <c r="A880" s="203"/>
      <c r="B880" s="194"/>
      <c r="C880" s="205"/>
      <c r="D880" s="163" t="s">
        <v>1144</v>
      </c>
      <c r="E880" s="143" t="s">
        <v>17</v>
      </c>
      <c r="F880" s="143" t="s">
        <v>7</v>
      </c>
      <c r="G880" s="82">
        <v>1668.7387258793858</v>
      </c>
      <c r="H880" s="82">
        <v>1828.299969575578</v>
      </c>
      <c r="I880" s="30">
        <v>1820.8466284387316</v>
      </c>
    </row>
    <row r="881" spans="1:9" ht="94.5">
      <c r="A881" s="202" t="s">
        <v>1470</v>
      </c>
      <c r="B881" s="194"/>
      <c r="C881" s="204" t="s">
        <v>1145</v>
      </c>
      <c r="D881" s="163" t="s">
        <v>1148</v>
      </c>
      <c r="E881" s="143" t="s">
        <v>1149</v>
      </c>
      <c r="F881" s="143" t="s">
        <v>92</v>
      </c>
      <c r="G881" s="83">
        <v>1100</v>
      </c>
      <c r="H881" s="83">
        <v>1100</v>
      </c>
      <c r="I881" s="86">
        <v>1100</v>
      </c>
    </row>
    <row r="882" spans="1:9" ht="63">
      <c r="A882" s="203"/>
      <c r="B882" s="194"/>
      <c r="C882" s="205"/>
      <c r="D882" s="163" t="s">
        <v>1144</v>
      </c>
      <c r="E882" s="143" t="s">
        <v>17</v>
      </c>
      <c r="F882" s="143" t="s">
        <v>7</v>
      </c>
      <c r="G882" s="82">
        <v>2948.3291034420668</v>
      </c>
      <c r="H882" s="82">
        <v>3230.2420543882881</v>
      </c>
      <c r="I882" s="30">
        <v>3217.0734844672743</v>
      </c>
    </row>
    <row r="883" spans="1:9" ht="94.5">
      <c r="A883" s="202" t="s">
        <v>1471</v>
      </c>
      <c r="B883" s="194"/>
      <c r="C883" s="204" t="s">
        <v>1145</v>
      </c>
      <c r="D883" s="163" t="s">
        <v>1150</v>
      </c>
      <c r="E883" s="143" t="s">
        <v>1151</v>
      </c>
      <c r="F883" s="143" t="s">
        <v>92</v>
      </c>
      <c r="G883" s="83">
        <v>750</v>
      </c>
      <c r="H883" s="83">
        <v>750</v>
      </c>
      <c r="I883" s="86">
        <v>750</v>
      </c>
    </row>
    <row r="884" spans="1:9" ht="63">
      <c r="A884" s="203"/>
      <c r="B884" s="194"/>
      <c r="C884" s="205"/>
      <c r="D884" s="163" t="s">
        <v>1144</v>
      </c>
      <c r="E884" s="143" t="s">
        <v>17</v>
      </c>
      <c r="F884" s="143" t="s">
        <v>7</v>
      </c>
      <c r="G884" s="82">
        <v>1953.0478909966057</v>
      </c>
      <c r="H884" s="82">
        <v>2139.7941716771966</v>
      </c>
      <c r="I884" s="30">
        <v>2131.0709773493818</v>
      </c>
    </row>
    <row r="885" spans="1:9" ht="94.5">
      <c r="A885" s="202" t="s">
        <v>1472</v>
      </c>
      <c r="B885" s="194"/>
      <c r="C885" s="204" t="s">
        <v>1145</v>
      </c>
      <c r="D885" s="163" t="s">
        <v>1152</v>
      </c>
      <c r="E885" s="143" t="s">
        <v>1153</v>
      </c>
      <c r="F885" s="143" t="s">
        <v>92</v>
      </c>
      <c r="G885" s="83">
        <v>0</v>
      </c>
      <c r="H885" s="83">
        <v>0</v>
      </c>
      <c r="I885" s="86">
        <v>0</v>
      </c>
    </row>
    <row r="886" spans="1:9" ht="63">
      <c r="A886" s="203"/>
      <c r="B886" s="194"/>
      <c r="C886" s="205"/>
      <c r="D886" s="163" t="s">
        <v>1144</v>
      </c>
      <c r="E886" s="143" t="s">
        <v>17</v>
      </c>
      <c r="F886" s="143" t="s">
        <v>7</v>
      </c>
      <c r="G886" s="82">
        <v>0</v>
      </c>
      <c r="H886" s="82">
        <v>0</v>
      </c>
      <c r="I886" s="30">
        <v>0</v>
      </c>
    </row>
    <row r="887" spans="1:9" ht="141.75">
      <c r="A887" s="202" t="s">
        <v>1473</v>
      </c>
      <c r="B887" s="194"/>
      <c r="C887" s="204" t="s">
        <v>1154</v>
      </c>
      <c r="D887" s="163" t="s">
        <v>1155</v>
      </c>
      <c r="E887" s="143" t="s">
        <v>1156</v>
      </c>
      <c r="F887" s="143" t="s">
        <v>92</v>
      </c>
      <c r="G887" s="83">
        <v>0</v>
      </c>
      <c r="H887" s="83">
        <v>0</v>
      </c>
      <c r="I887" s="86">
        <v>0</v>
      </c>
    </row>
    <row r="888" spans="1:9" ht="63">
      <c r="A888" s="203"/>
      <c r="B888" s="194"/>
      <c r="C888" s="205"/>
      <c r="D888" s="163" t="s">
        <v>1144</v>
      </c>
      <c r="E888" s="143" t="s">
        <v>17</v>
      </c>
      <c r="F888" s="143" t="s">
        <v>7</v>
      </c>
      <c r="G888" s="82">
        <v>0</v>
      </c>
      <c r="H888" s="82">
        <v>0</v>
      </c>
      <c r="I888" s="30">
        <v>0</v>
      </c>
    </row>
    <row r="889" spans="1:9" ht="141.75">
      <c r="A889" s="202" t="s">
        <v>1474</v>
      </c>
      <c r="B889" s="194"/>
      <c r="C889" s="204" t="s">
        <v>1154</v>
      </c>
      <c r="D889" s="163" t="s">
        <v>1157</v>
      </c>
      <c r="E889" s="143" t="s">
        <v>1158</v>
      </c>
      <c r="F889" s="143" t="s">
        <v>92</v>
      </c>
      <c r="G889" s="83">
        <v>500</v>
      </c>
      <c r="H889" s="83">
        <v>500</v>
      </c>
      <c r="I889" s="86">
        <v>500</v>
      </c>
    </row>
    <row r="890" spans="1:9" ht="63">
      <c r="A890" s="203"/>
      <c r="B890" s="194"/>
      <c r="C890" s="205"/>
      <c r="D890" s="163" t="s">
        <v>1144</v>
      </c>
      <c r="E890" s="143" t="s">
        <v>17</v>
      </c>
      <c r="F890" s="143" t="s">
        <v>7</v>
      </c>
      <c r="G890" s="82">
        <v>1363.7080512530658</v>
      </c>
      <c r="H890" s="82">
        <v>1494.1029113482448</v>
      </c>
      <c r="I890" s="30">
        <v>1488.0119750264446</v>
      </c>
    </row>
    <row r="891" spans="1:9" ht="141.75">
      <c r="A891" s="202" t="s">
        <v>1475</v>
      </c>
      <c r="B891" s="194"/>
      <c r="C891" s="204" t="s">
        <v>1154</v>
      </c>
      <c r="D891" s="163" t="s">
        <v>1159</v>
      </c>
      <c r="E891" s="143" t="s">
        <v>1160</v>
      </c>
      <c r="F891" s="143" t="s">
        <v>92</v>
      </c>
      <c r="G891" s="83">
        <v>500</v>
      </c>
      <c r="H891" s="83">
        <v>500</v>
      </c>
      <c r="I891" s="86">
        <v>500</v>
      </c>
    </row>
    <row r="892" spans="1:9" ht="63">
      <c r="A892" s="203"/>
      <c r="B892" s="194"/>
      <c r="C892" s="205"/>
      <c r="D892" s="163" t="s">
        <v>1144</v>
      </c>
      <c r="E892" s="143" t="s">
        <v>17</v>
      </c>
      <c r="F892" s="143" t="s">
        <v>7</v>
      </c>
      <c r="G892" s="82">
        <v>1363.7080512530658</v>
      </c>
      <c r="H892" s="82">
        <v>1494.1029113482448</v>
      </c>
      <c r="I892" s="30">
        <v>1488.0119750264446</v>
      </c>
    </row>
    <row r="893" spans="1:9" ht="141.75">
      <c r="A893" s="202" t="s">
        <v>1476</v>
      </c>
      <c r="B893" s="194"/>
      <c r="C893" s="204" t="s">
        <v>1154</v>
      </c>
      <c r="D893" s="163" t="s">
        <v>1161</v>
      </c>
      <c r="E893" s="143" t="s">
        <v>1162</v>
      </c>
      <c r="F893" s="143" t="s">
        <v>92</v>
      </c>
      <c r="G893" s="83">
        <v>100</v>
      </c>
      <c r="H893" s="83">
        <v>100</v>
      </c>
      <c r="I893" s="86">
        <v>100</v>
      </c>
    </row>
    <row r="894" spans="1:9" ht="63">
      <c r="A894" s="203"/>
      <c r="B894" s="194"/>
      <c r="C894" s="205"/>
      <c r="D894" s="163" t="s">
        <v>1144</v>
      </c>
      <c r="E894" s="143" t="s">
        <v>17</v>
      </c>
      <c r="F894" s="143" t="s">
        <v>7</v>
      </c>
      <c r="G894" s="82">
        <v>308.68112555721603</v>
      </c>
      <c r="H894" s="82">
        <v>338.19655750327718</v>
      </c>
      <c r="I894" s="30">
        <v>336.81784812498836</v>
      </c>
    </row>
    <row r="895" spans="1:9" ht="94.5">
      <c r="A895" s="202" t="s">
        <v>1477</v>
      </c>
      <c r="B895" s="194"/>
      <c r="C895" s="204" t="s">
        <v>756</v>
      </c>
      <c r="D895" s="163" t="s">
        <v>1163</v>
      </c>
      <c r="E895" s="143" t="s">
        <v>1147</v>
      </c>
      <c r="F895" s="143" t="s">
        <v>92</v>
      </c>
      <c r="G895" s="83">
        <v>0</v>
      </c>
      <c r="H895" s="83">
        <v>0</v>
      </c>
      <c r="I895" s="86">
        <v>0</v>
      </c>
    </row>
    <row r="896" spans="1:9" ht="63">
      <c r="A896" s="203"/>
      <c r="B896" s="194"/>
      <c r="C896" s="205"/>
      <c r="D896" s="163" t="s">
        <v>1144</v>
      </c>
      <c r="E896" s="143" t="s">
        <v>17</v>
      </c>
      <c r="F896" s="143" t="s">
        <v>7</v>
      </c>
      <c r="G896" s="82">
        <v>0</v>
      </c>
      <c r="H896" s="82">
        <v>0</v>
      </c>
      <c r="I896" s="30">
        <v>0</v>
      </c>
    </row>
    <row r="897" spans="1:9" ht="94.5">
      <c r="A897" s="202" t="s">
        <v>1478</v>
      </c>
      <c r="B897" s="194"/>
      <c r="C897" s="204" t="s">
        <v>756</v>
      </c>
      <c r="D897" s="163" t="s">
        <v>1164</v>
      </c>
      <c r="E897" s="143" t="s">
        <v>1165</v>
      </c>
      <c r="F897" s="143" t="s">
        <v>92</v>
      </c>
      <c r="G897" s="83">
        <v>100</v>
      </c>
      <c r="H897" s="83">
        <v>100</v>
      </c>
      <c r="I897" s="86">
        <v>100</v>
      </c>
    </row>
    <row r="898" spans="1:9" ht="63">
      <c r="A898" s="203"/>
      <c r="B898" s="194"/>
      <c r="C898" s="205"/>
      <c r="D898" s="163" t="s">
        <v>1144</v>
      </c>
      <c r="E898" s="143" t="s">
        <v>17</v>
      </c>
      <c r="F898" s="143" t="s">
        <v>7</v>
      </c>
      <c r="G898" s="82">
        <v>794.12806184225542</v>
      </c>
      <c r="H898" s="82">
        <v>870.06089616586871</v>
      </c>
      <c r="I898" s="30">
        <v>866.51396143039426</v>
      </c>
    </row>
    <row r="899" spans="1:9" ht="94.5">
      <c r="A899" s="202" t="s">
        <v>1479</v>
      </c>
      <c r="B899" s="194"/>
      <c r="C899" s="204" t="s">
        <v>756</v>
      </c>
      <c r="D899" s="163" t="s">
        <v>1166</v>
      </c>
      <c r="E899" s="143" t="s">
        <v>1167</v>
      </c>
      <c r="F899" s="143" t="s">
        <v>92</v>
      </c>
      <c r="G899" s="83">
        <v>0</v>
      </c>
      <c r="H899" s="83">
        <v>0</v>
      </c>
      <c r="I899" s="86">
        <v>0</v>
      </c>
    </row>
    <row r="900" spans="1:9" ht="63">
      <c r="A900" s="203"/>
      <c r="B900" s="194"/>
      <c r="C900" s="205"/>
      <c r="D900" s="163" t="s">
        <v>1144</v>
      </c>
      <c r="E900" s="143" t="s">
        <v>17</v>
      </c>
      <c r="F900" s="143" t="s">
        <v>7</v>
      </c>
      <c r="G900" s="82">
        <v>0</v>
      </c>
      <c r="H900" s="82">
        <v>0</v>
      </c>
      <c r="I900" s="30">
        <v>0</v>
      </c>
    </row>
    <row r="901" spans="1:9" ht="157.5">
      <c r="A901" s="202" t="s">
        <v>1480</v>
      </c>
      <c r="B901" s="194"/>
      <c r="C901" s="204" t="s">
        <v>789</v>
      </c>
      <c r="D901" s="163" t="s">
        <v>1168</v>
      </c>
      <c r="E901" s="143" t="s">
        <v>1169</v>
      </c>
      <c r="F901" s="143" t="s">
        <v>61</v>
      </c>
      <c r="G901" s="83">
        <v>10000</v>
      </c>
      <c r="H901" s="83">
        <v>10000</v>
      </c>
      <c r="I901" s="86">
        <v>10000</v>
      </c>
    </row>
    <row r="902" spans="1:9" ht="63">
      <c r="A902" s="203"/>
      <c r="B902" s="194"/>
      <c r="C902" s="205"/>
      <c r="D902" s="163" t="s">
        <v>1144</v>
      </c>
      <c r="E902" s="143" t="s">
        <v>17</v>
      </c>
      <c r="F902" s="143" t="s">
        <v>7</v>
      </c>
      <c r="G902" s="82">
        <v>9481.8285769746763</v>
      </c>
      <c r="H902" s="82">
        <v>10388.460835693846</v>
      </c>
      <c r="I902" s="30">
        <v>10346.110705089637</v>
      </c>
    </row>
    <row r="903" spans="1:9" ht="78.75">
      <c r="A903" s="202" t="s">
        <v>1481</v>
      </c>
      <c r="B903" s="194"/>
      <c r="C903" s="204" t="s">
        <v>1170</v>
      </c>
      <c r="D903" s="140" t="s">
        <v>1171</v>
      </c>
      <c r="E903" s="143" t="s">
        <v>1172</v>
      </c>
      <c r="F903" s="143" t="s">
        <v>92</v>
      </c>
      <c r="G903" s="83">
        <v>165</v>
      </c>
      <c r="H903" s="83">
        <v>165</v>
      </c>
      <c r="I903" s="86">
        <v>165</v>
      </c>
    </row>
    <row r="904" spans="1:9" ht="63">
      <c r="A904" s="203"/>
      <c r="B904" s="194"/>
      <c r="C904" s="205"/>
      <c r="D904" s="163" t="s">
        <v>1144</v>
      </c>
      <c r="E904" s="143" t="s">
        <v>17</v>
      </c>
      <c r="F904" s="143" t="s">
        <v>7</v>
      </c>
      <c r="G904" s="82">
        <v>5518.9433647841015</v>
      </c>
      <c r="H904" s="82">
        <v>6046.6529777492697</v>
      </c>
      <c r="I904" s="30">
        <v>6022.0028830551501</v>
      </c>
    </row>
    <row r="905" spans="1:9" ht="63">
      <c r="A905" s="202" t="s">
        <v>1482</v>
      </c>
      <c r="B905" s="194"/>
      <c r="C905" s="204" t="s">
        <v>1170</v>
      </c>
      <c r="D905" s="140" t="s">
        <v>1173</v>
      </c>
      <c r="E905" s="143" t="s">
        <v>1174</v>
      </c>
      <c r="F905" s="143" t="s">
        <v>92</v>
      </c>
      <c r="G905" s="83">
        <v>165</v>
      </c>
      <c r="H905" s="83">
        <v>165</v>
      </c>
      <c r="I905" s="86">
        <v>165</v>
      </c>
    </row>
    <row r="906" spans="1:9" ht="63">
      <c r="A906" s="203"/>
      <c r="B906" s="194"/>
      <c r="C906" s="205"/>
      <c r="D906" s="163" t="s">
        <v>1175</v>
      </c>
      <c r="E906" s="143" t="s">
        <v>17</v>
      </c>
      <c r="F906" s="143" t="s">
        <v>7</v>
      </c>
      <c r="G906" s="82">
        <v>5518.9433647841015</v>
      </c>
      <c r="H906" s="82">
        <v>6046.6529777492697</v>
      </c>
      <c r="I906" s="30">
        <v>6022.0028830551501</v>
      </c>
    </row>
    <row r="907" spans="1:9" ht="63">
      <c r="A907" s="202" t="s">
        <v>1483</v>
      </c>
      <c r="B907" s="194"/>
      <c r="C907" s="204" t="s">
        <v>1176</v>
      </c>
      <c r="D907" s="163" t="s">
        <v>772</v>
      </c>
      <c r="E907" s="143" t="s">
        <v>773</v>
      </c>
      <c r="F907" s="143" t="s">
        <v>23</v>
      </c>
      <c r="G907" s="83">
        <v>12</v>
      </c>
      <c r="H907" s="83">
        <v>12</v>
      </c>
      <c r="I907" s="86">
        <v>12</v>
      </c>
    </row>
    <row r="908" spans="1:9" ht="63">
      <c r="A908" s="203"/>
      <c r="B908" s="194"/>
      <c r="C908" s="205"/>
      <c r="D908" s="163" t="s">
        <v>1144</v>
      </c>
      <c r="E908" s="143" t="s">
        <v>17</v>
      </c>
      <c r="F908" s="143" t="s">
        <v>7</v>
      </c>
      <c r="G908" s="82">
        <v>3131.0296174868522</v>
      </c>
      <c r="H908" s="82">
        <v>3430.4120025588727</v>
      </c>
      <c r="I908" s="30">
        <v>3416.4274095924684</v>
      </c>
    </row>
    <row r="909" spans="1:9" ht="63">
      <c r="A909" s="202" t="s">
        <v>1484</v>
      </c>
      <c r="B909" s="194"/>
      <c r="C909" s="204" t="s">
        <v>1177</v>
      </c>
      <c r="D909" s="89" t="s">
        <v>1178</v>
      </c>
      <c r="E909" s="143" t="s">
        <v>1179</v>
      </c>
      <c r="F909" s="143" t="s">
        <v>23</v>
      </c>
      <c r="G909" s="83">
        <v>5000</v>
      </c>
      <c r="H909" s="83">
        <v>5000</v>
      </c>
      <c r="I909" s="86">
        <v>5000</v>
      </c>
    </row>
    <row r="910" spans="1:9" ht="63">
      <c r="A910" s="203"/>
      <c r="B910" s="194"/>
      <c r="C910" s="205"/>
      <c r="D910" s="163" t="s">
        <v>1144</v>
      </c>
      <c r="E910" s="143" t="s">
        <v>17</v>
      </c>
      <c r="F910" s="143" t="s">
        <v>7</v>
      </c>
      <c r="G910" s="82">
        <v>3376.3587672591721</v>
      </c>
      <c r="H910" s="82">
        <v>3699.1990032490899</v>
      </c>
      <c r="I910" s="30">
        <v>3684.1186594526075</v>
      </c>
    </row>
    <row r="911" spans="1:9" ht="63">
      <c r="A911" s="202" t="s">
        <v>1485</v>
      </c>
      <c r="B911" s="194"/>
      <c r="C911" s="204" t="s">
        <v>711</v>
      </c>
      <c r="D911" s="163" t="s">
        <v>712</v>
      </c>
      <c r="E911" s="143" t="s">
        <v>690</v>
      </c>
      <c r="F911" s="143" t="s">
        <v>92</v>
      </c>
      <c r="G911" s="83">
        <v>120</v>
      </c>
      <c r="H911" s="83">
        <v>120</v>
      </c>
      <c r="I911" s="86">
        <v>120</v>
      </c>
    </row>
    <row r="912" spans="1:9" ht="63">
      <c r="A912" s="203"/>
      <c r="B912" s="194"/>
      <c r="C912" s="205"/>
      <c r="D912" s="163" t="s">
        <v>1144</v>
      </c>
      <c r="E912" s="143" t="s">
        <v>17</v>
      </c>
      <c r="F912" s="143" t="s">
        <v>7</v>
      </c>
      <c r="G912" s="82">
        <v>2308.7777967576067</v>
      </c>
      <c r="H912" s="82">
        <v>2529.538213565615</v>
      </c>
      <c r="I912" s="30">
        <v>2519.2261687490468</v>
      </c>
    </row>
    <row r="913" spans="1:9" ht="94.5">
      <c r="A913" s="202" t="s">
        <v>1486</v>
      </c>
      <c r="B913" s="194"/>
      <c r="C913" s="204" t="s">
        <v>1154</v>
      </c>
      <c r="D913" s="163" t="s">
        <v>1180</v>
      </c>
      <c r="E913" s="143" t="s">
        <v>1181</v>
      </c>
      <c r="F913" s="143" t="s">
        <v>92</v>
      </c>
      <c r="G913" s="83">
        <v>130</v>
      </c>
      <c r="H913" s="83">
        <v>130</v>
      </c>
      <c r="I913" s="86">
        <v>130</v>
      </c>
    </row>
    <row r="914" spans="1:9" ht="63">
      <c r="A914" s="203"/>
      <c r="B914" s="194"/>
      <c r="C914" s="205"/>
      <c r="D914" s="163" t="s">
        <v>1144</v>
      </c>
      <c r="E914" s="143" t="s">
        <v>17</v>
      </c>
      <c r="F914" s="143" t="s">
        <v>6</v>
      </c>
      <c r="G914" s="82">
        <v>898.89150442893595</v>
      </c>
      <c r="H914" s="82">
        <v>984.84159605819252</v>
      </c>
      <c r="I914" s="30">
        <v>980.82674045280635</v>
      </c>
    </row>
    <row r="915" spans="1:9" ht="94.5">
      <c r="A915" s="202" t="s">
        <v>1487</v>
      </c>
      <c r="B915" s="194"/>
      <c r="C915" s="204" t="s">
        <v>1154</v>
      </c>
      <c r="D915" s="163" t="s">
        <v>1182</v>
      </c>
      <c r="E915" s="143" t="s">
        <v>1183</v>
      </c>
      <c r="F915" s="143" t="s">
        <v>92</v>
      </c>
      <c r="G915" s="83">
        <v>410</v>
      </c>
      <c r="H915" s="83">
        <v>410</v>
      </c>
      <c r="I915" s="86">
        <v>410</v>
      </c>
    </row>
    <row r="916" spans="1:9" ht="63">
      <c r="A916" s="203"/>
      <c r="B916" s="194"/>
      <c r="C916" s="205"/>
      <c r="D916" s="163" t="s">
        <v>1144</v>
      </c>
      <c r="E916" s="143" t="s">
        <v>17</v>
      </c>
      <c r="F916" s="143" t="s">
        <v>6</v>
      </c>
      <c r="G916" s="82">
        <v>3135.9809832188321</v>
      </c>
      <c r="H916" s="82">
        <v>3435.8368073391212</v>
      </c>
      <c r="I916" s="30">
        <v>3421.83009933618</v>
      </c>
    </row>
    <row r="917" spans="1:9" ht="94.5">
      <c r="A917" s="202" t="s">
        <v>1488</v>
      </c>
      <c r="B917" s="194"/>
      <c r="C917" s="204" t="s">
        <v>1154</v>
      </c>
      <c r="D917" s="163" t="s">
        <v>1184</v>
      </c>
      <c r="E917" s="143" t="s">
        <v>1185</v>
      </c>
      <c r="F917" s="143" t="s">
        <v>92</v>
      </c>
      <c r="G917" s="83">
        <v>365</v>
      </c>
      <c r="H917" s="83">
        <v>365</v>
      </c>
      <c r="I917" s="86">
        <v>365</v>
      </c>
    </row>
    <row r="918" spans="1:9" ht="63">
      <c r="A918" s="203"/>
      <c r="B918" s="194"/>
      <c r="C918" s="205"/>
      <c r="D918" s="163" t="s">
        <v>1144</v>
      </c>
      <c r="E918" s="143" t="s">
        <v>17</v>
      </c>
      <c r="F918" s="143" t="s">
        <v>6</v>
      </c>
      <c r="G918" s="82">
        <v>2762.6489552189305</v>
      </c>
      <c r="H918" s="82">
        <v>3026.8075657638024</v>
      </c>
      <c r="I918" s="30">
        <v>3014.4683272807088</v>
      </c>
    </row>
    <row r="919" spans="1:9" ht="63">
      <c r="A919" s="202" t="s">
        <v>1489</v>
      </c>
      <c r="B919" s="194"/>
      <c r="C919" s="204" t="s">
        <v>723</v>
      </c>
      <c r="D919" s="163" t="s">
        <v>724</v>
      </c>
      <c r="E919" s="143" t="s">
        <v>782</v>
      </c>
      <c r="F919" s="143" t="s">
        <v>61</v>
      </c>
      <c r="G919" s="83">
        <v>0</v>
      </c>
      <c r="H919" s="83">
        <v>0</v>
      </c>
      <c r="I919" s="86">
        <v>0</v>
      </c>
    </row>
    <row r="920" spans="1:9" ht="63">
      <c r="A920" s="203"/>
      <c r="B920" s="194"/>
      <c r="C920" s="205"/>
      <c r="D920" s="163" t="s">
        <v>1144</v>
      </c>
      <c r="E920" s="143" t="s">
        <v>17</v>
      </c>
      <c r="F920" s="143" t="s">
        <v>7</v>
      </c>
      <c r="G920" s="82">
        <v>0</v>
      </c>
      <c r="H920" s="82">
        <v>0</v>
      </c>
      <c r="I920" s="30">
        <v>0</v>
      </c>
    </row>
    <row r="921" spans="1:9" ht="63">
      <c r="A921" s="202" t="s">
        <v>1490</v>
      </c>
      <c r="B921" s="194"/>
      <c r="C921" s="204" t="s">
        <v>756</v>
      </c>
      <c r="D921" s="163" t="s">
        <v>1166</v>
      </c>
      <c r="E921" s="143" t="s">
        <v>1186</v>
      </c>
      <c r="F921" s="143" t="s">
        <v>92</v>
      </c>
      <c r="G921" s="83">
        <v>0</v>
      </c>
      <c r="H921" s="83">
        <v>0</v>
      </c>
      <c r="I921" s="86">
        <v>0</v>
      </c>
    </row>
    <row r="922" spans="1:9" ht="63">
      <c r="A922" s="203"/>
      <c r="B922" s="194"/>
      <c r="C922" s="205"/>
      <c r="D922" s="163" t="s">
        <v>1144</v>
      </c>
      <c r="E922" s="143" t="s">
        <v>17</v>
      </c>
      <c r="F922" s="143" t="s">
        <v>7</v>
      </c>
      <c r="G922" s="82">
        <v>0</v>
      </c>
      <c r="H922" s="82">
        <v>0</v>
      </c>
      <c r="I922" s="30">
        <v>0</v>
      </c>
    </row>
    <row r="923" spans="1:9" ht="63">
      <c r="A923" s="202" t="s">
        <v>1491</v>
      </c>
      <c r="B923" s="194"/>
      <c r="C923" s="204" t="s">
        <v>1187</v>
      </c>
      <c r="D923" s="163" t="s">
        <v>1114</v>
      </c>
      <c r="E923" s="143" t="s">
        <v>1188</v>
      </c>
      <c r="F923" s="143" t="s">
        <v>23</v>
      </c>
      <c r="G923" s="83">
        <v>0</v>
      </c>
      <c r="H923" s="83">
        <v>0</v>
      </c>
      <c r="I923" s="86">
        <v>0</v>
      </c>
    </row>
    <row r="924" spans="1:9" ht="63">
      <c r="A924" s="203"/>
      <c r="B924" s="194"/>
      <c r="C924" s="205"/>
      <c r="D924" s="163" t="s">
        <v>1144</v>
      </c>
      <c r="E924" s="143" t="s">
        <v>17</v>
      </c>
      <c r="F924" s="143" t="s">
        <v>7</v>
      </c>
      <c r="G924" s="82">
        <v>0</v>
      </c>
      <c r="H924" s="82">
        <v>0</v>
      </c>
      <c r="I924" s="30">
        <v>0</v>
      </c>
    </row>
    <row r="925" spans="1:9" ht="63">
      <c r="A925" s="202" t="s">
        <v>1492</v>
      </c>
      <c r="B925" s="194"/>
      <c r="C925" s="204" t="s">
        <v>1189</v>
      </c>
      <c r="D925" s="163" t="s">
        <v>1190</v>
      </c>
      <c r="E925" s="143" t="s">
        <v>1191</v>
      </c>
      <c r="F925" s="143" t="s">
        <v>23</v>
      </c>
      <c r="G925" s="80">
        <v>518</v>
      </c>
      <c r="H925" s="80">
        <v>518</v>
      </c>
      <c r="I925" s="81">
        <v>518</v>
      </c>
    </row>
    <row r="926" spans="1:9" ht="63">
      <c r="A926" s="203"/>
      <c r="B926" s="194"/>
      <c r="C926" s="205"/>
      <c r="D926" s="163" t="s">
        <v>1192</v>
      </c>
      <c r="E926" s="143" t="s">
        <v>17</v>
      </c>
      <c r="F926" s="143" t="s">
        <v>7</v>
      </c>
      <c r="G926" s="85">
        <v>769.22260375163091</v>
      </c>
      <c r="H926" s="90">
        <v>862.78309709394523</v>
      </c>
      <c r="I926" s="78">
        <v>858.2352016428091</v>
      </c>
    </row>
    <row r="927" spans="1:9" ht="63">
      <c r="A927" s="202" t="s">
        <v>1493</v>
      </c>
      <c r="B927" s="194"/>
      <c r="C927" s="204" t="s">
        <v>1189</v>
      </c>
      <c r="D927" s="163" t="s">
        <v>1193</v>
      </c>
      <c r="E927" s="143" t="s">
        <v>1194</v>
      </c>
      <c r="F927" s="143" t="s">
        <v>23</v>
      </c>
      <c r="G927" s="80">
        <v>518</v>
      </c>
      <c r="H927" s="80">
        <v>518</v>
      </c>
      <c r="I927" s="81">
        <v>518</v>
      </c>
    </row>
    <row r="928" spans="1:9" ht="63">
      <c r="A928" s="203"/>
      <c r="B928" s="194"/>
      <c r="C928" s="205"/>
      <c r="D928" s="163" t="s">
        <v>1192</v>
      </c>
      <c r="E928" s="143" t="s">
        <v>17</v>
      </c>
      <c r="F928" s="143" t="s">
        <v>7</v>
      </c>
      <c r="G928" s="85">
        <v>769.22260375163091</v>
      </c>
      <c r="H928" s="90">
        <v>862.78309709394523</v>
      </c>
      <c r="I928" s="78">
        <v>858.2352016428091</v>
      </c>
    </row>
    <row r="929" spans="1:9" ht="63">
      <c r="A929" s="202" t="s">
        <v>1494</v>
      </c>
      <c r="B929" s="194"/>
      <c r="C929" s="204" t="s">
        <v>1195</v>
      </c>
      <c r="D929" s="163" t="s">
        <v>1190</v>
      </c>
      <c r="E929" s="143" t="s">
        <v>1196</v>
      </c>
      <c r="F929" s="143" t="s">
        <v>229</v>
      </c>
      <c r="G929" s="80">
        <v>7</v>
      </c>
      <c r="H929" s="80">
        <v>7</v>
      </c>
      <c r="I929" s="81">
        <v>7</v>
      </c>
    </row>
    <row r="930" spans="1:9" ht="63">
      <c r="A930" s="203"/>
      <c r="B930" s="194"/>
      <c r="C930" s="205"/>
      <c r="D930" s="163" t="s">
        <v>1192</v>
      </c>
      <c r="E930" s="143" t="s">
        <v>17</v>
      </c>
      <c r="F930" s="143" t="s">
        <v>7</v>
      </c>
      <c r="G930" s="85">
        <v>10.394900418398821</v>
      </c>
      <c r="H930" s="90">
        <v>11.659231454234638</v>
      </c>
      <c r="I930" s="78">
        <v>11.597773405423693</v>
      </c>
    </row>
    <row r="931" spans="1:9" ht="63">
      <c r="A931" s="202" t="s">
        <v>1495</v>
      </c>
      <c r="B931" s="194"/>
      <c r="C931" s="204" t="s">
        <v>1195</v>
      </c>
      <c r="D931" s="163" t="s">
        <v>1193</v>
      </c>
      <c r="E931" s="143" t="s">
        <v>1197</v>
      </c>
      <c r="F931" s="143" t="s">
        <v>23</v>
      </c>
      <c r="G931" s="80">
        <v>7</v>
      </c>
      <c r="H931" s="80">
        <v>7</v>
      </c>
      <c r="I931" s="81">
        <v>7</v>
      </c>
    </row>
    <row r="932" spans="1:9" ht="63">
      <c r="A932" s="203"/>
      <c r="B932" s="194"/>
      <c r="C932" s="205"/>
      <c r="D932" s="163" t="s">
        <v>1198</v>
      </c>
      <c r="E932" s="143" t="s">
        <v>17</v>
      </c>
      <c r="F932" s="143" t="s">
        <v>7</v>
      </c>
      <c r="G932" s="85">
        <v>10.394900418398821</v>
      </c>
      <c r="H932" s="90">
        <v>11.659231454234638</v>
      </c>
      <c r="I932" s="78">
        <v>11.597773405423693</v>
      </c>
    </row>
    <row r="933" spans="1:9" ht="63">
      <c r="A933" s="202" t="s">
        <v>1496</v>
      </c>
      <c r="B933" s="194"/>
      <c r="C933" s="204" t="s">
        <v>321</v>
      </c>
      <c r="D933" s="163" t="s">
        <v>1199</v>
      </c>
      <c r="E933" s="143" t="s">
        <v>1191</v>
      </c>
      <c r="F933" s="143" t="s">
        <v>23</v>
      </c>
      <c r="G933" s="80">
        <v>8127</v>
      </c>
      <c r="H933" s="80">
        <v>8127</v>
      </c>
      <c r="I933" s="81">
        <v>8127</v>
      </c>
    </row>
    <row r="934" spans="1:9" ht="63">
      <c r="A934" s="203"/>
      <c r="B934" s="194"/>
      <c r="C934" s="205"/>
      <c r="D934" s="163" t="s">
        <v>1192</v>
      </c>
      <c r="E934" s="143" t="s">
        <v>17</v>
      </c>
      <c r="F934" s="143" t="s">
        <v>7</v>
      </c>
      <c r="G934" s="85">
        <v>12068.478932263002</v>
      </c>
      <c r="H934" s="90">
        <v>13536.36720970945</v>
      </c>
      <c r="I934" s="78">
        <v>13465.014417721173</v>
      </c>
    </row>
    <row r="935" spans="1:9" ht="63">
      <c r="A935" s="202" t="s">
        <v>1497</v>
      </c>
      <c r="B935" s="194"/>
      <c r="C935" s="204" t="s">
        <v>321</v>
      </c>
      <c r="D935" s="163" t="s">
        <v>1200</v>
      </c>
      <c r="E935" s="143" t="s">
        <v>1194</v>
      </c>
      <c r="F935" s="143" t="s">
        <v>23</v>
      </c>
      <c r="G935" s="80">
        <v>8127</v>
      </c>
      <c r="H935" s="80">
        <v>8127</v>
      </c>
      <c r="I935" s="81">
        <v>8127</v>
      </c>
    </row>
    <row r="936" spans="1:9" ht="63">
      <c r="A936" s="203"/>
      <c r="B936" s="194"/>
      <c r="C936" s="205"/>
      <c r="D936" s="163" t="s">
        <v>1192</v>
      </c>
      <c r="E936" s="143" t="s">
        <v>17</v>
      </c>
      <c r="F936" s="143" t="s">
        <v>7</v>
      </c>
      <c r="G936" s="85">
        <v>12068.478968542842</v>
      </c>
      <c r="H936" s="90">
        <v>13536.367250402007</v>
      </c>
      <c r="I936" s="78">
        <v>13465.014458199232</v>
      </c>
    </row>
    <row r="937" spans="1:9" ht="63">
      <c r="A937" s="202" t="s">
        <v>1498</v>
      </c>
      <c r="B937" s="194"/>
      <c r="C937" s="204" t="s">
        <v>1201</v>
      </c>
      <c r="D937" s="163" t="s">
        <v>1202</v>
      </c>
      <c r="E937" s="143" t="s">
        <v>1203</v>
      </c>
      <c r="F937" s="143" t="s">
        <v>1204</v>
      </c>
      <c r="G937" s="80">
        <v>12252</v>
      </c>
      <c r="H937" s="80">
        <v>12252</v>
      </c>
      <c r="I937" s="81">
        <v>12252</v>
      </c>
    </row>
    <row r="938" spans="1:9" ht="63">
      <c r="A938" s="203"/>
      <c r="B938" s="194"/>
      <c r="C938" s="205"/>
      <c r="D938" s="163" t="s">
        <v>1192</v>
      </c>
      <c r="E938" s="143" t="s">
        <v>17</v>
      </c>
      <c r="F938" s="143" t="s">
        <v>7</v>
      </c>
      <c r="G938" s="85">
        <v>7957.9099256770342</v>
      </c>
      <c r="H938" s="90">
        <v>8925.8299724733261</v>
      </c>
      <c r="I938" s="78">
        <v>8878.7802079772955</v>
      </c>
    </row>
    <row r="939" spans="1:9" ht="63">
      <c r="A939" s="202" t="s">
        <v>1499</v>
      </c>
      <c r="B939" s="194"/>
      <c r="C939" s="204" t="s">
        <v>1205</v>
      </c>
      <c r="D939" s="163" t="s">
        <v>1206</v>
      </c>
      <c r="E939" s="143" t="s">
        <v>1207</v>
      </c>
      <c r="F939" s="143" t="s">
        <v>23</v>
      </c>
      <c r="G939" s="80">
        <v>300</v>
      </c>
      <c r="H939" s="80">
        <v>300</v>
      </c>
      <c r="I939" s="81">
        <v>300</v>
      </c>
    </row>
    <row r="940" spans="1:9" ht="63">
      <c r="A940" s="203"/>
      <c r="B940" s="194"/>
      <c r="C940" s="205"/>
      <c r="D940" s="163" t="s">
        <v>1192</v>
      </c>
      <c r="E940" s="143" t="s">
        <v>17</v>
      </c>
      <c r="F940" s="143" t="s">
        <v>7</v>
      </c>
      <c r="G940" s="85">
        <v>296.99716517706412</v>
      </c>
      <c r="H940" s="90">
        <v>333.12091031886308</v>
      </c>
      <c r="I940" s="78">
        <v>331.36496600583661</v>
      </c>
    </row>
    <row r="941" spans="1:9" ht="63">
      <c r="A941" s="202" t="s">
        <v>1500</v>
      </c>
      <c r="B941" s="194"/>
      <c r="C941" s="204" t="s">
        <v>31</v>
      </c>
      <c r="D941" s="163" t="s">
        <v>1110</v>
      </c>
      <c r="E941" s="143" t="s">
        <v>736</v>
      </c>
      <c r="F941" s="143" t="s">
        <v>61</v>
      </c>
      <c r="G941" s="81">
        <v>0</v>
      </c>
      <c r="H941" s="81">
        <v>0</v>
      </c>
      <c r="I941" s="81">
        <v>0</v>
      </c>
    </row>
    <row r="942" spans="1:9" ht="63">
      <c r="A942" s="203"/>
      <c r="B942" s="194"/>
      <c r="C942" s="205"/>
      <c r="D942" s="163" t="s">
        <v>1208</v>
      </c>
      <c r="E942" s="143" t="s">
        <v>17</v>
      </c>
      <c r="F942" s="143" t="s">
        <v>7</v>
      </c>
      <c r="G942" s="78">
        <v>0</v>
      </c>
      <c r="H942" s="91">
        <v>0</v>
      </c>
      <c r="I942" s="78">
        <v>0</v>
      </c>
    </row>
    <row r="943" spans="1:9" ht="63">
      <c r="A943" s="202" t="s">
        <v>1501</v>
      </c>
      <c r="B943" s="194"/>
      <c r="C943" s="204" t="s">
        <v>1131</v>
      </c>
      <c r="D943" s="163" t="s">
        <v>1209</v>
      </c>
      <c r="E943" s="143" t="s">
        <v>1137</v>
      </c>
      <c r="F943" s="143" t="s">
        <v>23</v>
      </c>
      <c r="G943" s="81">
        <v>0</v>
      </c>
      <c r="H943" s="81">
        <v>0</v>
      </c>
      <c r="I943" s="81">
        <v>0</v>
      </c>
    </row>
    <row r="944" spans="1:9" ht="63">
      <c r="A944" s="203"/>
      <c r="B944" s="194"/>
      <c r="C944" s="205"/>
      <c r="D944" s="163" t="s">
        <v>1208</v>
      </c>
      <c r="E944" s="143" t="s">
        <v>17</v>
      </c>
      <c r="F944" s="143" t="s">
        <v>7</v>
      </c>
      <c r="G944" s="78">
        <v>0</v>
      </c>
      <c r="H944" s="91">
        <v>0</v>
      </c>
      <c r="I944" s="78">
        <v>0</v>
      </c>
    </row>
    <row r="945" spans="1:9" ht="63">
      <c r="A945" s="202" t="s">
        <v>1502</v>
      </c>
      <c r="B945" s="194"/>
      <c r="C945" s="204" t="s">
        <v>723</v>
      </c>
      <c r="D945" s="163" t="s">
        <v>1210</v>
      </c>
      <c r="E945" s="143" t="s">
        <v>1211</v>
      </c>
      <c r="F945" s="143" t="s">
        <v>61</v>
      </c>
      <c r="G945" s="80">
        <v>0</v>
      </c>
      <c r="H945" s="80">
        <v>0</v>
      </c>
      <c r="I945" s="81">
        <v>0</v>
      </c>
    </row>
    <row r="946" spans="1:9" ht="63">
      <c r="A946" s="203"/>
      <c r="B946" s="194"/>
      <c r="C946" s="205"/>
      <c r="D946" s="163" t="s">
        <v>1212</v>
      </c>
      <c r="E946" s="143" t="s">
        <v>17</v>
      </c>
      <c r="F946" s="143" t="s">
        <v>7</v>
      </c>
      <c r="G946" s="78">
        <v>0</v>
      </c>
      <c r="H946" s="91">
        <v>0</v>
      </c>
      <c r="I946" s="78">
        <v>0</v>
      </c>
    </row>
    <row r="947" spans="1:9" ht="63">
      <c r="A947" s="202" t="s">
        <v>1503</v>
      </c>
      <c r="B947" s="194"/>
      <c r="C947" s="204" t="s">
        <v>723</v>
      </c>
      <c r="D947" s="163" t="s">
        <v>780</v>
      </c>
      <c r="E947" s="143" t="s">
        <v>1213</v>
      </c>
      <c r="F947" s="143" t="s">
        <v>61</v>
      </c>
      <c r="G947" s="81">
        <v>0</v>
      </c>
      <c r="H947" s="81">
        <v>0</v>
      </c>
      <c r="I947" s="81">
        <v>0</v>
      </c>
    </row>
    <row r="948" spans="1:9" ht="63">
      <c r="A948" s="203"/>
      <c r="B948" s="194"/>
      <c r="C948" s="205"/>
      <c r="D948" s="163" t="s">
        <v>1212</v>
      </c>
      <c r="E948" s="143" t="s">
        <v>17</v>
      </c>
      <c r="F948" s="143" t="s">
        <v>7</v>
      </c>
      <c r="G948" s="78">
        <v>0</v>
      </c>
      <c r="H948" s="91">
        <v>0</v>
      </c>
      <c r="I948" s="78">
        <v>0</v>
      </c>
    </row>
    <row r="949" spans="1:9" ht="63">
      <c r="A949" s="202" t="s">
        <v>1504</v>
      </c>
      <c r="B949" s="194"/>
      <c r="C949" s="204" t="s">
        <v>723</v>
      </c>
      <c r="D949" s="163" t="s">
        <v>780</v>
      </c>
      <c r="E949" s="143" t="s">
        <v>1214</v>
      </c>
      <c r="F949" s="143" t="s">
        <v>61</v>
      </c>
      <c r="G949" s="81">
        <v>0</v>
      </c>
      <c r="H949" s="81">
        <v>0</v>
      </c>
      <c r="I949" s="81">
        <v>0</v>
      </c>
    </row>
    <row r="950" spans="1:9" ht="63">
      <c r="A950" s="203"/>
      <c r="B950" s="194"/>
      <c r="C950" s="205"/>
      <c r="D950" s="163" t="s">
        <v>1212</v>
      </c>
      <c r="E950" s="143" t="s">
        <v>17</v>
      </c>
      <c r="F950" s="143" t="s">
        <v>7</v>
      </c>
      <c r="G950" s="78">
        <v>0</v>
      </c>
      <c r="H950" s="91">
        <v>0</v>
      </c>
      <c r="I950" s="78">
        <v>0</v>
      </c>
    </row>
    <row r="951" spans="1:9" ht="78.75">
      <c r="A951" s="202" t="s">
        <v>1505</v>
      </c>
      <c r="B951" s="194"/>
      <c r="C951" s="204" t="s">
        <v>771</v>
      </c>
      <c r="D951" s="163" t="s">
        <v>772</v>
      </c>
      <c r="E951" s="143" t="s">
        <v>1215</v>
      </c>
      <c r="F951" s="143" t="s">
        <v>92</v>
      </c>
      <c r="G951" s="81">
        <v>0</v>
      </c>
      <c r="H951" s="81">
        <v>0</v>
      </c>
      <c r="I951" s="81">
        <v>0</v>
      </c>
    </row>
    <row r="952" spans="1:9" ht="63">
      <c r="A952" s="203"/>
      <c r="B952" s="194"/>
      <c r="C952" s="205"/>
      <c r="D952" s="163" t="s">
        <v>1212</v>
      </c>
      <c r="E952" s="143" t="s">
        <v>17</v>
      </c>
      <c r="F952" s="143" t="s">
        <v>7</v>
      </c>
      <c r="G952" s="78">
        <v>0</v>
      </c>
      <c r="H952" s="91">
        <v>0</v>
      </c>
      <c r="I952" s="78">
        <v>0</v>
      </c>
    </row>
    <row r="953" spans="1:9" ht="126">
      <c r="A953" s="202" t="s">
        <v>1506</v>
      </c>
      <c r="B953" s="194"/>
      <c r="C953" s="204" t="s">
        <v>771</v>
      </c>
      <c r="D953" s="163" t="s">
        <v>772</v>
      </c>
      <c r="E953" s="143" t="s">
        <v>1216</v>
      </c>
      <c r="F953" s="143" t="s">
        <v>92</v>
      </c>
      <c r="G953" s="81">
        <v>0</v>
      </c>
      <c r="H953" s="81">
        <v>0</v>
      </c>
      <c r="I953" s="81">
        <v>0</v>
      </c>
    </row>
    <row r="954" spans="1:9" ht="63">
      <c r="A954" s="203"/>
      <c r="B954" s="194"/>
      <c r="C954" s="205"/>
      <c r="D954" s="163" t="s">
        <v>1212</v>
      </c>
      <c r="E954" s="143" t="s">
        <v>17</v>
      </c>
      <c r="F954" s="143" t="s">
        <v>7</v>
      </c>
      <c r="G954" s="78">
        <v>0</v>
      </c>
      <c r="H954" s="91">
        <v>0</v>
      </c>
      <c r="I954" s="78">
        <v>0</v>
      </c>
    </row>
    <row r="955" spans="1:9" ht="63">
      <c r="A955" s="202" t="s">
        <v>1507</v>
      </c>
      <c r="B955" s="194"/>
      <c r="C955" s="206" t="s">
        <v>1217</v>
      </c>
      <c r="D955" s="163" t="s">
        <v>1218</v>
      </c>
      <c r="E955" s="143" t="s">
        <v>183</v>
      </c>
      <c r="F955" s="143" t="s">
        <v>23</v>
      </c>
      <c r="G955" s="81">
        <v>0</v>
      </c>
      <c r="H955" s="81">
        <v>0</v>
      </c>
      <c r="I955" s="81">
        <v>0</v>
      </c>
    </row>
    <row r="956" spans="1:9" ht="63">
      <c r="A956" s="203"/>
      <c r="B956" s="194"/>
      <c r="C956" s="207"/>
      <c r="D956" s="163" t="s">
        <v>1212</v>
      </c>
      <c r="E956" s="143" t="s">
        <v>17</v>
      </c>
      <c r="F956" s="143" t="s">
        <v>7</v>
      </c>
      <c r="G956" s="78">
        <v>0</v>
      </c>
      <c r="H956" s="91">
        <v>0</v>
      </c>
      <c r="I956" s="78">
        <v>0</v>
      </c>
    </row>
    <row r="957" spans="1:9" ht="63">
      <c r="A957" s="202" t="s">
        <v>1508</v>
      </c>
      <c r="B957" s="194"/>
      <c r="C957" s="204" t="s">
        <v>1113</v>
      </c>
      <c r="D957" s="163" t="s">
        <v>1219</v>
      </c>
      <c r="E957" s="143" t="s">
        <v>183</v>
      </c>
      <c r="F957" s="143" t="s">
        <v>23</v>
      </c>
      <c r="G957" s="81">
        <v>54</v>
      </c>
      <c r="H957" s="81">
        <v>54</v>
      </c>
      <c r="I957" s="81">
        <v>54</v>
      </c>
    </row>
    <row r="958" spans="1:9" ht="63">
      <c r="A958" s="203"/>
      <c r="B958" s="194"/>
      <c r="C958" s="205"/>
      <c r="D958" s="163" t="s">
        <v>1212</v>
      </c>
      <c r="E958" s="143" t="s">
        <v>17</v>
      </c>
      <c r="F958" s="143" t="s">
        <v>7</v>
      </c>
      <c r="G958" s="78">
        <v>14937.442628920808</v>
      </c>
      <c r="H958" s="92">
        <v>4587.2358796070102</v>
      </c>
      <c r="I958" s="93">
        <v>4587.2358796070121</v>
      </c>
    </row>
    <row r="959" spans="1:9" ht="63">
      <c r="A959" s="202" t="s">
        <v>1509</v>
      </c>
      <c r="B959" s="194"/>
      <c r="C959" s="204" t="s">
        <v>723</v>
      </c>
      <c r="D959" s="163" t="s">
        <v>780</v>
      </c>
      <c r="E959" s="143" t="s">
        <v>1220</v>
      </c>
      <c r="F959" s="143" t="s">
        <v>61</v>
      </c>
      <c r="G959" s="81">
        <v>1502.4732645835609</v>
      </c>
      <c r="H959" s="93">
        <v>1502.4732645835609</v>
      </c>
      <c r="I959" s="93">
        <v>1440</v>
      </c>
    </row>
    <row r="960" spans="1:9" ht="63">
      <c r="A960" s="203"/>
      <c r="B960" s="194"/>
      <c r="C960" s="205"/>
      <c r="D960" s="163" t="s">
        <v>1212</v>
      </c>
      <c r="E960" s="143" t="s">
        <v>17</v>
      </c>
      <c r="F960" s="143" t="s">
        <v>7</v>
      </c>
      <c r="G960" s="78">
        <v>2434.9555048016691</v>
      </c>
      <c r="H960" s="92">
        <v>747.76623645381017</v>
      </c>
      <c r="I960" s="93">
        <v>747.76623645381017</v>
      </c>
    </row>
    <row r="961" spans="1:9" ht="63">
      <c r="A961" s="202" t="s">
        <v>1510</v>
      </c>
      <c r="B961" s="194"/>
      <c r="C961" s="204" t="s">
        <v>1221</v>
      </c>
      <c r="D961" s="163" t="s">
        <v>772</v>
      </c>
      <c r="E961" s="143" t="s">
        <v>183</v>
      </c>
      <c r="F961" s="143" t="s">
        <v>23</v>
      </c>
      <c r="G961" s="81">
        <v>20</v>
      </c>
      <c r="H961" s="93">
        <v>45805.603772847157</v>
      </c>
      <c r="I961" s="93">
        <v>20</v>
      </c>
    </row>
    <row r="962" spans="1:9" ht="63">
      <c r="A962" s="203"/>
      <c r="B962" s="199"/>
      <c r="C962" s="205"/>
      <c r="D962" s="163" t="s">
        <v>1212</v>
      </c>
      <c r="E962" s="143" t="s">
        <v>17</v>
      </c>
      <c r="F962" s="143" t="s">
        <v>7</v>
      </c>
      <c r="G962" s="78">
        <v>4153.8018662775248</v>
      </c>
      <c r="H962" s="92">
        <v>1275.6178839391778</v>
      </c>
      <c r="I962" s="93">
        <v>1275.6178839391778</v>
      </c>
    </row>
    <row r="963" spans="1:9" ht="69" customHeight="1">
      <c r="A963" s="184" t="s">
        <v>1222</v>
      </c>
      <c r="B963" s="185"/>
      <c r="C963" s="185"/>
      <c r="D963" s="186"/>
      <c r="E963" s="94" t="s">
        <v>17</v>
      </c>
      <c r="F963" s="158" t="s">
        <v>7</v>
      </c>
      <c r="G963" s="95">
        <v>2140836.2999999998</v>
      </c>
      <c r="H963" s="95">
        <v>2318923.2999999998</v>
      </c>
      <c r="I963" s="95">
        <v>2295528.09</v>
      </c>
    </row>
    <row r="964" spans="1:9" ht="66.75" customHeight="1">
      <c r="A964" s="184" t="s">
        <v>1223</v>
      </c>
      <c r="B964" s="185"/>
      <c r="C964" s="185"/>
      <c r="D964" s="186"/>
      <c r="E964" s="158" t="s">
        <v>17</v>
      </c>
      <c r="F964" s="158" t="s">
        <v>7</v>
      </c>
      <c r="G964" s="95">
        <v>2140836.2999999998</v>
      </c>
      <c r="H964" s="95">
        <v>2318923.2999999998</v>
      </c>
      <c r="I964" s="95">
        <v>2295528.09</v>
      </c>
    </row>
    <row r="965" spans="1:9" ht="15.75">
      <c r="A965" s="184" t="s">
        <v>1534</v>
      </c>
      <c r="B965" s="185"/>
      <c r="C965" s="185"/>
      <c r="D965" s="185"/>
      <c r="E965" s="185"/>
      <c r="F965" s="185"/>
      <c r="G965" s="185"/>
      <c r="H965" s="185"/>
      <c r="I965" s="185"/>
    </row>
    <row r="966" spans="1:9" ht="63">
      <c r="A966" s="198" t="s">
        <v>1557</v>
      </c>
      <c r="B966" s="193" t="s">
        <v>1539</v>
      </c>
      <c r="C966" s="198" t="s">
        <v>723</v>
      </c>
      <c r="D966" s="143" t="s">
        <v>726</v>
      </c>
      <c r="E966" s="143" t="s">
        <v>1535</v>
      </c>
      <c r="F966" s="143" t="s">
        <v>61</v>
      </c>
      <c r="G966" s="78">
        <v>0</v>
      </c>
      <c r="H966" s="78">
        <v>14993</v>
      </c>
      <c r="I966" s="78">
        <f>14993</f>
        <v>14993</v>
      </c>
    </row>
    <row r="967" spans="1:9" ht="63">
      <c r="A967" s="198"/>
      <c r="B967" s="194"/>
      <c r="C967" s="198"/>
      <c r="D967" s="143" t="s">
        <v>1537</v>
      </c>
      <c r="E967" s="143" t="s">
        <v>17</v>
      </c>
      <c r="F967" s="143" t="s">
        <v>6</v>
      </c>
      <c r="G967" s="78">
        <v>0</v>
      </c>
      <c r="H967" s="78">
        <f>10015.8+288.45+368.75</f>
        <v>10673</v>
      </c>
      <c r="I967" s="78">
        <f>10015.8+288.45</f>
        <v>10304.25</v>
      </c>
    </row>
    <row r="968" spans="1:9" ht="63">
      <c r="A968" s="198" t="s">
        <v>1558</v>
      </c>
      <c r="B968" s="194"/>
      <c r="C968" s="198" t="s">
        <v>1176</v>
      </c>
      <c r="D968" s="143" t="s">
        <v>772</v>
      </c>
      <c r="E968" s="143" t="s">
        <v>1536</v>
      </c>
      <c r="F968" s="143" t="s">
        <v>23</v>
      </c>
      <c r="G968" s="78">
        <v>0</v>
      </c>
      <c r="H968" s="78" t="s">
        <v>1511</v>
      </c>
      <c r="I968" s="78">
        <v>20</v>
      </c>
    </row>
    <row r="969" spans="1:9" ht="63">
      <c r="A969" s="198"/>
      <c r="B969" s="194"/>
      <c r="C969" s="198"/>
      <c r="D969" s="143" t="s">
        <v>1537</v>
      </c>
      <c r="E969" s="143" t="s">
        <v>17</v>
      </c>
      <c r="F969" s="143" t="s">
        <v>6</v>
      </c>
      <c r="G969" s="78">
        <v>0</v>
      </c>
      <c r="H969" s="78">
        <v>1500</v>
      </c>
      <c r="I969" s="78">
        <v>1500</v>
      </c>
    </row>
    <row r="970" spans="1:9" ht="63">
      <c r="A970" s="198" t="s">
        <v>1559</v>
      </c>
      <c r="B970" s="194"/>
      <c r="C970" s="198" t="s">
        <v>1113</v>
      </c>
      <c r="D970" s="143" t="s">
        <v>1114</v>
      </c>
      <c r="E970" s="143" t="s">
        <v>183</v>
      </c>
      <c r="F970" s="143" t="s">
        <v>23</v>
      </c>
      <c r="G970" s="78">
        <v>0</v>
      </c>
      <c r="H970" s="78">
        <v>54</v>
      </c>
      <c r="I970" s="78" t="s">
        <v>78</v>
      </c>
    </row>
    <row r="971" spans="1:9" ht="63">
      <c r="A971" s="198"/>
      <c r="B971" s="194"/>
      <c r="C971" s="198"/>
      <c r="D971" s="143" t="s">
        <v>1537</v>
      </c>
      <c r="E971" s="143" t="s">
        <v>17</v>
      </c>
      <c r="F971" s="143" t="s">
        <v>6</v>
      </c>
      <c r="G971" s="78">
        <v>0</v>
      </c>
      <c r="H971" s="78" t="s">
        <v>1512</v>
      </c>
      <c r="I971" s="78" t="s">
        <v>1512</v>
      </c>
    </row>
    <row r="972" spans="1:9" ht="63">
      <c r="A972" s="198" t="s">
        <v>1560</v>
      </c>
      <c r="B972" s="194"/>
      <c r="C972" s="198" t="s">
        <v>1513</v>
      </c>
      <c r="D972" s="143" t="s">
        <v>1538</v>
      </c>
      <c r="E972" s="143" t="s">
        <v>1536</v>
      </c>
      <c r="F972" s="143" t="s">
        <v>23</v>
      </c>
      <c r="G972" s="78">
        <v>0</v>
      </c>
      <c r="H972" s="78">
        <v>53</v>
      </c>
      <c r="I972" s="78">
        <v>53</v>
      </c>
    </row>
    <row r="973" spans="1:9" ht="63">
      <c r="A973" s="198"/>
      <c r="B973" s="199"/>
      <c r="C973" s="198"/>
      <c r="D973" s="143" t="s">
        <v>1537</v>
      </c>
      <c r="E973" s="143" t="s">
        <v>17</v>
      </c>
      <c r="F973" s="143" t="s">
        <v>6</v>
      </c>
      <c r="G973" s="78">
        <v>0</v>
      </c>
      <c r="H973" s="78">
        <v>3011.5</v>
      </c>
      <c r="I973" s="78">
        <v>3011.5</v>
      </c>
    </row>
    <row r="974" spans="1:9" ht="31.5">
      <c r="A974" s="198" t="s">
        <v>1561</v>
      </c>
      <c r="B974" s="193" t="s">
        <v>1540</v>
      </c>
      <c r="C974" s="198" t="s">
        <v>723</v>
      </c>
      <c r="D974" s="198" t="s">
        <v>1541</v>
      </c>
      <c r="E974" s="143" t="s">
        <v>777</v>
      </c>
      <c r="F974" s="143" t="s">
        <v>92</v>
      </c>
      <c r="G974" s="78">
        <v>4000</v>
      </c>
      <c r="H974" s="78">
        <v>4000</v>
      </c>
      <c r="I974" s="78">
        <v>4872</v>
      </c>
    </row>
    <row r="975" spans="1:9" ht="51.75" customHeight="1">
      <c r="A975" s="201"/>
      <c r="B975" s="194"/>
      <c r="C975" s="201"/>
      <c r="D975" s="201"/>
      <c r="E975" s="143" t="s">
        <v>183</v>
      </c>
      <c r="F975" s="143" t="s">
        <v>194</v>
      </c>
      <c r="G975" s="78">
        <v>40</v>
      </c>
      <c r="H975" s="78">
        <v>40</v>
      </c>
      <c r="I975" s="78">
        <v>102</v>
      </c>
    </row>
    <row r="976" spans="1:9" ht="63">
      <c r="A976" s="201"/>
      <c r="B976" s="194"/>
      <c r="C976" s="201"/>
      <c r="D976" s="143" t="s">
        <v>1548</v>
      </c>
      <c r="E976" s="143" t="s">
        <v>17</v>
      </c>
      <c r="F976" s="143" t="s">
        <v>6</v>
      </c>
      <c r="G976" s="78">
        <v>3513.4</v>
      </c>
      <c r="H976" s="78">
        <v>4109.7</v>
      </c>
      <c r="I976" s="78">
        <v>3124.68</v>
      </c>
    </row>
    <row r="977" spans="1:9" ht="31.5">
      <c r="A977" s="198" t="s">
        <v>1562</v>
      </c>
      <c r="B977" s="194"/>
      <c r="C977" s="198" t="s">
        <v>1513</v>
      </c>
      <c r="D977" s="198" t="s">
        <v>1542</v>
      </c>
      <c r="E977" s="143" t="s">
        <v>777</v>
      </c>
      <c r="F977" s="143" t="s">
        <v>92</v>
      </c>
      <c r="G977" s="78">
        <v>15000</v>
      </c>
      <c r="H977" s="78">
        <v>15000</v>
      </c>
      <c r="I977" s="78">
        <v>28487</v>
      </c>
    </row>
    <row r="978" spans="1:9" ht="42" customHeight="1">
      <c r="A978" s="201"/>
      <c r="B978" s="194"/>
      <c r="C978" s="201"/>
      <c r="D978" s="201"/>
      <c r="E978" s="143" t="s">
        <v>183</v>
      </c>
      <c r="F978" s="143" t="s">
        <v>194</v>
      </c>
      <c r="G978" s="78">
        <v>50</v>
      </c>
      <c r="H978" s="78">
        <v>50</v>
      </c>
      <c r="I978" s="78">
        <v>117</v>
      </c>
    </row>
    <row r="979" spans="1:9" ht="185.25" customHeight="1">
      <c r="A979" s="201"/>
      <c r="B979" s="194"/>
      <c r="C979" s="201"/>
      <c r="D979" s="143" t="s">
        <v>1548</v>
      </c>
      <c r="E979" s="143" t="s">
        <v>17</v>
      </c>
      <c r="F979" s="143" t="s">
        <v>6</v>
      </c>
      <c r="G979" s="78">
        <v>13175.26</v>
      </c>
      <c r="H979" s="78">
        <v>15411.37</v>
      </c>
      <c r="I979" s="78">
        <v>18270.29</v>
      </c>
    </row>
    <row r="980" spans="1:9" ht="31.5">
      <c r="A980" s="198" t="s">
        <v>1563</v>
      </c>
      <c r="B980" s="194"/>
      <c r="C980" s="198" t="s">
        <v>1514</v>
      </c>
      <c r="D980" s="198" t="s">
        <v>1543</v>
      </c>
      <c r="E980" s="143" t="s">
        <v>777</v>
      </c>
      <c r="F980" s="143" t="s">
        <v>92</v>
      </c>
      <c r="G980" s="78">
        <v>19500</v>
      </c>
      <c r="H980" s="78">
        <v>19500</v>
      </c>
      <c r="I980" s="78">
        <v>31655</v>
      </c>
    </row>
    <row r="981" spans="1:9" ht="34.5" customHeight="1">
      <c r="A981" s="201"/>
      <c r="B981" s="194"/>
      <c r="C981" s="201"/>
      <c r="D981" s="201"/>
      <c r="E981" s="143" t="s">
        <v>183</v>
      </c>
      <c r="F981" s="143" t="s">
        <v>194</v>
      </c>
      <c r="G981" s="78">
        <v>80</v>
      </c>
      <c r="H981" s="78">
        <v>80</v>
      </c>
      <c r="I981" s="78">
        <v>128</v>
      </c>
    </row>
    <row r="982" spans="1:9" ht="63">
      <c r="A982" s="201"/>
      <c r="B982" s="194"/>
      <c r="C982" s="201"/>
      <c r="D982" s="143" t="s">
        <v>1548</v>
      </c>
      <c r="E982" s="143" t="s">
        <v>17</v>
      </c>
      <c r="F982" s="143" t="s">
        <v>6</v>
      </c>
      <c r="G982" s="78">
        <v>17127.84</v>
      </c>
      <c r="H982" s="78">
        <v>20034.7</v>
      </c>
      <c r="I982" s="78">
        <v>20302.099999999999</v>
      </c>
    </row>
    <row r="983" spans="1:9" ht="31.5">
      <c r="A983" s="198" t="s">
        <v>1564</v>
      </c>
      <c r="B983" s="194"/>
      <c r="C983" s="198" t="s">
        <v>1515</v>
      </c>
      <c r="D983" s="198" t="s">
        <v>1544</v>
      </c>
      <c r="E983" s="143" t="s">
        <v>777</v>
      </c>
      <c r="F983" s="143" t="s">
        <v>92</v>
      </c>
      <c r="G983" s="78">
        <v>10000</v>
      </c>
      <c r="H983" s="78">
        <v>10000</v>
      </c>
      <c r="I983" s="78">
        <v>12681</v>
      </c>
    </row>
    <row r="984" spans="1:9" ht="32.25" customHeight="1">
      <c r="A984" s="201"/>
      <c r="B984" s="194"/>
      <c r="C984" s="201"/>
      <c r="D984" s="201"/>
      <c r="E984" s="143" t="s">
        <v>183</v>
      </c>
      <c r="F984" s="143" t="s">
        <v>194</v>
      </c>
      <c r="G984" s="78">
        <v>30</v>
      </c>
      <c r="H984" s="78">
        <v>30</v>
      </c>
      <c r="I984" s="78">
        <v>105</v>
      </c>
    </row>
    <row r="985" spans="1:9" ht="63">
      <c r="A985" s="201"/>
      <c r="B985" s="199"/>
      <c r="C985" s="201"/>
      <c r="D985" s="143" t="s">
        <v>1548</v>
      </c>
      <c r="E985" s="143" t="s">
        <v>17</v>
      </c>
      <c r="F985" s="143" t="s">
        <v>6</v>
      </c>
      <c r="G985" s="78">
        <v>8783.5</v>
      </c>
      <c r="H985" s="78">
        <v>10274.25</v>
      </c>
      <c r="I985" s="78">
        <v>8133.03</v>
      </c>
    </row>
    <row r="986" spans="1:9" ht="63">
      <c r="A986" s="197" t="s">
        <v>1556</v>
      </c>
      <c r="B986" s="197"/>
      <c r="C986" s="197"/>
      <c r="D986" s="197"/>
      <c r="E986" s="158" t="s">
        <v>18</v>
      </c>
      <c r="F986" s="158" t="s">
        <v>7</v>
      </c>
      <c r="G986" s="31">
        <f>G976+G979+G982+G985+G967+G969+G971+G973</f>
        <v>42600</v>
      </c>
      <c r="H986" s="31">
        <f>H976+H979+H982+H985+H967+H969+H971+H973</f>
        <v>67525.52</v>
      </c>
      <c r="I986" s="31">
        <f>I976+I979+I982+I985+I967+I969+I971+I973</f>
        <v>67156.850000000006</v>
      </c>
    </row>
    <row r="987" spans="1:9" ht="15.75">
      <c r="A987" s="198" t="s">
        <v>1565</v>
      </c>
      <c r="B987" s="193" t="s">
        <v>1516</v>
      </c>
      <c r="C987" s="198" t="s">
        <v>191</v>
      </c>
      <c r="D987" s="182" t="s">
        <v>1545</v>
      </c>
      <c r="E987" s="175" t="s">
        <v>1517</v>
      </c>
      <c r="F987" s="162" t="s">
        <v>194</v>
      </c>
      <c r="G987" s="176">
        <v>52</v>
      </c>
      <c r="H987" s="176">
        <v>52</v>
      </c>
      <c r="I987" s="176">
        <v>52</v>
      </c>
    </row>
    <row r="988" spans="1:9" ht="15.75">
      <c r="A988" s="198"/>
      <c r="B988" s="194"/>
      <c r="C988" s="198"/>
      <c r="D988" s="190"/>
      <c r="E988" s="177" t="s">
        <v>1518</v>
      </c>
      <c r="F988" s="122" t="s">
        <v>1519</v>
      </c>
      <c r="G988" s="176">
        <v>4992000</v>
      </c>
      <c r="H988" s="176">
        <v>4992000</v>
      </c>
      <c r="I988" s="176">
        <v>5004000</v>
      </c>
    </row>
    <row r="989" spans="1:9" ht="18.75">
      <c r="A989" s="198"/>
      <c r="B989" s="194"/>
      <c r="C989" s="198"/>
      <c r="D989" s="190"/>
      <c r="E989" s="175" t="s">
        <v>1520</v>
      </c>
      <c r="F989" s="162" t="s">
        <v>1521</v>
      </c>
      <c r="G989" s="176">
        <v>12346214400</v>
      </c>
      <c r="H989" s="176">
        <v>12346214400</v>
      </c>
      <c r="I989" s="176">
        <v>12375892800</v>
      </c>
    </row>
    <row r="990" spans="1:9" ht="15.75">
      <c r="A990" s="198"/>
      <c r="B990" s="194"/>
      <c r="C990" s="198"/>
      <c r="D990" s="190"/>
      <c r="E990" s="175" t="s">
        <v>1522</v>
      </c>
      <c r="F990" s="162" t="s">
        <v>1523</v>
      </c>
      <c r="G990" s="176">
        <v>260000</v>
      </c>
      <c r="H990" s="176">
        <v>260000</v>
      </c>
      <c r="I990" s="176">
        <v>260000</v>
      </c>
    </row>
    <row r="991" spans="1:9" ht="15.75">
      <c r="A991" s="198"/>
      <c r="B991" s="194"/>
      <c r="C991" s="198"/>
      <c r="D991" s="190"/>
      <c r="E991" s="175" t="s">
        <v>1522</v>
      </c>
      <c r="F991" s="162" t="s">
        <v>1567</v>
      </c>
      <c r="G991" s="176">
        <v>1248000</v>
      </c>
      <c r="H991" s="176">
        <v>1248000</v>
      </c>
      <c r="I991" s="176">
        <v>1251000</v>
      </c>
    </row>
    <row r="992" spans="1:9" ht="31.5">
      <c r="A992" s="198"/>
      <c r="B992" s="194"/>
      <c r="C992" s="198"/>
      <c r="D992" s="183"/>
      <c r="E992" s="175" t="s">
        <v>1524</v>
      </c>
      <c r="F992" s="162" t="s">
        <v>1523</v>
      </c>
      <c r="G992" s="176">
        <v>5000</v>
      </c>
      <c r="H992" s="176">
        <v>5000</v>
      </c>
      <c r="I992" s="176">
        <v>5000</v>
      </c>
    </row>
    <row r="993" spans="1:9" ht="63">
      <c r="A993" s="198"/>
      <c r="B993" s="194"/>
      <c r="C993" s="198"/>
      <c r="D993" s="143" t="s">
        <v>1549</v>
      </c>
      <c r="E993" s="143" t="s">
        <v>17</v>
      </c>
      <c r="F993" s="143" t="s">
        <v>6</v>
      </c>
      <c r="G993" s="78" t="s">
        <v>1525</v>
      </c>
      <c r="H993" s="78">
        <v>9614.6</v>
      </c>
      <c r="I993" s="78" t="s">
        <v>1526</v>
      </c>
    </row>
    <row r="994" spans="1:9" ht="63">
      <c r="A994" s="198"/>
      <c r="B994" s="194"/>
      <c r="C994" s="198" t="s">
        <v>1527</v>
      </c>
      <c r="D994" s="143" t="s">
        <v>1546</v>
      </c>
      <c r="E994" s="143" t="s">
        <v>1552</v>
      </c>
      <c r="F994" s="143" t="s">
        <v>205</v>
      </c>
      <c r="G994" s="78" t="s">
        <v>1528</v>
      </c>
      <c r="H994" s="78" t="s">
        <v>1528</v>
      </c>
      <c r="I994" s="29">
        <v>3012.08</v>
      </c>
    </row>
    <row r="995" spans="1:9" ht="63">
      <c r="A995" s="198"/>
      <c r="B995" s="199"/>
      <c r="C995" s="200"/>
      <c r="D995" s="143" t="s">
        <v>1549</v>
      </c>
      <c r="E995" s="143" t="s">
        <v>17</v>
      </c>
      <c r="F995" s="143" t="s">
        <v>7</v>
      </c>
      <c r="G995" s="78" t="s">
        <v>1529</v>
      </c>
      <c r="H995" s="78">
        <v>4526.2</v>
      </c>
      <c r="I995" s="78" t="s">
        <v>1530</v>
      </c>
    </row>
    <row r="996" spans="1:9" ht="63">
      <c r="A996" s="198" t="s">
        <v>1566</v>
      </c>
      <c r="B996" s="193" t="s">
        <v>1531</v>
      </c>
      <c r="C996" s="198" t="s">
        <v>1532</v>
      </c>
      <c r="D996" s="143" t="s">
        <v>1547</v>
      </c>
      <c r="E996" s="143" t="s">
        <v>1551</v>
      </c>
      <c r="F996" s="143" t="s">
        <v>1553</v>
      </c>
      <c r="G996" s="78" t="s">
        <v>1533</v>
      </c>
      <c r="H996" s="78" t="s">
        <v>1533</v>
      </c>
      <c r="I996" s="78" t="s">
        <v>1533</v>
      </c>
    </row>
    <row r="997" spans="1:9" ht="63">
      <c r="A997" s="198"/>
      <c r="B997" s="199"/>
      <c r="C997" s="198"/>
      <c r="D997" s="143" t="s">
        <v>1550</v>
      </c>
      <c r="E997" s="143" t="s">
        <v>17</v>
      </c>
      <c r="F997" s="143" t="s">
        <v>6</v>
      </c>
      <c r="G997" s="78">
        <v>101959.9</v>
      </c>
      <c r="H997" s="17">
        <v>105967.6</v>
      </c>
      <c r="I997" s="17">
        <v>105967.6</v>
      </c>
    </row>
    <row r="998" spans="1:9" ht="50.25" customHeight="1">
      <c r="A998" s="197" t="s">
        <v>1554</v>
      </c>
      <c r="B998" s="197"/>
      <c r="C998" s="197"/>
      <c r="D998" s="197"/>
      <c r="E998" s="187" t="s">
        <v>18</v>
      </c>
      <c r="F998" s="187" t="s">
        <v>7</v>
      </c>
      <c r="G998" s="95">
        <f>G993+G995+G997</f>
        <v>110400.7</v>
      </c>
      <c r="H998" s="95">
        <f t="shared" ref="H998" si="8">H993+H995+H997</f>
        <v>120108.40000000001</v>
      </c>
      <c r="I998" s="95">
        <f>I993+I995+I997</f>
        <v>120108.40000000001</v>
      </c>
    </row>
    <row r="999" spans="1:9" ht="48" customHeight="1">
      <c r="A999" s="197" t="s">
        <v>1555</v>
      </c>
      <c r="B999" s="197"/>
      <c r="C999" s="197"/>
      <c r="D999" s="197"/>
      <c r="E999" s="188"/>
      <c r="F999" s="188"/>
      <c r="G999" s="95">
        <f>G986+G998</f>
        <v>153000.70000000001</v>
      </c>
      <c r="H999" s="95">
        <f>H986+H998</f>
        <v>187633.92000000001</v>
      </c>
      <c r="I999" s="95">
        <f>I986+I998</f>
        <v>187265.25</v>
      </c>
    </row>
    <row r="1000" spans="1:9" ht="15.75">
      <c r="A1000" s="189" t="s">
        <v>1678</v>
      </c>
      <c r="B1000" s="189"/>
      <c r="C1000" s="189"/>
      <c r="D1000" s="189"/>
      <c r="E1000" s="189"/>
      <c r="F1000" s="189"/>
      <c r="G1000" s="189"/>
      <c r="H1000" s="189"/>
      <c r="I1000" s="189"/>
    </row>
    <row r="1001" spans="1:9" ht="63">
      <c r="A1001" s="182" t="s">
        <v>1679</v>
      </c>
      <c r="B1001" s="193" t="s">
        <v>1568</v>
      </c>
      <c r="C1001" s="182" t="s">
        <v>1569</v>
      </c>
      <c r="D1001" s="143" t="s">
        <v>1570</v>
      </c>
      <c r="E1001" s="143" t="s">
        <v>1571</v>
      </c>
      <c r="F1001" s="143" t="s">
        <v>23</v>
      </c>
      <c r="G1001" s="81">
        <v>50</v>
      </c>
      <c r="H1001" s="81">
        <v>32</v>
      </c>
      <c r="I1001" s="81">
        <v>32</v>
      </c>
    </row>
    <row r="1002" spans="1:9" ht="63">
      <c r="A1002" s="183"/>
      <c r="B1002" s="194"/>
      <c r="C1002" s="183"/>
      <c r="D1002" s="103" t="s">
        <v>1572</v>
      </c>
      <c r="E1002" s="143" t="s">
        <v>18</v>
      </c>
      <c r="F1002" s="143" t="s">
        <v>6</v>
      </c>
      <c r="G1002" s="178">
        <v>3257447.3</v>
      </c>
      <c r="H1002" s="178">
        <v>3117047.3</v>
      </c>
      <c r="I1002" s="178">
        <v>3257447.3</v>
      </c>
    </row>
    <row r="1003" spans="1:9" ht="63">
      <c r="A1003" s="182" t="s">
        <v>1680</v>
      </c>
      <c r="B1003" s="195"/>
      <c r="C1003" s="182" t="s">
        <v>1573</v>
      </c>
      <c r="D1003" s="143" t="s">
        <v>1574</v>
      </c>
      <c r="E1003" s="143" t="s">
        <v>1575</v>
      </c>
      <c r="F1003" s="143" t="s">
        <v>92</v>
      </c>
      <c r="G1003" s="81">
        <v>145</v>
      </c>
      <c r="H1003" s="81">
        <v>135</v>
      </c>
      <c r="I1003" s="81">
        <v>135</v>
      </c>
    </row>
    <row r="1004" spans="1:9" ht="63">
      <c r="A1004" s="183"/>
      <c r="B1004" s="195"/>
      <c r="C1004" s="183"/>
      <c r="D1004" s="103" t="s">
        <v>1572</v>
      </c>
      <c r="E1004" s="143" t="s">
        <v>18</v>
      </c>
      <c r="F1004" s="143" t="s">
        <v>6</v>
      </c>
      <c r="G1004" s="178">
        <v>1478127.08</v>
      </c>
      <c r="H1004" s="178">
        <v>1374036.36</v>
      </c>
      <c r="I1004" s="178">
        <v>1374036.36</v>
      </c>
    </row>
    <row r="1005" spans="1:9" ht="63">
      <c r="A1005" s="182" t="s">
        <v>1681</v>
      </c>
      <c r="B1005" s="195"/>
      <c r="C1005" s="182" t="s">
        <v>1573</v>
      </c>
      <c r="D1005" s="143" t="s">
        <v>1576</v>
      </c>
      <c r="E1005" s="143" t="s">
        <v>1575</v>
      </c>
      <c r="F1005" s="143" t="s">
        <v>92</v>
      </c>
      <c r="G1005" s="81">
        <v>42</v>
      </c>
      <c r="H1005" s="81">
        <v>49</v>
      </c>
      <c r="I1005" s="81">
        <v>49</v>
      </c>
    </row>
    <row r="1006" spans="1:9" ht="63">
      <c r="A1006" s="183"/>
      <c r="B1006" s="195"/>
      <c r="C1006" s="183"/>
      <c r="D1006" s="103" t="s">
        <v>1572</v>
      </c>
      <c r="E1006" s="143" t="s">
        <v>18</v>
      </c>
      <c r="F1006" s="143" t="s">
        <v>6</v>
      </c>
      <c r="G1006" s="178">
        <v>3974581.43</v>
      </c>
      <c r="H1006" s="178">
        <v>4629764.22</v>
      </c>
      <c r="I1006" s="178">
        <v>4629764.22</v>
      </c>
    </row>
    <row r="1007" spans="1:9" ht="63">
      <c r="A1007" s="182" t="s">
        <v>1682</v>
      </c>
      <c r="B1007" s="195"/>
      <c r="C1007" s="182" t="s">
        <v>1573</v>
      </c>
      <c r="D1007" s="143" t="s">
        <v>1577</v>
      </c>
      <c r="E1007" s="143" t="s">
        <v>1575</v>
      </c>
      <c r="F1007" s="143" t="s">
        <v>92</v>
      </c>
      <c r="G1007" s="81">
        <v>232</v>
      </c>
      <c r="H1007" s="81">
        <v>228</v>
      </c>
      <c r="I1007" s="81">
        <v>228</v>
      </c>
    </row>
    <row r="1008" spans="1:9" ht="63">
      <c r="A1008" s="183"/>
      <c r="B1008" s="195"/>
      <c r="C1008" s="183"/>
      <c r="D1008" s="103" t="s">
        <v>1572</v>
      </c>
      <c r="E1008" s="143" t="s">
        <v>18</v>
      </c>
      <c r="F1008" s="143" t="s">
        <v>6</v>
      </c>
      <c r="G1008" s="178">
        <v>2574413</v>
      </c>
      <c r="H1008" s="178">
        <v>2526072.27</v>
      </c>
      <c r="I1008" s="178">
        <v>2526072.27</v>
      </c>
    </row>
    <row r="1009" spans="1:9" ht="63">
      <c r="A1009" s="182" t="s">
        <v>1683</v>
      </c>
      <c r="B1009" s="195"/>
      <c r="C1009" s="182" t="s">
        <v>1573</v>
      </c>
      <c r="D1009" s="143" t="s">
        <v>1578</v>
      </c>
      <c r="E1009" s="143" t="s">
        <v>1575</v>
      </c>
      <c r="F1009" s="143" t="s">
        <v>92</v>
      </c>
      <c r="G1009" s="81">
        <v>72</v>
      </c>
      <c r="H1009" s="81">
        <v>79</v>
      </c>
      <c r="I1009" s="81">
        <v>79</v>
      </c>
    </row>
    <row r="1010" spans="1:9" ht="63">
      <c r="A1010" s="183"/>
      <c r="B1010" s="195"/>
      <c r="C1010" s="183"/>
      <c r="D1010" s="103" t="s">
        <v>1572</v>
      </c>
      <c r="E1010" s="143" t="s">
        <v>18</v>
      </c>
      <c r="F1010" s="143" t="s">
        <v>6</v>
      </c>
      <c r="G1010" s="178">
        <v>7082827.6900000004</v>
      </c>
      <c r="H1010" s="178">
        <v>7759289.5300000003</v>
      </c>
      <c r="I1010" s="178">
        <v>7759289.5300000003</v>
      </c>
    </row>
    <row r="1011" spans="1:9" ht="63">
      <c r="A1011" s="182" t="s">
        <v>1684</v>
      </c>
      <c r="B1011" s="195"/>
      <c r="C1011" s="182" t="s">
        <v>1573</v>
      </c>
      <c r="D1011" s="143" t="s">
        <v>1579</v>
      </c>
      <c r="E1011" s="143" t="s">
        <v>1575</v>
      </c>
      <c r="F1011" s="143" t="s">
        <v>92</v>
      </c>
      <c r="G1011" s="81">
        <v>4</v>
      </c>
      <c r="H1011" s="81">
        <v>7</v>
      </c>
      <c r="I1011" s="81">
        <v>7</v>
      </c>
    </row>
    <row r="1012" spans="1:9" ht="63">
      <c r="A1012" s="183"/>
      <c r="B1012" s="195"/>
      <c r="C1012" s="183"/>
      <c r="D1012" s="103" t="s">
        <v>1572</v>
      </c>
      <c r="E1012" s="143" t="s">
        <v>18</v>
      </c>
      <c r="F1012" s="143" t="s">
        <v>6</v>
      </c>
      <c r="G1012" s="178">
        <v>872850.85</v>
      </c>
      <c r="H1012" s="178">
        <v>1525101.59</v>
      </c>
      <c r="I1012" s="178">
        <v>1525101.59</v>
      </c>
    </row>
    <row r="1013" spans="1:9" ht="63">
      <c r="A1013" s="182" t="s">
        <v>1685</v>
      </c>
      <c r="B1013" s="195"/>
      <c r="C1013" s="182" t="s">
        <v>1573</v>
      </c>
      <c r="D1013" s="143" t="s">
        <v>1580</v>
      </c>
      <c r="E1013" s="143" t="s">
        <v>1575</v>
      </c>
      <c r="F1013" s="143" t="s">
        <v>92</v>
      </c>
      <c r="G1013" s="81">
        <v>60</v>
      </c>
      <c r="H1013" s="81">
        <v>46</v>
      </c>
      <c r="I1013" s="81">
        <v>46</v>
      </c>
    </row>
    <row r="1014" spans="1:9" ht="63">
      <c r="A1014" s="183"/>
      <c r="B1014" s="195"/>
      <c r="C1014" s="183"/>
      <c r="D1014" s="103" t="s">
        <v>1572</v>
      </c>
      <c r="E1014" s="143" t="s">
        <v>18</v>
      </c>
      <c r="F1014" s="143" t="s">
        <v>6</v>
      </c>
      <c r="G1014" s="178">
        <v>934548.79</v>
      </c>
      <c r="H1014" s="178">
        <v>715367.57</v>
      </c>
      <c r="I1014" s="178">
        <v>715367.57</v>
      </c>
    </row>
    <row r="1015" spans="1:9" ht="63">
      <c r="A1015" s="182" t="s">
        <v>1686</v>
      </c>
      <c r="B1015" s="195"/>
      <c r="C1015" s="182" t="s">
        <v>1573</v>
      </c>
      <c r="D1015" s="143" t="s">
        <v>1581</v>
      </c>
      <c r="E1015" s="143" t="s">
        <v>1575</v>
      </c>
      <c r="F1015" s="143" t="s">
        <v>92</v>
      </c>
      <c r="G1015" s="81">
        <v>86</v>
      </c>
      <c r="H1015" s="81">
        <v>77</v>
      </c>
      <c r="I1015" s="81">
        <v>77</v>
      </c>
    </row>
    <row r="1016" spans="1:9" ht="63">
      <c r="A1016" s="183"/>
      <c r="B1016" s="195"/>
      <c r="C1016" s="183"/>
      <c r="D1016" s="103" t="s">
        <v>1572</v>
      </c>
      <c r="E1016" s="143" t="s">
        <v>18</v>
      </c>
      <c r="F1016" s="143" t="s">
        <v>6</v>
      </c>
      <c r="G1016" s="178">
        <v>1264086.57</v>
      </c>
      <c r="H1016" s="178">
        <v>1130029.49</v>
      </c>
      <c r="I1016" s="178">
        <v>1130029.49</v>
      </c>
    </row>
    <row r="1017" spans="1:9" ht="63">
      <c r="A1017" s="182" t="s">
        <v>1687</v>
      </c>
      <c r="B1017" s="195"/>
      <c r="C1017" s="182" t="s">
        <v>1573</v>
      </c>
      <c r="D1017" s="143" t="s">
        <v>1582</v>
      </c>
      <c r="E1017" s="143" t="s">
        <v>1575</v>
      </c>
      <c r="F1017" s="143" t="s">
        <v>92</v>
      </c>
      <c r="G1017" s="81">
        <v>50</v>
      </c>
      <c r="H1017" s="81">
        <v>54</v>
      </c>
      <c r="I1017" s="81">
        <v>54</v>
      </c>
    </row>
    <row r="1018" spans="1:9" ht="63">
      <c r="A1018" s="183"/>
      <c r="B1018" s="195"/>
      <c r="C1018" s="183"/>
      <c r="D1018" s="103" t="s">
        <v>1572</v>
      </c>
      <c r="E1018" s="143" t="s">
        <v>18</v>
      </c>
      <c r="F1018" s="143" t="s">
        <v>6</v>
      </c>
      <c r="G1018" s="178">
        <v>5489475.9699999997</v>
      </c>
      <c r="H1018" s="178">
        <v>5919367.8600000003</v>
      </c>
      <c r="I1018" s="178">
        <v>5919367.8600000003</v>
      </c>
    </row>
    <row r="1019" spans="1:9" ht="63">
      <c r="A1019" s="182" t="s">
        <v>1688</v>
      </c>
      <c r="B1019" s="195"/>
      <c r="C1019" s="182" t="s">
        <v>1573</v>
      </c>
      <c r="D1019" s="143" t="s">
        <v>1583</v>
      </c>
      <c r="E1019" s="143" t="s">
        <v>1575</v>
      </c>
      <c r="F1019" s="143" t="s">
        <v>92</v>
      </c>
      <c r="G1019" s="81">
        <v>8</v>
      </c>
      <c r="H1019" s="81">
        <v>13</v>
      </c>
      <c r="I1019" s="81">
        <v>13</v>
      </c>
    </row>
    <row r="1020" spans="1:9" ht="63">
      <c r="A1020" s="183"/>
      <c r="B1020" s="195"/>
      <c r="C1020" s="183"/>
      <c r="D1020" s="103" t="s">
        <v>1572</v>
      </c>
      <c r="E1020" s="143" t="s">
        <v>18</v>
      </c>
      <c r="F1020" s="143" t="s">
        <v>6</v>
      </c>
      <c r="G1020" s="178">
        <v>1909473.07</v>
      </c>
      <c r="H1020" s="178">
        <v>3098044.05</v>
      </c>
      <c r="I1020" s="178">
        <v>3098044.05</v>
      </c>
    </row>
    <row r="1021" spans="1:9" ht="63">
      <c r="A1021" s="182" t="s">
        <v>1689</v>
      </c>
      <c r="B1021" s="195"/>
      <c r="C1021" s="182" t="s">
        <v>1573</v>
      </c>
      <c r="D1021" s="103" t="s">
        <v>1584</v>
      </c>
      <c r="E1021" s="143" t="s">
        <v>1575</v>
      </c>
      <c r="F1021" s="143" t="s">
        <v>92</v>
      </c>
      <c r="G1021" s="81">
        <v>49</v>
      </c>
      <c r="H1021" s="81">
        <v>53</v>
      </c>
      <c r="I1021" s="81">
        <v>53</v>
      </c>
    </row>
    <row r="1022" spans="1:9" ht="63">
      <c r="A1022" s="183"/>
      <c r="B1022" s="195"/>
      <c r="C1022" s="183"/>
      <c r="D1022" s="103" t="s">
        <v>1572</v>
      </c>
      <c r="E1022" s="143" t="s">
        <v>18</v>
      </c>
      <c r="F1022" s="143" t="s">
        <v>6</v>
      </c>
      <c r="G1022" s="178">
        <v>515874.7</v>
      </c>
      <c r="H1022" s="178">
        <v>557114.81999999995</v>
      </c>
      <c r="I1022" s="178">
        <v>557114.81999999995</v>
      </c>
    </row>
    <row r="1023" spans="1:9" ht="63">
      <c r="A1023" s="182" t="s">
        <v>1690</v>
      </c>
      <c r="B1023" s="195"/>
      <c r="C1023" s="182" t="s">
        <v>1573</v>
      </c>
      <c r="D1023" s="103" t="s">
        <v>1585</v>
      </c>
      <c r="E1023" s="143" t="s">
        <v>1575</v>
      </c>
      <c r="F1023" s="143" t="s">
        <v>92</v>
      </c>
      <c r="G1023" s="81">
        <v>53</v>
      </c>
      <c r="H1023" s="81">
        <v>49</v>
      </c>
      <c r="I1023" s="81">
        <v>49</v>
      </c>
    </row>
    <row r="1024" spans="1:9" ht="63">
      <c r="A1024" s="183"/>
      <c r="B1024" s="195"/>
      <c r="C1024" s="183"/>
      <c r="D1024" s="103" t="s">
        <v>1572</v>
      </c>
      <c r="E1024" s="143" t="s">
        <v>18</v>
      </c>
      <c r="F1024" s="143" t="s">
        <v>6</v>
      </c>
      <c r="G1024" s="178">
        <v>5181796.0599999996</v>
      </c>
      <c r="H1024" s="178">
        <v>4783229.4400000004</v>
      </c>
      <c r="I1024" s="178">
        <v>4783229.4400000004</v>
      </c>
    </row>
    <row r="1025" spans="1:9" ht="63">
      <c r="A1025" s="182" t="s">
        <v>1691</v>
      </c>
      <c r="B1025" s="195"/>
      <c r="C1025" s="182" t="s">
        <v>1573</v>
      </c>
      <c r="D1025" s="103" t="s">
        <v>1586</v>
      </c>
      <c r="E1025" s="143" t="s">
        <v>1575</v>
      </c>
      <c r="F1025" s="143" t="s">
        <v>92</v>
      </c>
      <c r="G1025" s="81">
        <v>285</v>
      </c>
      <c r="H1025" s="81">
        <v>270</v>
      </c>
      <c r="I1025" s="81">
        <v>270</v>
      </c>
    </row>
    <row r="1026" spans="1:9" ht="63">
      <c r="A1026" s="183"/>
      <c r="B1026" s="195"/>
      <c r="C1026" s="183"/>
      <c r="D1026" s="103" t="s">
        <v>1572</v>
      </c>
      <c r="E1026" s="143" t="s">
        <v>18</v>
      </c>
      <c r="F1026" s="143" t="s">
        <v>6</v>
      </c>
      <c r="G1026" s="178">
        <v>3021422.71</v>
      </c>
      <c r="H1026" s="178">
        <v>2857926.66</v>
      </c>
      <c r="I1026" s="178">
        <v>2857926.66</v>
      </c>
    </row>
    <row r="1027" spans="1:9" ht="63">
      <c r="A1027" s="182" t="s">
        <v>1692</v>
      </c>
      <c r="B1027" s="195"/>
      <c r="C1027" s="182" t="s">
        <v>1573</v>
      </c>
      <c r="D1027" s="103" t="s">
        <v>1587</v>
      </c>
      <c r="E1027" s="143" t="s">
        <v>1575</v>
      </c>
      <c r="F1027" s="143" t="s">
        <v>92</v>
      </c>
      <c r="G1027" s="81">
        <v>90</v>
      </c>
      <c r="H1027" s="81">
        <v>80</v>
      </c>
      <c r="I1027" s="81">
        <v>80</v>
      </c>
    </row>
    <row r="1028" spans="1:9" ht="63">
      <c r="A1028" s="183"/>
      <c r="B1028" s="195"/>
      <c r="C1028" s="183"/>
      <c r="D1028" s="103" t="s">
        <v>1572</v>
      </c>
      <c r="E1028" s="143" t="s">
        <v>18</v>
      </c>
      <c r="F1028" s="143" t="s">
        <v>6</v>
      </c>
      <c r="G1028" s="178">
        <v>9047645.8000000007</v>
      </c>
      <c r="H1028" s="178">
        <v>8029781.9900000002</v>
      </c>
      <c r="I1028" s="178">
        <v>8029781.9900000002</v>
      </c>
    </row>
    <row r="1029" spans="1:9" ht="63">
      <c r="A1029" s="182" t="s">
        <v>1693</v>
      </c>
      <c r="B1029" s="195"/>
      <c r="C1029" s="182" t="s">
        <v>1573</v>
      </c>
      <c r="D1029" s="103" t="s">
        <v>1588</v>
      </c>
      <c r="E1029" s="143" t="s">
        <v>1575</v>
      </c>
      <c r="F1029" s="143" t="s">
        <v>92</v>
      </c>
      <c r="G1029" s="81">
        <v>27</v>
      </c>
      <c r="H1029" s="81">
        <v>29</v>
      </c>
      <c r="I1029" s="81">
        <v>29</v>
      </c>
    </row>
    <row r="1030" spans="1:9" ht="63">
      <c r="A1030" s="183"/>
      <c r="B1030" s="195"/>
      <c r="C1030" s="183"/>
      <c r="D1030" s="103" t="s">
        <v>1572</v>
      </c>
      <c r="E1030" s="143" t="s">
        <v>18</v>
      </c>
      <c r="F1030" s="143" t="s">
        <v>6</v>
      </c>
      <c r="G1030" s="178">
        <v>5325670.08</v>
      </c>
      <c r="H1030" s="178">
        <v>5711223.7999999998</v>
      </c>
      <c r="I1030" s="178">
        <v>5711223.7999999998</v>
      </c>
    </row>
    <row r="1031" spans="1:9" ht="63">
      <c r="A1031" s="182" t="s">
        <v>1694</v>
      </c>
      <c r="B1031" s="195"/>
      <c r="C1031" s="182" t="s">
        <v>1573</v>
      </c>
      <c r="D1031" s="103" t="s">
        <v>1589</v>
      </c>
      <c r="E1031" s="143" t="s">
        <v>1575</v>
      </c>
      <c r="F1031" s="143" t="s">
        <v>92</v>
      </c>
      <c r="G1031" s="81">
        <v>34</v>
      </c>
      <c r="H1031" s="81">
        <v>37</v>
      </c>
      <c r="I1031" s="81">
        <v>37</v>
      </c>
    </row>
    <row r="1032" spans="1:9" ht="63">
      <c r="A1032" s="183"/>
      <c r="B1032" s="195"/>
      <c r="C1032" s="183"/>
      <c r="D1032" s="103" t="s">
        <v>1572</v>
      </c>
      <c r="E1032" s="143" t="s">
        <v>18</v>
      </c>
      <c r="F1032" s="143" t="s">
        <v>6</v>
      </c>
      <c r="G1032" s="178">
        <v>7139389.2400000002</v>
      </c>
      <c r="H1032" s="178">
        <v>7757192.2300000004</v>
      </c>
      <c r="I1032" s="178">
        <v>7757192.2300000004</v>
      </c>
    </row>
    <row r="1033" spans="1:9" ht="63">
      <c r="A1033" s="182" t="s">
        <v>1695</v>
      </c>
      <c r="B1033" s="195"/>
      <c r="C1033" s="182" t="s">
        <v>1573</v>
      </c>
      <c r="D1033" s="103" t="s">
        <v>1590</v>
      </c>
      <c r="E1033" s="143" t="s">
        <v>1575</v>
      </c>
      <c r="F1033" s="143" t="s">
        <v>92</v>
      </c>
      <c r="G1033" s="81">
        <v>43</v>
      </c>
      <c r="H1033" s="81">
        <v>49</v>
      </c>
      <c r="I1033" s="81">
        <v>49</v>
      </c>
    </row>
    <row r="1034" spans="1:9" ht="63">
      <c r="A1034" s="183"/>
      <c r="B1034" s="195"/>
      <c r="C1034" s="183"/>
      <c r="D1034" s="103" t="s">
        <v>1572</v>
      </c>
      <c r="E1034" s="143" t="s">
        <v>18</v>
      </c>
      <c r="F1034" s="143" t="s">
        <v>6</v>
      </c>
      <c r="G1034" s="178">
        <v>521773.37</v>
      </c>
      <c r="H1034" s="178">
        <v>593649.65</v>
      </c>
      <c r="I1034" s="178">
        <v>593649.65</v>
      </c>
    </row>
    <row r="1035" spans="1:9" ht="63">
      <c r="A1035" s="182" t="s">
        <v>1696</v>
      </c>
      <c r="B1035" s="195"/>
      <c r="C1035" s="182" t="s">
        <v>1573</v>
      </c>
      <c r="D1035" s="103" t="s">
        <v>1591</v>
      </c>
      <c r="E1035" s="143" t="s">
        <v>1575</v>
      </c>
      <c r="F1035" s="143" t="s">
        <v>92</v>
      </c>
      <c r="G1035" s="81">
        <v>101</v>
      </c>
      <c r="H1035" s="81">
        <v>84</v>
      </c>
      <c r="I1035" s="81">
        <v>84</v>
      </c>
    </row>
    <row r="1036" spans="1:9" ht="63">
      <c r="A1036" s="183"/>
      <c r="B1036" s="195"/>
      <c r="C1036" s="183"/>
      <c r="D1036" s="103" t="s">
        <v>1572</v>
      </c>
      <c r="E1036" s="143" t="s">
        <v>18</v>
      </c>
      <c r="F1036" s="143" t="s">
        <v>6</v>
      </c>
      <c r="G1036" s="178">
        <v>10275042.539999999</v>
      </c>
      <c r="H1036" s="178">
        <v>8532223.5700000003</v>
      </c>
      <c r="I1036" s="178">
        <v>8532223.5700000003</v>
      </c>
    </row>
    <row r="1037" spans="1:9" ht="63">
      <c r="A1037" s="182" t="s">
        <v>1697</v>
      </c>
      <c r="B1037" s="195"/>
      <c r="C1037" s="182" t="s">
        <v>1573</v>
      </c>
      <c r="D1037" s="103" t="s">
        <v>1592</v>
      </c>
      <c r="E1037" s="143" t="s">
        <v>1575</v>
      </c>
      <c r="F1037" s="143" t="s">
        <v>92</v>
      </c>
      <c r="G1037" s="81">
        <v>57</v>
      </c>
      <c r="H1037" s="81">
        <v>72</v>
      </c>
      <c r="I1037" s="81">
        <v>72</v>
      </c>
    </row>
    <row r="1038" spans="1:9" ht="63">
      <c r="A1038" s="183"/>
      <c r="B1038" s="195"/>
      <c r="C1038" s="183"/>
      <c r="D1038" s="103" t="s">
        <v>1572</v>
      </c>
      <c r="E1038" s="143" t="s">
        <v>18</v>
      </c>
      <c r="F1038" s="143" t="s">
        <v>6</v>
      </c>
      <c r="G1038" s="178">
        <v>5650019.5599999996</v>
      </c>
      <c r="H1038" s="178">
        <v>7125712.21</v>
      </c>
      <c r="I1038" s="178">
        <v>7125712.21</v>
      </c>
    </row>
    <row r="1039" spans="1:9" ht="63">
      <c r="A1039" s="182" t="s">
        <v>1698</v>
      </c>
      <c r="B1039" s="195"/>
      <c r="C1039" s="182" t="s">
        <v>1573</v>
      </c>
      <c r="D1039" s="103" t="s">
        <v>1593</v>
      </c>
      <c r="E1039" s="143" t="s">
        <v>1575</v>
      </c>
      <c r="F1039" s="143" t="s">
        <v>92</v>
      </c>
      <c r="G1039" s="81">
        <v>13</v>
      </c>
      <c r="H1039" s="81">
        <v>17</v>
      </c>
      <c r="I1039" s="81">
        <v>17</v>
      </c>
    </row>
    <row r="1040" spans="1:9" ht="63">
      <c r="A1040" s="183"/>
      <c r="B1040" s="195"/>
      <c r="C1040" s="183"/>
      <c r="D1040" s="103" t="s">
        <v>1572</v>
      </c>
      <c r="E1040" s="143" t="s">
        <v>18</v>
      </c>
      <c r="F1040" s="143" t="s">
        <v>6</v>
      </c>
      <c r="G1040" s="178">
        <v>3664289.98</v>
      </c>
      <c r="H1040" s="178">
        <v>4784274.51</v>
      </c>
      <c r="I1040" s="178">
        <v>4784274.51</v>
      </c>
    </row>
    <row r="1041" spans="1:9" ht="63">
      <c r="A1041" s="182" t="s">
        <v>1699</v>
      </c>
      <c r="B1041" s="195"/>
      <c r="C1041" s="182" t="s">
        <v>1573</v>
      </c>
      <c r="D1041" s="103" t="s">
        <v>1594</v>
      </c>
      <c r="E1041" s="143" t="s">
        <v>1575</v>
      </c>
      <c r="F1041" s="143" t="s">
        <v>92</v>
      </c>
      <c r="G1041" s="81">
        <v>4</v>
      </c>
      <c r="H1041" s="81">
        <v>4</v>
      </c>
      <c r="I1041" s="81">
        <v>4</v>
      </c>
    </row>
    <row r="1042" spans="1:9" ht="63">
      <c r="A1042" s="183"/>
      <c r="B1042" s="195"/>
      <c r="C1042" s="183"/>
      <c r="D1042" s="103" t="s">
        <v>1572</v>
      </c>
      <c r="E1042" s="143" t="s">
        <v>18</v>
      </c>
      <c r="F1042" s="143" t="s">
        <v>6</v>
      </c>
      <c r="G1042" s="178">
        <v>1277432.58</v>
      </c>
      <c r="H1042" s="178">
        <v>1275436.01</v>
      </c>
      <c r="I1042" s="178">
        <v>1275436.01</v>
      </c>
    </row>
    <row r="1043" spans="1:9" ht="63">
      <c r="A1043" s="182" t="s">
        <v>1700</v>
      </c>
      <c r="B1043" s="195"/>
      <c r="C1043" s="182" t="s">
        <v>1573</v>
      </c>
      <c r="D1043" s="103" t="s">
        <v>1595</v>
      </c>
      <c r="E1043" s="143" t="s">
        <v>1575</v>
      </c>
      <c r="F1043" s="143" t="s">
        <v>92</v>
      </c>
      <c r="G1043" s="81">
        <v>230</v>
      </c>
      <c r="H1043" s="81">
        <v>223</v>
      </c>
      <c r="I1043" s="81">
        <v>223</v>
      </c>
    </row>
    <row r="1044" spans="1:9" ht="63">
      <c r="A1044" s="183"/>
      <c r="B1044" s="195"/>
      <c r="C1044" s="183"/>
      <c r="D1044" s="103" t="s">
        <v>1572</v>
      </c>
      <c r="E1044" s="143" t="s">
        <v>18</v>
      </c>
      <c r="F1044" s="143" t="s">
        <v>6</v>
      </c>
      <c r="G1044" s="178">
        <v>3549121.08</v>
      </c>
      <c r="H1044" s="178">
        <v>3435726.06</v>
      </c>
      <c r="I1044" s="178">
        <v>3435726.06</v>
      </c>
    </row>
    <row r="1045" spans="1:9" ht="63">
      <c r="A1045" s="182" t="s">
        <v>1701</v>
      </c>
      <c r="B1045" s="195"/>
      <c r="C1045" s="182" t="s">
        <v>1596</v>
      </c>
      <c r="D1045" s="103" t="s">
        <v>1597</v>
      </c>
      <c r="E1045" s="143" t="s">
        <v>1575</v>
      </c>
      <c r="F1045" s="143" t="s">
        <v>92</v>
      </c>
      <c r="G1045" s="81">
        <v>32</v>
      </c>
      <c r="H1045" s="81">
        <v>20</v>
      </c>
      <c r="I1045" s="81">
        <v>20</v>
      </c>
    </row>
    <row r="1046" spans="1:9" ht="63">
      <c r="A1046" s="183"/>
      <c r="B1046" s="195"/>
      <c r="C1046" s="183"/>
      <c r="D1046" s="103" t="s">
        <v>1572</v>
      </c>
      <c r="E1046" s="143" t="s">
        <v>18</v>
      </c>
      <c r="F1046" s="143" t="s">
        <v>6</v>
      </c>
      <c r="G1046" s="178">
        <v>358642.37</v>
      </c>
      <c r="H1046" s="178">
        <v>223801.14</v>
      </c>
      <c r="I1046" s="178">
        <v>223801.14</v>
      </c>
    </row>
    <row r="1047" spans="1:9" ht="63">
      <c r="A1047" s="182" t="s">
        <v>1702</v>
      </c>
      <c r="B1047" s="195"/>
      <c r="C1047" s="182" t="s">
        <v>1596</v>
      </c>
      <c r="D1047" s="103" t="s">
        <v>1598</v>
      </c>
      <c r="E1047" s="143" t="s">
        <v>1575</v>
      </c>
      <c r="F1047" s="143" t="s">
        <v>92</v>
      </c>
      <c r="G1047" s="81">
        <v>0</v>
      </c>
      <c r="H1047" s="81">
        <v>12</v>
      </c>
      <c r="I1047" s="81">
        <v>12</v>
      </c>
    </row>
    <row r="1048" spans="1:9" ht="63">
      <c r="A1048" s="183"/>
      <c r="B1048" s="195"/>
      <c r="C1048" s="183"/>
      <c r="D1048" s="103" t="s">
        <v>1572</v>
      </c>
      <c r="E1048" s="143" t="s">
        <v>18</v>
      </c>
      <c r="F1048" s="143" t="s">
        <v>6</v>
      </c>
      <c r="G1048" s="178">
        <v>0</v>
      </c>
      <c r="H1048" s="178">
        <v>1190412.52</v>
      </c>
      <c r="I1048" s="178">
        <v>1190412.52</v>
      </c>
    </row>
    <row r="1049" spans="1:9" ht="63">
      <c r="A1049" s="182" t="s">
        <v>1703</v>
      </c>
      <c r="B1049" s="195"/>
      <c r="C1049" s="182" t="s">
        <v>1599</v>
      </c>
      <c r="D1049" s="103" t="s">
        <v>1600</v>
      </c>
      <c r="E1049" s="143" t="s">
        <v>1575</v>
      </c>
      <c r="F1049" s="143" t="s">
        <v>92</v>
      </c>
      <c r="G1049" s="81">
        <v>3</v>
      </c>
      <c r="H1049" s="81">
        <v>3</v>
      </c>
      <c r="I1049" s="81">
        <v>3</v>
      </c>
    </row>
    <row r="1050" spans="1:9" ht="63">
      <c r="A1050" s="183"/>
      <c r="B1050" s="195"/>
      <c r="C1050" s="183"/>
      <c r="D1050" s="103" t="s">
        <v>1572</v>
      </c>
      <c r="E1050" s="143" t="s">
        <v>18</v>
      </c>
      <c r="F1050" s="143" t="s">
        <v>6</v>
      </c>
      <c r="G1050" s="178">
        <v>724438.03</v>
      </c>
      <c r="H1050" s="178">
        <v>723305.76</v>
      </c>
      <c r="I1050" s="178">
        <v>723305.76</v>
      </c>
    </row>
    <row r="1051" spans="1:9" ht="63">
      <c r="A1051" s="182" t="s">
        <v>1704</v>
      </c>
      <c r="B1051" s="195"/>
      <c r="C1051" s="182" t="s">
        <v>1601</v>
      </c>
      <c r="D1051" s="103" t="s">
        <v>1602</v>
      </c>
      <c r="E1051" s="143" t="s">
        <v>1603</v>
      </c>
      <c r="F1051" s="143" t="s">
        <v>92</v>
      </c>
      <c r="G1051" s="81">
        <v>800</v>
      </c>
      <c r="H1051" s="81">
        <v>815</v>
      </c>
      <c r="I1051" s="81">
        <v>815</v>
      </c>
    </row>
    <row r="1052" spans="1:9" ht="63">
      <c r="A1052" s="183"/>
      <c r="B1052" s="195"/>
      <c r="C1052" s="183"/>
      <c r="D1052" s="103" t="s">
        <v>1572</v>
      </c>
      <c r="E1052" s="143" t="s">
        <v>18</v>
      </c>
      <c r="F1052" s="143" t="s">
        <v>6</v>
      </c>
      <c r="G1052" s="178">
        <v>17768272</v>
      </c>
      <c r="H1052" s="178">
        <v>19689001.100000001</v>
      </c>
      <c r="I1052" s="178">
        <v>19689001.100000001</v>
      </c>
    </row>
    <row r="1053" spans="1:9" ht="63">
      <c r="A1053" s="182" t="s">
        <v>1705</v>
      </c>
      <c r="B1053" s="195"/>
      <c r="C1053" s="182" t="s">
        <v>1604</v>
      </c>
      <c r="D1053" s="103" t="s">
        <v>1605</v>
      </c>
      <c r="E1053" s="143" t="s">
        <v>1606</v>
      </c>
      <c r="F1053" s="143" t="s">
        <v>1607</v>
      </c>
      <c r="G1053" s="81">
        <v>150</v>
      </c>
      <c r="H1053" s="81">
        <v>134</v>
      </c>
      <c r="I1053" s="81">
        <v>134</v>
      </c>
    </row>
    <row r="1054" spans="1:9" ht="63">
      <c r="A1054" s="183"/>
      <c r="B1054" s="195"/>
      <c r="C1054" s="183"/>
      <c r="D1054" s="103" t="s">
        <v>1572</v>
      </c>
      <c r="E1054" s="143" t="s">
        <v>18</v>
      </c>
      <c r="F1054" s="143" t="s">
        <v>6</v>
      </c>
      <c r="G1054" s="178">
        <v>927971.9</v>
      </c>
      <c r="H1054" s="178">
        <v>1042002.58</v>
      </c>
      <c r="I1054" s="178">
        <v>1042002.58</v>
      </c>
    </row>
    <row r="1055" spans="1:9" ht="63">
      <c r="A1055" s="182" t="s">
        <v>1706</v>
      </c>
      <c r="B1055" s="195"/>
      <c r="C1055" s="182" t="s">
        <v>1608</v>
      </c>
      <c r="D1055" s="103" t="s">
        <v>1609</v>
      </c>
      <c r="E1055" s="143" t="s">
        <v>1610</v>
      </c>
      <c r="F1055" s="143" t="s">
        <v>92</v>
      </c>
      <c r="G1055" s="81">
        <v>135</v>
      </c>
      <c r="H1055" s="81">
        <v>131</v>
      </c>
      <c r="I1055" s="81">
        <v>131</v>
      </c>
    </row>
    <row r="1056" spans="1:9" ht="63">
      <c r="A1056" s="183"/>
      <c r="B1056" s="195"/>
      <c r="C1056" s="183"/>
      <c r="D1056" s="103" t="s">
        <v>1572</v>
      </c>
      <c r="E1056" s="143" t="s">
        <v>18</v>
      </c>
      <c r="F1056" s="143" t="s">
        <v>6</v>
      </c>
      <c r="G1056" s="178">
        <v>43417091.280000001</v>
      </c>
      <c r="H1056" s="178">
        <v>43691454.100000001</v>
      </c>
      <c r="I1056" s="178">
        <v>43691454.100000001</v>
      </c>
    </row>
    <row r="1057" spans="1:9" ht="63">
      <c r="A1057" s="182" t="s">
        <v>1707</v>
      </c>
      <c r="B1057" s="195"/>
      <c r="C1057" s="182" t="s">
        <v>1611</v>
      </c>
      <c r="D1057" s="103" t="s">
        <v>1612</v>
      </c>
      <c r="E1057" s="143" t="s">
        <v>1613</v>
      </c>
      <c r="F1057" s="143" t="s">
        <v>23</v>
      </c>
      <c r="G1057" s="81">
        <v>16</v>
      </c>
      <c r="H1057" s="81">
        <v>16</v>
      </c>
      <c r="I1057" s="81">
        <v>16</v>
      </c>
    </row>
    <row r="1058" spans="1:9" ht="63">
      <c r="A1058" s="183"/>
      <c r="B1058" s="195"/>
      <c r="C1058" s="183"/>
      <c r="D1058" s="103" t="s">
        <v>1572</v>
      </c>
      <c r="E1058" s="143" t="s">
        <v>18</v>
      </c>
      <c r="F1058" s="143" t="s">
        <v>6</v>
      </c>
      <c r="G1058" s="178">
        <v>1172314.5</v>
      </c>
      <c r="H1058" s="178">
        <v>1894115.9</v>
      </c>
      <c r="I1058" s="178">
        <v>1894115.9</v>
      </c>
    </row>
    <row r="1059" spans="1:9" ht="63">
      <c r="A1059" s="182" t="s">
        <v>1708</v>
      </c>
      <c r="B1059" s="195"/>
      <c r="C1059" s="182" t="s">
        <v>1614</v>
      </c>
      <c r="D1059" s="103" t="s">
        <v>696</v>
      </c>
      <c r="E1059" s="143" t="s">
        <v>235</v>
      </c>
      <c r="F1059" s="143" t="s">
        <v>92</v>
      </c>
      <c r="G1059" s="81">
        <v>50</v>
      </c>
      <c r="H1059" s="81">
        <v>35</v>
      </c>
      <c r="I1059" s="81">
        <v>35</v>
      </c>
    </row>
    <row r="1060" spans="1:9" ht="63">
      <c r="A1060" s="183"/>
      <c r="B1060" s="195"/>
      <c r="C1060" s="183"/>
      <c r="D1060" s="103" t="s">
        <v>1615</v>
      </c>
      <c r="E1060" s="143" t="s">
        <v>18</v>
      </c>
      <c r="F1060" s="143" t="s">
        <v>6</v>
      </c>
      <c r="G1060" s="178">
        <v>2447993.6800000002</v>
      </c>
      <c r="H1060" s="178">
        <v>969795.89</v>
      </c>
      <c r="I1060" s="178">
        <v>969795.89</v>
      </c>
    </row>
    <row r="1061" spans="1:9" ht="63">
      <c r="A1061" s="182" t="s">
        <v>1709</v>
      </c>
      <c r="B1061" s="195"/>
      <c r="C1061" s="182" t="s">
        <v>711</v>
      </c>
      <c r="D1061" s="103" t="s">
        <v>795</v>
      </c>
      <c r="E1061" s="143" t="s">
        <v>1616</v>
      </c>
      <c r="F1061" s="143" t="s">
        <v>92</v>
      </c>
      <c r="G1061" s="81">
        <v>50</v>
      </c>
      <c r="H1061" s="81">
        <v>50</v>
      </c>
      <c r="I1061" s="81">
        <v>50</v>
      </c>
    </row>
    <row r="1062" spans="1:9" ht="63">
      <c r="A1062" s="183"/>
      <c r="B1062" s="195"/>
      <c r="C1062" s="183"/>
      <c r="D1062" s="103" t="s">
        <v>1615</v>
      </c>
      <c r="E1062" s="143" t="s">
        <v>18</v>
      </c>
      <c r="F1062" s="143" t="s">
        <v>6</v>
      </c>
      <c r="G1062" s="178">
        <v>2805300.75</v>
      </c>
      <c r="H1062" s="178">
        <v>2773752</v>
      </c>
      <c r="I1062" s="178">
        <v>2773752</v>
      </c>
    </row>
    <row r="1063" spans="1:9" ht="63">
      <c r="A1063" s="182" t="s">
        <v>1710</v>
      </c>
      <c r="B1063" s="195"/>
      <c r="C1063" s="182" t="s">
        <v>1077</v>
      </c>
      <c r="D1063" s="103" t="s">
        <v>1617</v>
      </c>
      <c r="E1063" s="143" t="s">
        <v>235</v>
      </c>
      <c r="F1063" s="143" t="s">
        <v>92</v>
      </c>
      <c r="G1063" s="81">
        <v>70</v>
      </c>
      <c r="H1063" s="81">
        <v>66</v>
      </c>
      <c r="I1063" s="81">
        <v>66</v>
      </c>
    </row>
    <row r="1064" spans="1:9" ht="63">
      <c r="A1064" s="183"/>
      <c r="B1064" s="195"/>
      <c r="C1064" s="183"/>
      <c r="D1064" s="103" t="s">
        <v>1615</v>
      </c>
      <c r="E1064" s="143" t="s">
        <v>18</v>
      </c>
      <c r="F1064" s="143" t="s">
        <v>6</v>
      </c>
      <c r="G1064" s="178">
        <v>3918491.46</v>
      </c>
      <c r="H1064" s="178">
        <v>3918491.46</v>
      </c>
      <c r="I1064" s="178">
        <v>3889774.99</v>
      </c>
    </row>
    <row r="1065" spans="1:9" ht="63">
      <c r="A1065" s="182" t="s">
        <v>1711</v>
      </c>
      <c r="B1065" s="195"/>
      <c r="C1065" s="182" t="s">
        <v>1618</v>
      </c>
      <c r="D1065" s="103" t="s">
        <v>1619</v>
      </c>
      <c r="E1065" s="143" t="s">
        <v>1620</v>
      </c>
      <c r="F1065" s="143" t="s">
        <v>92</v>
      </c>
      <c r="G1065" s="81">
        <v>1</v>
      </c>
      <c r="H1065" s="81">
        <v>1</v>
      </c>
      <c r="I1065" s="81">
        <v>1</v>
      </c>
    </row>
    <row r="1066" spans="1:9" ht="63">
      <c r="A1066" s="183"/>
      <c r="B1066" s="195"/>
      <c r="C1066" s="183"/>
      <c r="D1066" s="103" t="s">
        <v>1615</v>
      </c>
      <c r="E1066" s="143" t="s">
        <v>18</v>
      </c>
      <c r="F1066" s="143" t="s">
        <v>6</v>
      </c>
      <c r="G1066" s="178">
        <v>450521.25</v>
      </c>
      <c r="H1066" s="178">
        <v>450521.25</v>
      </c>
      <c r="I1066" s="178">
        <v>447219.63</v>
      </c>
    </row>
    <row r="1067" spans="1:9" ht="63">
      <c r="A1067" s="182" t="s">
        <v>1712</v>
      </c>
      <c r="B1067" s="195"/>
      <c r="C1067" s="182" t="s">
        <v>1618</v>
      </c>
      <c r="D1067" s="103" t="s">
        <v>1621</v>
      </c>
      <c r="E1067" s="143" t="s">
        <v>1620</v>
      </c>
      <c r="F1067" s="143" t="s">
        <v>92</v>
      </c>
      <c r="G1067" s="81">
        <v>1</v>
      </c>
      <c r="H1067" s="81">
        <v>1</v>
      </c>
      <c r="I1067" s="81">
        <v>1</v>
      </c>
    </row>
    <row r="1068" spans="1:9" ht="63">
      <c r="A1068" s="183"/>
      <c r="B1068" s="195"/>
      <c r="C1068" s="183"/>
      <c r="D1068" s="103" t="s">
        <v>1615</v>
      </c>
      <c r="E1068" s="143" t="s">
        <v>18</v>
      </c>
      <c r="F1068" s="143" t="s">
        <v>6</v>
      </c>
      <c r="G1068" s="178">
        <v>307834.56</v>
      </c>
      <c r="H1068" s="178">
        <v>307834.56</v>
      </c>
      <c r="I1068" s="178">
        <v>305578.58</v>
      </c>
    </row>
    <row r="1069" spans="1:9" ht="63">
      <c r="A1069" s="182" t="s">
        <v>1713</v>
      </c>
      <c r="B1069" s="195"/>
      <c r="C1069" s="182" t="s">
        <v>1618</v>
      </c>
      <c r="D1069" s="103" t="s">
        <v>1622</v>
      </c>
      <c r="E1069" s="143" t="s">
        <v>1620</v>
      </c>
      <c r="F1069" s="143" t="s">
        <v>92</v>
      </c>
      <c r="G1069" s="81">
        <v>10</v>
      </c>
      <c r="H1069" s="81">
        <v>10</v>
      </c>
      <c r="I1069" s="81">
        <v>10</v>
      </c>
    </row>
    <row r="1070" spans="1:9" ht="63">
      <c r="A1070" s="183"/>
      <c r="B1070" s="195"/>
      <c r="C1070" s="183"/>
      <c r="D1070" s="103" t="s">
        <v>1615</v>
      </c>
      <c r="E1070" s="143" t="s">
        <v>18</v>
      </c>
      <c r="F1070" s="143" t="s">
        <v>6</v>
      </c>
      <c r="G1070" s="178">
        <v>1388207.78</v>
      </c>
      <c r="H1070" s="178">
        <v>2626261.4</v>
      </c>
      <c r="I1070" s="178">
        <v>2626261.4</v>
      </c>
    </row>
    <row r="1071" spans="1:9" ht="63">
      <c r="A1071" s="182" t="s">
        <v>1714</v>
      </c>
      <c r="B1071" s="195"/>
      <c r="C1071" s="182" t="s">
        <v>1618</v>
      </c>
      <c r="D1071" s="103" t="s">
        <v>1623</v>
      </c>
      <c r="E1071" s="143" t="s">
        <v>1620</v>
      </c>
      <c r="F1071" s="143" t="s">
        <v>92</v>
      </c>
      <c r="G1071" s="81">
        <v>6</v>
      </c>
      <c r="H1071" s="81">
        <v>5</v>
      </c>
      <c r="I1071" s="81">
        <v>5</v>
      </c>
    </row>
    <row r="1072" spans="1:9" ht="63">
      <c r="A1072" s="183"/>
      <c r="B1072" s="195"/>
      <c r="C1072" s="183"/>
      <c r="D1072" s="103" t="s">
        <v>1615</v>
      </c>
      <c r="E1072" s="143" t="s">
        <v>18</v>
      </c>
      <c r="F1072" s="143" t="s">
        <v>6</v>
      </c>
      <c r="G1072" s="178">
        <v>1777340.65</v>
      </c>
      <c r="H1072" s="178">
        <v>1470262.92</v>
      </c>
      <c r="I1072" s="178">
        <v>1470262.92</v>
      </c>
    </row>
    <row r="1073" spans="1:9" ht="63">
      <c r="A1073" s="182" t="s">
        <v>1715</v>
      </c>
      <c r="B1073" s="195"/>
      <c r="C1073" s="182" t="s">
        <v>1596</v>
      </c>
      <c r="D1073" s="103" t="s">
        <v>1624</v>
      </c>
      <c r="E1073" s="143" t="s">
        <v>1620</v>
      </c>
      <c r="F1073" s="143" t="s">
        <v>92</v>
      </c>
      <c r="G1073" s="81">
        <v>7</v>
      </c>
      <c r="H1073" s="81">
        <v>8</v>
      </c>
      <c r="I1073" s="81">
        <v>8</v>
      </c>
    </row>
    <row r="1074" spans="1:9" ht="63">
      <c r="A1074" s="183"/>
      <c r="B1074" s="195"/>
      <c r="C1074" s="183"/>
      <c r="D1074" s="103" t="s">
        <v>1615</v>
      </c>
      <c r="E1074" s="143" t="s">
        <v>18</v>
      </c>
      <c r="F1074" s="143" t="s">
        <v>6</v>
      </c>
      <c r="G1074" s="178">
        <v>1662161.8</v>
      </c>
      <c r="H1074" s="178">
        <v>1885692.27</v>
      </c>
      <c r="I1074" s="178">
        <v>1885692.27</v>
      </c>
    </row>
    <row r="1075" spans="1:9" ht="63">
      <c r="A1075" s="182" t="s">
        <v>1716</v>
      </c>
      <c r="B1075" s="195"/>
      <c r="C1075" s="182" t="s">
        <v>1596</v>
      </c>
      <c r="D1075" s="103" t="s">
        <v>1625</v>
      </c>
      <c r="E1075" s="143" t="s">
        <v>1620</v>
      </c>
      <c r="F1075" s="143" t="s">
        <v>92</v>
      </c>
      <c r="G1075" s="81">
        <v>6</v>
      </c>
      <c r="H1075" s="81">
        <v>5</v>
      </c>
      <c r="I1075" s="81">
        <v>5</v>
      </c>
    </row>
    <row r="1076" spans="1:9" ht="63">
      <c r="A1076" s="183"/>
      <c r="B1076" s="195"/>
      <c r="C1076" s="183"/>
      <c r="D1076" s="103" t="s">
        <v>1615</v>
      </c>
      <c r="E1076" s="143" t="s">
        <v>18</v>
      </c>
      <c r="F1076" s="143" t="s">
        <v>6</v>
      </c>
      <c r="G1076" s="178">
        <v>1684941.83</v>
      </c>
      <c r="H1076" s="178">
        <v>1526541.83</v>
      </c>
      <c r="I1076" s="178">
        <v>1393828.18</v>
      </c>
    </row>
    <row r="1077" spans="1:9" ht="63">
      <c r="A1077" s="182" t="s">
        <v>1717</v>
      </c>
      <c r="B1077" s="195"/>
      <c r="C1077" s="182" t="s">
        <v>1596</v>
      </c>
      <c r="D1077" s="103" t="s">
        <v>1626</v>
      </c>
      <c r="E1077" s="143" t="s">
        <v>1620</v>
      </c>
      <c r="F1077" s="143" t="s">
        <v>92</v>
      </c>
      <c r="G1077" s="81">
        <v>4</v>
      </c>
      <c r="H1077" s="81">
        <v>5</v>
      </c>
      <c r="I1077" s="81">
        <v>5</v>
      </c>
    </row>
    <row r="1078" spans="1:9" ht="63">
      <c r="A1078" s="183"/>
      <c r="B1078" s="195"/>
      <c r="C1078" s="183"/>
      <c r="D1078" s="103" t="s">
        <v>1615</v>
      </c>
      <c r="E1078" s="143" t="s">
        <v>18</v>
      </c>
      <c r="F1078" s="143" t="s">
        <v>6</v>
      </c>
      <c r="G1078" s="178">
        <v>8949106.2400000002</v>
      </c>
      <c r="H1078" s="178">
        <v>11104403.960000001</v>
      </c>
      <c r="I1078" s="178">
        <v>11104403.960000001</v>
      </c>
    </row>
    <row r="1079" spans="1:9" ht="63">
      <c r="A1079" s="182" t="s">
        <v>1718</v>
      </c>
      <c r="B1079" s="195"/>
      <c r="C1079" s="182" t="s">
        <v>1569</v>
      </c>
      <c r="D1079" s="143" t="s">
        <v>1627</v>
      </c>
      <c r="E1079" s="143" t="s">
        <v>1571</v>
      </c>
      <c r="F1079" s="143" t="s">
        <v>23</v>
      </c>
      <c r="G1079" s="81">
        <v>22</v>
      </c>
      <c r="H1079" s="81">
        <v>22</v>
      </c>
      <c r="I1079" s="81">
        <v>22</v>
      </c>
    </row>
    <row r="1080" spans="1:9" ht="63">
      <c r="A1080" s="183"/>
      <c r="B1080" s="195"/>
      <c r="C1080" s="183"/>
      <c r="D1080" s="103" t="s">
        <v>1572</v>
      </c>
      <c r="E1080" s="143" t="s">
        <v>18</v>
      </c>
      <c r="F1080" s="143" t="s">
        <v>6</v>
      </c>
      <c r="G1080" s="178">
        <v>206716.18</v>
      </c>
      <c r="H1080" s="178">
        <v>206716.18</v>
      </c>
      <c r="I1080" s="178">
        <v>206716.18</v>
      </c>
    </row>
    <row r="1081" spans="1:9" ht="63">
      <c r="A1081" s="182" t="s">
        <v>1719</v>
      </c>
      <c r="B1081" s="195"/>
      <c r="C1081" s="182" t="s">
        <v>1573</v>
      </c>
      <c r="D1081" s="103" t="s">
        <v>1628</v>
      </c>
      <c r="E1081" s="143" t="s">
        <v>1620</v>
      </c>
      <c r="F1081" s="143" t="s">
        <v>92</v>
      </c>
      <c r="G1081" s="81">
        <v>25</v>
      </c>
      <c r="H1081" s="81">
        <v>25</v>
      </c>
      <c r="I1081" s="81">
        <v>25</v>
      </c>
    </row>
    <row r="1082" spans="1:9" ht="63">
      <c r="A1082" s="183"/>
      <c r="B1082" s="195"/>
      <c r="C1082" s="183"/>
      <c r="D1082" s="103" t="s">
        <v>1572</v>
      </c>
      <c r="E1082" s="143" t="s">
        <v>18</v>
      </c>
      <c r="F1082" s="143" t="s">
        <v>6</v>
      </c>
      <c r="G1082" s="178">
        <v>202814.74</v>
      </c>
      <c r="H1082" s="178">
        <v>166405.41</v>
      </c>
      <c r="I1082" s="178">
        <v>166405.41</v>
      </c>
    </row>
    <row r="1083" spans="1:9" ht="63">
      <c r="A1083" s="182" t="s">
        <v>1720</v>
      </c>
      <c r="B1083" s="195"/>
      <c r="C1083" s="182" t="s">
        <v>1573</v>
      </c>
      <c r="D1083" s="103" t="s">
        <v>1629</v>
      </c>
      <c r="E1083" s="143" t="s">
        <v>1620</v>
      </c>
      <c r="F1083" s="143" t="s">
        <v>92</v>
      </c>
      <c r="G1083" s="81">
        <v>20</v>
      </c>
      <c r="H1083" s="81">
        <v>20</v>
      </c>
      <c r="I1083" s="81">
        <v>20</v>
      </c>
    </row>
    <row r="1084" spans="1:9" ht="63">
      <c r="A1084" s="183"/>
      <c r="B1084" s="195"/>
      <c r="C1084" s="183"/>
      <c r="D1084" s="103" t="s">
        <v>1572</v>
      </c>
      <c r="E1084" s="143" t="s">
        <v>18</v>
      </c>
      <c r="F1084" s="143" t="s">
        <v>6</v>
      </c>
      <c r="G1084" s="178">
        <v>1131784.54</v>
      </c>
      <c r="H1084" s="178">
        <v>928606.4</v>
      </c>
      <c r="I1084" s="178">
        <v>928606.4</v>
      </c>
    </row>
    <row r="1085" spans="1:9" ht="63">
      <c r="A1085" s="182" t="s">
        <v>1721</v>
      </c>
      <c r="B1085" s="195"/>
      <c r="C1085" s="182" t="s">
        <v>1573</v>
      </c>
      <c r="D1085" s="103" t="s">
        <v>1630</v>
      </c>
      <c r="E1085" s="143" t="s">
        <v>1620</v>
      </c>
      <c r="F1085" s="143" t="s">
        <v>92</v>
      </c>
      <c r="G1085" s="81">
        <v>19</v>
      </c>
      <c r="H1085" s="81">
        <v>20</v>
      </c>
      <c r="I1085" s="81">
        <v>20</v>
      </c>
    </row>
    <row r="1086" spans="1:9" ht="63">
      <c r="A1086" s="183"/>
      <c r="B1086" s="195"/>
      <c r="C1086" s="183"/>
      <c r="D1086" s="103" t="s">
        <v>1572</v>
      </c>
      <c r="E1086" s="143" t="s">
        <v>18</v>
      </c>
      <c r="F1086" s="143" t="s">
        <v>6</v>
      </c>
      <c r="G1086" s="178">
        <v>413387.59</v>
      </c>
      <c r="H1086" s="178">
        <v>357027.56</v>
      </c>
      <c r="I1086" s="178">
        <v>357027.56</v>
      </c>
    </row>
    <row r="1087" spans="1:9" ht="63">
      <c r="A1087" s="182" t="s">
        <v>1722</v>
      </c>
      <c r="B1087" s="195"/>
      <c r="C1087" s="182" t="s">
        <v>1573</v>
      </c>
      <c r="D1087" s="103" t="s">
        <v>1631</v>
      </c>
      <c r="E1087" s="143" t="s">
        <v>1620</v>
      </c>
      <c r="F1087" s="143" t="s">
        <v>92</v>
      </c>
      <c r="G1087" s="81">
        <v>60</v>
      </c>
      <c r="H1087" s="81">
        <v>65</v>
      </c>
      <c r="I1087" s="81">
        <v>65</v>
      </c>
    </row>
    <row r="1088" spans="1:9" ht="63">
      <c r="A1088" s="183"/>
      <c r="B1088" s="195"/>
      <c r="C1088" s="183"/>
      <c r="D1088" s="103" t="s">
        <v>1572</v>
      </c>
      <c r="E1088" s="143" t="s">
        <v>18</v>
      </c>
      <c r="F1088" s="143" t="s">
        <v>6</v>
      </c>
      <c r="G1088" s="178">
        <v>6366994</v>
      </c>
      <c r="H1088" s="178">
        <v>5659322.7800000003</v>
      </c>
      <c r="I1088" s="178">
        <v>5659322.7800000003</v>
      </c>
    </row>
    <row r="1089" spans="1:9" ht="63">
      <c r="A1089" s="182" t="s">
        <v>1723</v>
      </c>
      <c r="B1089" s="195"/>
      <c r="C1089" s="182" t="s">
        <v>1573</v>
      </c>
      <c r="D1089" s="103" t="s">
        <v>1632</v>
      </c>
      <c r="E1089" s="143" t="s">
        <v>1620</v>
      </c>
      <c r="F1089" s="143" t="s">
        <v>1633</v>
      </c>
      <c r="G1089" s="81">
        <v>15</v>
      </c>
      <c r="H1089" s="81">
        <v>15</v>
      </c>
      <c r="I1089" s="81">
        <v>15</v>
      </c>
    </row>
    <row r="1090" spans="1:9" ht="63">
      <c r="A1090" s="183"/>
      <c r="B1090" s="195"/>
      <c r="C1090" s="183"/>
      <c r="D1090" s="103" t="s">
        <v>1572</v>
      </c>
      <c r="E1090" s="143" t="s">
        <v>18</v>
      </c>
      <c r="F1090" s="143" t="s">
        <v>6</v>
      </c>
      <c r="G1090" s="178">
        <v>3727664.42</v>
      </c>
      <c r="H1090" s="178">
        <v>3058473.53</v>
      </c>
      <c r="I1090" s="178">
        <v>3058473.53</v>
      </c>
    </row>
    <row r="1091" spans="1:9" ht="63">
      <c r="A1091" s="182" t="s">
        <v>1724</v>
      </c>
      <c r="B1091" s="195"/>
      <c r="C1091" s="182" t="s">
        <v>1573</v>
      </c>
      <c r="D1091" s="103" t="s">
        <v>1634</v>
      </c>
      <c r="E1091" s="143" t="s">
        <v>1620</v>
      </c>
      <c r="F1091" s="143" t="s">
        <v>92</v>
      </c>
      <c r="G1091" s="81">
        <v>27</v>
      </c>
      <c r="H1091" s="81">
        <v>41</v>
      </c>
      <c r="I1091" s="81">
        <v>41</v>
      </c>
    </row>
    <row r="1092" spans="1:9" ht="63">
      <c r="A1092" s="183"/>
      <c r="B1092" s="195"/>
      <c r="C1092" s="183"/>
      <c r="D1092" s="103" t="s">
        <v>1572</v>
      </c>
      <c r="E1092" s="143" t="s">
        <v>18</v>
      </c>
      <c r="F1092" s="143" t="s">
        <v>6</v>
      </c>
      <c r="G1092" s="178">
        <v>366678.8</v>
      </c>
      <c r="H1092" s="178">
        <v>300852.57</v>
      </c>
      <c r="I1092" s="178">
        <v>300852.57</v>
      </c>
    </row>
    <row r="1093" spans="1:9" ht="63">
      <c r="A1093" s="182" t="s">
        <v>1725</v>
      </c>
      <c r="B1093" s="195"/>
      <c r="C1093" s="182" t="s">
        <v>1573</v>
      </c>
      <c r="D1093" s="103" t="s">
        <v>1635</v>
      </c>
      <c r="E1093" s="143" t="s">
        <v>1620</v>
      </c>
      <c r="F1093" s="143" t="s">
        <v>92</v>
      </c>
      <c r="G1093" s="81">
        <v>20</v>
      </c>
      <c r="H1093" s="81">
        <v>20</v>
      </c>
      <c r="I1093" s="81">
        <v>20</v>
      </c>
    </row>
    <row r="1094" spans="1:9" ht="63">
      <c r="A1094" s="183"/>
      <c r="B1094" s="195"/>
      <c r="C1094" s="183"/>
      <c r="D1094" s="103" t="s">
        <v>1572</v>
      </c>
      <c r="E1094" s="143" t="s">
        <v>18</v>
      </c>
      <c r="F1094" s="143" t="s">
        <v>6</v>
      </c>
      <c r="G1094" s="178">
        <v>1258996.29</v>
      </c>
      <c r="H1094" s="178">
        <v>1032981.08</v>
      </c>
      <c r="I1094" s="178">
        <v>1032981.08</v>
      </c>
    </row>
    <row r="1095" spans="1:9" ht="63">
      <c r="A1095" s="182" t="s">
        <v>1726</v>
      </c>
      <c r="B1095" s="195"/>
      <c r="C1095" s="182" t="s">
        <v>1573</v>
      </c>
      <c r="D1095" s="103" t="s">
        <v>1636</v>
      </c>
      <c r="E1095" s="143" t="s">
        <v>1620</v>
      </c>
      <c r="F1095" s="143" t="s">
        <v>92</v>
      </c>
      <c r="G1095" s="81">
        <v>34</v>
      </c>
      <c r="H1095" s="81">
        <v>64</v>
      </c>
      <c r="I1095" s="81">
        <v>64</v>
      </c>
    </row>
    <row r="1096" spans="1:9" ht="63">
      <c r="A1096" s="183"/>
      <c r="B1096" s="195"/>
      <c r="C1096" s="183"/>
      <c r="D1096" s="103" t="s">
        <v>1572</v>
      </c>
      <c r="E1096" s="143" t="s">
        <v>18</v>
      </c>
      <c r="F1096" s="143" t="s">
        <v>6</v>
      </c>
      <c r="G1096" s="178">
        <v>490830.11</v>
      </c>
      <c r="H1096" s="178">
        <v>758054.05</v>
      </c>
      <c r="I1096" s="178">
        <v>758054.05</v>
      </c>
    </row>
    <row r="1097" spans="1:9" ht="63">
      <c r="A1097" s="182" t="s">
        <v>1727</v>
      </c>
      <c r="B1097" s="195"/>
      <c r="C1097" s="182" t="s">
        <v>1573</v>
      </c>
      <c r="D1097" s="103" t="s">
        <v>1637</v>
      </c>
      <c r="E1097" s="143" t="s">
        <v>1620</v>
      </c>
      <c r="F1097" s="143" t="s">
        <v>92</v>
      </c>
      <c r="G1097" s="81">
        <v>50</v>
      </c>
      <c r="H1097" s="81">
        <v>26</v>
      </c>
      <c r="I1097" s="81">
        <v>26</v>
      </c>
    </row>
    <row r="1098" spans="1:9" ht="63">
      <c r="A1098" s="183"/>
      <c r="B1098" s="195"/>
      <c r="C1098" s="183"/>
      <c r="D1098" s="103" t="s">
        <v>1572</v>
      </c>
      <c r="E1098" s="143" t="s">
        <v>18</v>
      </c>
      <c r="F1098" s="143" t="s">
        <v>6</v>
      </c>
      <c r="G1098" s="178">
        <v>4011633.67</v>
      </c>
      <c r="H1098" s="178">
        <v>1711561.58</v>
      </c>
      <c r="I1098" s="178">
        <v>1711561.58</v>
      </c>
    </row>
    <row r="1099" spans="1:9" ht="63">
      <c r="A1099" s="182" t="s">
        <v>1728</v>
      </c>
      <c r="B1099" s="195"/>
      <c r="C1099" s="182" t="s">
        <v>1573</v>
      </c>
      <c r="D1099" s="103" t="s">
        <v>1638</v>
      </c>
      <c r="E1099" s="143" t="s">
        <v>1620</v>
      </c>
      <c r="F1099" s="143" t="s">
        <v>92</v>
      </c>
      <c r="G1099" s="81">
        <v>13</v>
      </c>
      <c r="H1099" s="81">
        <v>14</v>
      </c>
      <c r="I1099" s="81">
        <v>14</v>
      </c>
    </row>
    <row r="1100" spans="1:9" ht="63">
      <c r="A1100" s="183"/>
      <c r="B1100" s="195"/>
      <c r="C1100" s="183"/>
      <c r="D1100" s="103" t="s">
        <v>1572</v>
      </c>
      <c r="E1100" s="143" t="s">
        <v>18</v>
      </c>
      <c r="F1100" s="143" t="s">
        <v>6</v>
      </c>
      <c r="G1100" s="178">
        <v>2951793.67</v>
      </c>
      <c r="H1100" s="178">
        <v>2608186.23</v>
      </c>
      <c r="I1100" s="178">
        <v>2608186.23</v>
      </c>
    </row>
    <row r="1101" spans="1:9" ht="63">
      <c r="A1101" s="182" t="s">
        <v>1729</v>
      </c>
      <c r="B1101" s="195"/>
      <c r="C1101" s="182" t="s">
        <v>1573</v>
      </c>
      <c r="D1101" s="103" t="s">
        <v>1639</v>
      </c>
      <c r="E1101" s="143" t="s">
        <v>1620</v>
      </c>
      <c r="F1101" s="143" t="s">
        <v>92</v>
      </c>
      <c r="G1101" s="81">
        <v>7</v>
      </c>
      <c r="H1101" s="81">
        <v>9</v>
      </c>
      <c r="I1101" s="81">
        <v>9</v>
      </c>
    </row>
    <row r="1102" spans="1:9" ht="63">
      <c r="A1102" s="183"/>
      <c r="B1102" s="195"/>
      <c r="C1102" s="183"/>
      <c r="D1102" s="103" t="s">
        <v>1572</v>
      </c>
      <c r="E1102" s="143" t="s">
        <v>18</v>
      </c>
      <c r="F1102" s="143" t="s">
        <v>6</v>
      </c>
      <c r="G1102" s="178">
        <v>4196489.08</v>
      </c>
      <c r="H1102" s="178">
        <v>4426887.49</v>
      </c>
      <c r="I1102" s="178">
        <v>4426887.49</v>
      </c>
    </row>
    <row r="1103" spans="1:9" ht="63">
      <c r="A1103" s="182" t="s">
        <v>1730</v>
      </c>
      <c r="B1103" s="195"/>
      <c r="C1103" s="182" t="s">
        <v>1573</v>
      </c>
      <c r="D1103" s="103" t="s">
        <v>1640</v>
      </c>
      <c r="E1103" s="143" t="s">
        <v>1620</v>
      </c>
      <c r="F1103" s="143" t="s">
        <v>92</v>
      </c>
      <c r="G1103" s="81">
        <v>0</v>
      </c>
      <c r="H1103" s="81">
        <v>25</v>
      </c>
      <c r="I1103" s="81">
        <v>25</v>
      </c>
    </row>
    <row r="1104" spans="1:9" ht="63">
      <c r="A1104" s="183"/>
      <c r="B1104" s="195"/>
      <c r="C1104" s="183"/>
      <c r="D1104" s="103" t="s">
        <v>1572</v>
      </c>
      <c r="E1104" s="143" t="s">
        <v>18</v>
      </c>
      <c r="F1104" s="143" t="s">
        <v>6</v>
      </c>
      <c r="G1104" s="178">
        <v>0</v>
      </c>
      <c r="H1104" s="178">
        <v>2476711.85</v>
      </c>
      <c r="I1104" s="178">
        <v>2476711.85</v>
      </c>
    </row>
    <row r="1105" spans="1:9" ht="63">
      <c r="A1105" s="182" t="s">
        <v>1731</v>
      </c>
      <c r="B1105" s="195"/>
      <c r="C1105" s="182" t="s">
        <v>1573</v>
      </c>
      <c r="D1105" s="103" t="s">
        <v>1641</v>
      </c>
      <c r="E1105" s="143" t="s">
        <v>1620</v>
      </c>
      <c r="F1105" s="143" t="s">
        <v>92</v>
      </c>
      <c r="G1105" s="81">
        <v>0</v>
      </c>
      <c r="H1105" s="81">
        <v>24</v>
      </c>
      <c r="I1105" s="81">
        <v>24</v>
      </c>
    </row>
    <row r="1106" spans="1:9" ht="63">
      <c r="A1106" s="183"/>
      <c r="B1106" s="195"/>
      <c r="C1106" s="183"/>
      <c r="D1106" s="103" t="s">
        <v>1572</v>
      </c>
      <c r="E1106" s="143" t="s">
        <v>18</v>
      </c>
      <c r="F1106" s="143" t="s">
        <v>6</v>
      </c>
      <c r="G1106" s="178">
        <v>0</v>
      </c>
      <c r="H1106" s="178">
        <v>6567307.7000000002</v>
      </c>
      <c r="I1106" s="178">
        <v>6567307.7000000002</v>
      </c>
    </row>
    <row r="1107" spans="1:9" ht="63">
      <c r="A1107" s="182" t="s">
        <v>1732</v>
      </c>
      <c r="B1107" s="195"/>
      <c r="C1107" s="182" t="s">
        <v>1573</v>
      </c>
      <c r="D1107" s="103" t="s">
        <v>1642</v>
      </c>
      <c r="E1107" s="143" t="s">
        <v>1620</v>
      </c>
      <c r="F1107" s="143" t="s">
        <v>92</v>
      </c>
      <c r="G1107" s="81">
        <v>129</v>
      </c>
      <c r="H1107" s="81">
        <v>149</v>
      </c>
      <c r="I1107" s="81">
        <v>149</v>
      </c>
    </row>
    <row r="1108" spans="1:9" ht="63">
      <c r="A1108" s="183"/>
      <c r="B1108" s="195"/>
      <c r="C1108" s="183"/>
      <c r="D1108" s="103" t="s">
        <v>1572</v>
      </c>
      <c r="E1108" s="143" t="s">
        <v>18</v>
      </c>
      <c r="F1108" s="143" t="s">
        <v>6</v>
      </c>
      <c r="G1108" s="178">
        <v>1900735.53</v>
      </c>
      <c r="H1108" s="178">
        <v>1801300.5</v>
      </c>
      <c r="I1108" s="178">
        <v>1801300.5</v>
      </c>
    </row>
    <row r="1109" spans="1:9" ht="63">
      <c r="A1109" s="182" t="s">
        <v>1733</v>
      </c>
      <c r="B1109" s="195"/>
      <c r="C1109" s="182" t="s">
        <v>1573</v>
      </c>
      <c r="D1109" s="103" t="s">
        <v>1760</v>
      </c>
      <c r="E1109" s="143" t="s">
        <v>1620</v>
      </c>
      <c r="F1109" s="143" t="s">
        <v>92</v>
      </c>
      <c r="G1109" s="81">
        <v>106</v>
      </c>
      <c r="H1109" s="81">
        <v>119</v>
      </c>
      <c r="I1109" s="81">
        <v>119</v>
      </c>
    </row>
    <row r="1110" spans="1:9" ht="63">
      <c r="A1110" s="183"/>
      <c r="B1110" s="195"/>
      <c r="C1110" s="183"/>
      <c r="D1110" s="103" t="s">
        <v>1572</v>
      </c>
      <c r="E1110" s="143" t="s">
        <v>18</v>
      </c>
      <c r="F1110" s="143" t="s">
        <v>6</v>
      </c>
      <c r="G1110" s="178">
        <v>14092422.890000001</v>
      </c>
      <c r="H1110" s="178">
        <v>12980597.41</v>
      </c>
      <c r="I1110" s="178">
        <v>12980597.41</v>
      </c>
    </row>
    <row r="1111" spans="1:9" ht="63">
      <c r="A1111" s="182" t="s">
        <v>1734</v>
      </c>
      <c r="B1111" s="195"/>
      <c r="C1111" s="182" t="s">
        <v>1573</v>
      </c>
      <c r="D1111" s="103" t="s">
        <v>1643</v>
      </c>
      <c r="E1111" s="143" t="s">
        <v>1620</v>
      </c>
      <c r="F1111" s="143" t="s">
        <v>92</v>
      </c>
      <c r="G1111" s="81">
        <v>17</v>
      </c>
      <c r="H1111" s="81">
        <v>12</v>
      </c>
      <c r="I1111" s="81">
        <v>12</v>
      </c>
    </row>
    <row r="1112" spans="1:9" ht="63">
      <c r="A1112" s="183"/>
      <c r="B1112" s="195"/>
      <c r="C1112" s="183"/>
      <c r="D1112" s="103" t="s">
        <v>1572</v>
      </c>
      <c r="E1112" s="143" t="s">
        <v>18</v>
      </c>
      <c r="F1112" s="143" t="s">
        <v>6</v>
      </c>
      <c r="G1112" s="178">
        <v>5255386.84</v>
      </c>
      <c r="H1112" s="178">
        <v>3043721.64</v>
      </c>
      <c r="I1112" s="178">
        <v>3043721.64</v>
      </c>
    </row>
    <row r="1113" spans="1:9" ht="63">
      <c r="A1113" s="182" t="s">
        <v>1735</v>
      </c>
      <c r="B1113" s="195"/>
      <c r="C1113" s="182" t="s">
        <v>1596</v>
      </c>
      <c r="D1113" s="103" t="s">
        <v>1644</v>
      </c>
      <c r="E1113" s="143" t="s">
        <v>1620</v>
      </c>
      <c r="F1113" s="143" t="s">
        <v>92</v>
      </c>
      <c r="G1113" s="81">
        <v>0</v>
      </c>
      <c r="H1113" s="81">
        <v>11</v>
      </c>
      <c r="I1113" s="81">
        <v>11</v>
      </c>
    </row>
    <row r="1114" spans="1:9" ht="63">
      <c r="A1114" s="183"/>
      <c r="B1114" s="195"/>
      <c r="C1114" s="183"/>
      <c r="D1114" s="103" t="s">
        <v>1572</v>
      </c>
      <c r="E1114" s="143" t="s">
        <v>18</v>
      </c>
      <c r="F1114" s="143" t="s">
        <v>6</v>
      </c>
      <c r="G1114" s="178">
        <v>0</v>
      </c>
      <c r="H1114" s="178">
        <v>127754.41</v>
      </c>
      <c r="I1114" s="178">
        <v>127754.41</v>
      </c>
    </row>
    <row r="1115" spans="1:9" ht="63">
      <c r="A1115" s="182" t="s">
        <v>1736</v>
      </c>
      <c r="B1115" s="195"/>
      <c r="C1115" s="182" t="s">
        <v>1596</v>
      </c>
      <c r="D1115" s="103" t="s">
        <v>1645</v>
      </c>
      <c r="E1115" s="143" t="s">
        <v>1620</v>
      </c>
      <c r="F1115" s="143" t="s">
        <v>92</v>
      </c>
      <c r="G1115" s="81">
        <v>8</v>
      </c>
      <c r="H1115" s="81">
        <v>8</v>
      </c>
      <c r="I1115" s="81">
        <v>8</v>
      </c>
    </row>
    <row r="1116" spans="1:9" ht="63">
      <c r="A1116" s="183"/>
      <c r="B1116" s="195"/>
      <c r="C1116" s="183"/>
      <c r="D1116" s="103" t="s">
        <v>1572</v>
      </c>
      <c r="E1116" s="143" t="s">
        <v>18</v>
      </c>
      <c r="F1116" s="143" t="s">
        <v>6</v>
      </c>
      <c r="G1116" s="178">
        <v>779582.05</v>
      </c>
      <c r="H1116" s="178">
        <v>639631.35999999999</v>
      </c>
      <c r="I1116" s="178">
        <v>639631.35999999999</v>
      </c>
    </row>
    <row r="1117" spans="1:9" ht="63">
      <c r="A1117" s="182" t="s">
        <v>1737</v>
      </c>
      <c r="B1117" s="195"/>
      <c r="C1117" s="182" t="s">
        <v>1596</v>
      </c>
      <c r="D1117" s="103" t="s">
        <v>1646</v>
      </c>
      <c r="E1117" s="143" t="s">
        <v>1620</v>
      </c>
      <c r="F1117" s="143" t="s">
        <v>92</v>
      </c>
      <c r="G1117" s="81">
        <v>18</v>
      </c>
      <c r="H1117" s="81">
        <v>16</v>
      </c>
      <c r="I1117" s="81">
        <v>16</v>
      </c>
    </row>
    <row r="1118" spans="1:9" ht="63">
      <c r="A1118" s="183"/>
      <c r="B1118" s="195"/>
      <c r="C1118" s="183"/>
      <c r="D1118" s="103" t="s">
        <v>1572</v>
      </c>
      <c r="E1118" s="143" t="s">
        <v>18</v>
      </c>
      <c r="F1118" s="143" t="s">
        <v>6</v>
      </c>
      <c r="G1118" s="178">
        <v>480477.4</v>
      </c>
      <c r="H1118" s="178">
        <v>350419.57</v>
      </c>
      <c r="I1118" s="178">
        <v>350419.57</v>
      </c>
    </row>
    <row r="1119" spans="1:9" ht="63">
      <c r="A1119" s="182" t="s">
        <v>1738</v>
      </c>
      <c r="B1119" s="195"/>
      <c r="C1119" s="182" t="s">
        <v>1596</v>
      </c>
      <c r="D1119" s="103" t="s">
        <v>1647</v>
      </c>
      <c r="E1119" s="143" t="s">
        <v>1620</v>
      </c>
      <c r="F1119" s="143" t="s">
        <v>92</v>
      </c>
      <c r="G1119" s="81">
        <v>50</v>
      </c>
      <c r="H1119" s="81">
        <v>47</v>
      </c>
      <c r="I1119" s="81">
        <v>47</v>
      </c>
    </row>
    <row r="1120" spans="1:9" ht="63">
      <c r="A1120" s="183"/>
      <c r="B1120" s="195"/>
      <c r="C1120" s="183"/>
      <c r="D1120" s="103" t="s">
        <v>1572</v>
      </c>
      <c r="E1120" s="143" t="s">
        <v>18</v>
      </c>
      <c r="F1120" s="143" t="s">
        <v>6</v>
      </c>
      <c r="G1120" s="178">
        <v>6916081.0599999996</v>
      </c>
      <c r="H1120" s="178">
        <v>5334034.8099999996</v>
      </c>
      <c r="I1120" s="178">
        <v>5334034.8099999996</v>
      </c>
    </row>
    <row r="1121" spans="1:9" ht="63">
      <c r="A1121" s="182" t="s">
        <v>1739</v>
      </c>
      <c r="B1121" s="195"/>
      <c r="C1121" s="182" t="s">
        <v>1573</v>
      </c>
      <c r="D1121" s="103" t="s">
        <v>1648</v>
      </c>
      <c r="E1121" s="143" t="s">
        <v>1620</v>
      </c>
      <c r="F1121" s="143" t="s">
        <v>92</v>
      </c>
      <c r="G1121" s="81">
        <v>300</v>
      </c>
      <c r="H1121" s="81">
        <v>305</v>
      </c>
      <c r="I1121" s="81">
        <v>305</v>
      </c>
    </row>
    <row r="1122" spans="1:9" ht="63">
      <c r="A1122" s="183"/>
      <c r="B1122" s="195"/>
      <c r="C1122" s="183"/>
      <c r="D1122" s="103" t="s">
        <v>1572</v>
      </c>
      <c r="E1122" s="143" t="s">
        <v>18</v>
      </c>
      <c r="F1122" s="143" t="s">
        <v>6</v>
      </c>
      <c r="G1122" s="178">
        <v>1747118.11</v>
      </c>
      <c r="H1122" s="178">
        <v>2003067.54</v>
      </c>
      <c r="I1122" s="178">
        <v>2003067.54</v>
      </c>
    </row>
    <row r="1123" spans="1:9" ht="63">
      <c r="A1123" s="182" t="s">
        <v>1740</v>
      </c>
      <c r="B1123" s="195"/>
      <c r="C1123" s="182" t="s">
        <v>1573</v>
      </c>
      <c r="D1123" s="103" t="s">
        <v>1649</v>
      </c>
      <c r="E1123" s="143" t="s">
        <v>1620</v>
      </c>
      <c r="F1123" s="143" t="s">
        <v>92</v>
      </c>
      <c r="G1123" s="81">
        <v>250</v>
      </c>
      <c r="H1123" s="81">
        <v>200</v>
      </c>
      <c r="I1123" s="81">
        <v>200</v>
      </c>
    </row>
    <row r="1124" spans="1:9" ht="63">
      <c r="A1124" s="183"/>
      <c r="B1124" s="195"/>
      <c r="C1124" s="183"/>
      <c r="D1124" s="103" t="s">
        <v>1572</v>
      </c>
      <c r="E1124" s="143" t="s">
        <v>18</v>
      </c>
      <c r="F1124" s="143" t="s">
        <v>6</v>
      </c>
      <c r="G1124" s="178">
        <v>10925207.859999999</v>
      </c>
      <c r="H1124" s="178">
        <v>19216437.93</v>
      </c>
      <c r="I1124" s="178">
        <v>19216437.93</v>
      </c>
    </row>
    <row r="1125" spans="1:9" ht="63">
      <c r="A1125" s="182" t="s">
        <v>1741</v>
      </c>
      <c r="B1125" s="195"/>
      <c r="C1125" s="182" t="s">
        <v>1573</v>
      </c>
      <c r="D1125" s="103" t="s">
        <v>1650</v>
      </c>
      <c r="E1125" s="143" t="s">
        <v>1620</v>
      </c>
      <c r="F1125" s="143" t="s">
        <v>1633</v>
      </c>
      <c r="G1125" s="81">
        <v>3</v>
      </c>
      <c r="H1125" s="81">
        <v>0</v>
      </c>
      <c r="I1125" s="81">
        <v>0</v>
      </c>
    </row>
    <row r="1126" spans="1:9" ht="63">
      <c r="A1126" s="183"/>
      <c r="B1126" s="195"/>
      <c r="C1126" s="183"/>
      <c r="D1126" s="103" t="s">
        <v>1572</v>
      </c>
      <c r="E1126" s="143" t="s">
        <v>18</v>
      </c>
      <c r="F1126" s="143" t="s">
        <v>6</v>
      </c>
      <c r="G1126" s="178">
        <v>326177.95</v>
      </c>
      <c r="H1126" s="178">
        <v>0</v>
      </c>
      <c r="I1126" s="178">
        <v>0</v>
      </c>
    </row>
    <row r="1127" spans="1:9" ht="63">
      <c r="A1127" s="182" t="s">
        <v>1742</v>
      </c>
      <c r="B1127" s="195"/>
      <c r="C1127" s="182" t="s">
        <v>1573</v>
      </c>
      <c r="D1127" s="103" t="s">
        <v>1651</v>
      </c>
      <c r="E1127" s="143" t="s">
        <v>1620</v>
      </c>
      <c r="F1127" s="143" t="s">
        <v>92</v>
      </c>
      <c r="G1127" s="81">
        <v>1</v>
      </c>
      <c r="H1127" s="81">
        <v>1</v>
      </c>
      <c r="I1127" s="81">
        <v>1</v>
      </c>
    </row>
    <row r="1128" spans="1:9" ht="63">
      <c r="A1128" s="183"/>
      <c r="B1128" s="195"/>
      <c r="C1128" s="183"/>
      <c r="D1128" s="103" t="s">
        <v>1572</v>
      </c>
      <c r="E1128" s="143" t="s">
        <v>18</v>
      </c>
      <c r="F1128" s="143" t="s">
        <v>6</v>
      </c>
      <c r="G1128" s="178">
        <v>156557.57</v>
      </c>
      <c r="H1128" s="178">
        <v>176424.37</v>
      </c>
      <c r="I1128" s="178">
        <v>176424.37</v>
      </c>
    </row>
    <row r="1129" spans="1:9" ht="63">
      <c r="A1129" s="182" t="s">
        <v>1743</v>
      </c>
      <c r="B1129" s="195"/>
      <c r="C1129" s="182" t="s">
        <v>1573</v>
      </c>
      <c r="D1129" s="103" t="s">
        <v>1652</v>
      </c>
      <c r="E1129" s="143" t="s">
        <v>1620</v>
      </c>
      <c r="F1129" s="143" t="s">
        <v>92</v>
      </c>
      <c r="G1129" s="81">
        <v>70</v>
      </c>
      <c r="H1129" s="81">
        <v>55</v>
      </c>
      <c r="I1129" s="81">
        <v>55</v>
      </c>
    </row>
    <row r="1130" spans="1:9" ht="63">
      <c r="A1130" s="183"/>
      <c r="B1130" s="195"/>
      <c r="C1130" s="183"/>
      <c r="D1130" s="103" t="s">
        <v>1572</v>
      </c>
      <c r="E1130" s="143" t="s">
        <v>18</v>
      </c>
      <c r="F1130" s="143" t="s">
        <v>6</v>
      </c>
      <c r="G1130" s="178">
        <v>323801.18</v>
      </c>
      <c r="H1130" s="178">
        <v>286704.56</v>
      </c>
      <c r="I1130" s="178">
        <v>286704.56</v>
      </c>
    </row>
    <row r="1131" spans="1:9" ht="63">
      <c r="A1131" s="182" t="s">
        <v>1744</v>
      </c>
      <c r="B1131" s="195"/>
      <c r="C1131" s="182" t="s">
        <v>1573</v>
      </c>
      <c r="D1131" s="103" t="s">
        <v>1653</v>
      </c>
      <c r="E1131" s="143" t="s">
        <v>1620</v>
      </c>
      <c r="F1131" s="143" t="s">
        <v>92</v>
      </c>
      <c r="G1131" s="81">
        <v>250</v>
      </c>
      <c r="H1131" s="81">
        <v>14</v>
      </c>
      <c r="I1131" s="81">
        <v>14</v>
      </c>
    </row>
    <row r="1132" spans="1:9" ht="63">
      <c r="A1132" s="183"/>
      <c r="B1132" s="195"/>
      <c r="C1132" s="183"/>
      <c r="D1132" s="103" t="s">
        <v>1572</v>
      </c>
      <c r="E1132" s="143" t="s">
        <v>18</v>
      </c>
      <c r="F1132" s="143" t="s">
        <v>6</v>
      </c>
      <c r="G1132" s="178">
        <v>10925207.859999999</v>
      </c>
      <c r="H1132" s="178">
        <v>575567.55000000005</v>
      </c>
      <c r="I1132" s="178">
        <v>575567.55000000005</v>
      </c>
    </row>
    <row r="1133" spans="1:9" ht="63">
      <c r="A1133" s="182" t="s">
        <v>1745</v>
      </c>
      <c r="B1133" s="195"/>
      <c r="C1133" s="182" t="s">
        <v>1596</v>
      </c>
      <c r="D1133" s="103" t="s">
        <v>1654</v>
      </c>
      <c r="E1133" s="143" t="s">
        <v>1620</v>
      </c>
      <c r="F1133" s="143" t="s">
        <v>92</v>
      </c>
      <c r="G1133" s="81">
        <v>15</v>
      </c>
      <c r="H1133" s="81">
        <v>55</v>
      </c>
      <c r="I1133" s="81">
        <v>55</v>
      </c>
    </row>
    <row r="1134" spans="1:9" ht="63">
      <c r="A1134" s="183"/>
      <c r="B1134" s="195"/>
      <c r="C1134" s="183"/>
      <c r="D1134" s="103" t="s">
        <v>1572</v>
      </c>
      <c r="E1134" s="143" t="s">
        <v>18</v>
      </c>
      <c r="F1134" s="143" t="s">
        <v>6</v>
      </c>
      <c r="G1134" s="178">
        <v>294997.21999999997</v>
      </c>
      <c r="H1134" s="178">
        <v>1108123.25</v>
      </c>
      <c r="I1134" s="178">
        <v>1108123.25</v>
      </c>
    </row>
    <row r="1135" spans="1:9" ht="63">
      <c r="A1135" s="182" t="s">
        <v>1746</v>
      </c>
      <c r="B1135" s="195"/>
      <c r="C1135" s="182" t="s">
        <v>1596</v>
      </c>
      <c r="D1135" s="103" t="s">
        <v>1655</v>
      </c>
      <c r="E1135" s="143" t="s">
        <v>1620</v>
      </c>
      <c r="F1135" s="143" t="s">
        <v>92</v>
      </c>
      <c r="G1135" s="81">
        <v>15</v>
      </c>
      <c r="H1135" s="81">
        <v>17</v>
      </c>
      <c r="I1135" s="81">
        <v>17</v>
      </c>
    </row>
    <row r="1136" spans="1:9" ht="63">
      <c r="A1136" s="183"/>
      <c r="B1136" s="195"/>
      <c r="C1136" s="183"/>
      <c r="D1136" s="103" t="s">
        <v>1572</v>
      </c>
      <c r="E1136" s="143" t="s">
        <v>18</v>
      </c>
      <c r="F1136" s="143" t="s">
        <v>6</v>
      </c>
      <c r="G1136" s="178">
        <v>1057256.22</v>
      </c>
      <c r="H1136" s="178">
        <v>1353041.27</v>
      </c>
      <c r="I1136" s="178">
        <v>1353041.27</v>
      </c>
    </row>
    <row r="1137" spans="1:9" ht="63">
      <c r="A1137" s="182" t="s">
        <v>1747</v>
      </c>
      <c r="B1137" s="195"/>
      <c r="C1137" s="182" t="s">
        <v>1656</v>
      </c>
      <c r="D1137" s="103" t="s">
        <v>1657</v>
      </c>
      <c r="E1137" s="143" t="s">
        <v>1658</v>
      </c>
      <c r="F1137" s="143" t="s">
        <v>23</v>
      </c>
      <c r="G1137" s="81">
        <v>22</v>
      </c>
      <c r="H1137" s="81">
        <v>22</v>
      </c>
      <c r="I1137" s="81">
        <v>22</v>
      </c>
    </row>
    <row r="1138" spans="1:9" ht="63">
      <c r="A1138" s="183"/>
      <c r="B1138" s="195"/>
      <c r="C1138" s="183"/>
      <c r="D1138" s="103" t="s">
        <v>1572</v>
      </c>
      <c r="E1138" s="143" t="s">
        <v>18</v>
      </c>
      <c r="F1138" s="143" t="s">
        <v>6</v>
      </c>
      <c r="G1138" s="178">
        <v>1254312.94</v>
      </c>
      <c r="H1138" s="178">
        <v>1236877.8</v>
      </c>
      <c r="I1138" s="178">
        <v>1236877.8</v>
      </c>
    </row>
    <row r="1139" spans="1:9" ht="31.5">
      <c r="A1139" s="182" t="s">
        <v>1748</v>
      </c>
      <c r="B1139" s="195"/>
      <c r="C1139" s="182" t="s">
        <v>1659</v>
      </c>
      <c r="D1139" s="182" t="s">
        <v>1660</v>
      </c>
      <c r="E1139" s="143" t="s">
        <v>1661</v>
      </c>
      <c r="F1139" s="182" t="s">
        <v>23</v>
      </c>
      <c r="G1139" s="81">
        <v>2786</v>
      </c>
      <c r="H1139" s="81">
        <v>2786</v>
      </c>
      <c r="I1139" s="81">
        <v>2786</v>
      </c>
    </row>
    <row r="1140" spans="1:9" ht="31.5">
      <c r="A1140" s="190"/>
      <c r="B1140" s="195"/>
      <c r="C1140" s="190"/>
      <c r="D1140" s="183"/>
      <c r="E1140" s="159" t="s">
        <v>1662</v>
      </c>
      <c r="F1140" s="183"/>
      <c r="G1140" s="81">
        <v>10</v>
      </c>
      <c r="H1140" s="81">
        <v>10</v>
      </c>
      <c r="I1140" s="81">
        <v>10</v>
      </c>
    </row>
    <row r="1141" spans="1:9" ht="63">
      <c r="A1141" s="191"/>
      <c r="B1141" s="195"/>
      <c r="C1141" s="192"/>
      <c r="D1141" s="103" t="s">
        <v>1572</v>
      </c>
      <c r="E1141" s="143" t="s">
        <v>18</v>
      </c>
      <c r="F1141" s="143" t="s">
        <v>6</v>
      </c>
      <c r="G1141" s="178">
        <v>3642426.81</v>
      </c>
      <c r="H1141" s="178">
        <v>3591796.54</v>
      </c>
      <c r="I1141" s="178">
        <v>3591796.54</v>
      </c>
    </row>
    <row r="1142" spans="1:9" ht="63">
      <c r="A1142" s="182" t="s">
        <v>1749</v>
      </c>
      <c r="B1142" s="195"/>
      <c r="C1142" s="182" t="s">
        <v>1573</v>
      </c>
      <c r="D1142" s="103" t="s">
        <v>1663</v>
      </c>
      <c r="E1142" s="143" t="s">
        <v>1620</v>
      </c>
      <c r="F1142" s="143" t="s">
        <v>92</v>
      </c>
      <c r="G1142" s="81">
        <v>254</v>
      </c>
      <c r="H1142" s="81">
        <v>240</v>
      </c>
      <c r="I1142" s="81">
        <v>240</v>
      </c>
    </row>
    <row r="1143" spans="1:9" ht="63">
      <c r="A1143" s="183"/>
      <c r="B1143" s="195"/>
      <c r="C1143" s="183"/>
      <c r="D1143" s="103" t="s">
        <v>1572</v>
      </c>
      <c r="E1143" s="143" t="s">
        <v>18</v>
      </c>
      <c r="F1143" s="143" t="s">
        <v>6</v>
      </c>
      <c r="G1143" s="178">
        <v>5566480.7400000002</v>
      </c>
      <c r="H1143" s="178">
        <v>5186556.6900000004</v>
      </c>
      <c r="I1143" s="178">
        <v>5186556.6900000004</v>
      </c>
    </row>
    <row r="1144" spans="1:9" ht="63">
      <c r="A1144" s="182" t="s">
        <v>1750</v>
      </c>
      <c r="B1144" s="195"/>
      <c r="C1144" s="182" t="s">
        <v>1573</v>
      </c>
      <c r="D1144" s="103" t="s">
        <v>1664</v>
      </c>
      <c r="E1144" s="143" t="s">
        <v>1620</v>
      </c>
      <c r="F1144" s="143" t="s">
        <v>92</v>
      </c>
      <c r="G1144" s="81">
        <v>68</v>
      </c>
      <c r="H1144" s="81">
        <v>94</v>
      </c>
      <c r="I1144" s="81">
        <v>94</v>
      </c>
    </row>
    <row r="1145" spans="1:9" ht="63">
      <c r="A1145" s="183"/>
      <c r="B1145" s="195"/>
      <c r="C1145" s="183"/>
      <c r="D1145" s="103" t="s">
        <v>1572</v>
      </c>
      <c r="E1145" s="143" t="s">
        <v>18</v>
      </c>
      <c r="F1145" s="143" t="s">
        <v>6</v>
      </c>
      <c r="G1145" s="178">
        <v>5026546.22</v>
      </c>
      <c r="H1145" s="178">
        <v>6851876.29</v>
      </c>
      <c r="I1145" s="178">
        <v>6851876.29</v>
      </c>
    </row>
    <row r="1146" spans="1:9" ht="63">
      <c r="A1146" s="182" t="s">
        <v>1751</v>
      </c>
      <c r="B1146" s="195"/>
      <c r="C1146" s="182" t="s">
        <v>1573</v>
      </c>
      <c r="D1146" s="103" t="s">
        <v>1665</v>
      </c>
      <c r="E1146" s="143" t="s">
        <v>1620</v>
      </c>
      <c r="F1146" s="143" t="s">
        <v>1633</v>
      </c>
      <c r="G1146" s="81">
        <v>17</v>
      </c>
      <c r="H1146" s="81">
        <v>15</v>
      </c>
      <c r="I1146" s="81">
        <v>15</v>
      </c>
    </row>
    <row r="1147" spans="1:9" ht="63">
      <c r="A1147" s="183"/>
      <c r="B1147" s="195"/>
      <c r="C1147" s="183"/>
      <c r="D1147" s="103" t="s">
        <v>1572</v>
      </c>
      <c r="E1147" s="143" t="s">
        <v>18</v>
      </c>
      <c r="F1147" s="143" t="s">
        <v>6</v>
      </c>
      <c r="G1147" s="178">
        <v>8364133.7199999997</v>
      </c>
      <c r="H1147" s="178">
        <v>7277533.2400000002</v>
      </c>
      <c r="I1147" s="178">
        <v>7277533.2400000002</v>
      </c>
    </row>
    <row r="1148" spans="1:9" ht="63">
      <c r="A1148" s="182" t="s">
        <v>1752</v>
      </c>
      <c r="B1148" s="195"/>
      <c r="C1148" s="182" t="s">
        <v>1573</v>
      </c>
      <c r="D1148" s="103" t="s">
        <v>1666</v>
      </c>
      <c r="E1148" s="143" t="s">
        <v>1620</v>
      </c>
      <c r="F1148" s="143" t="s">
        <v>92</v>
      </c>
      <c r="G1148" s="81">
        <v>3</v>
      </c>
      <c r="H1148" s="81">
        <v>3</v>
      </c>
      <c r="I1148" s="81">
        <v>3</v>
      </c>
    </row>
    <row r="1149" spans="1:9" ht="63">
      <c r="A1149" s="183"/>
      <c r="B1149" s="195"/>
      <c r="C1149" s="183"/>
      <c r="D1149" s="103" t="s">
        <v>1572</v>
      </c>
      <c r="E1149" s="143" t="s">
        <v>18</v>
      </c>
      <c r="F1149" s="143" t="s">
        <v>6</v>
      </c>
      <c r="G1149" s="178">
        <v>1537173.21</v>
      </c>
      <c r="H1149" s="178">
        <v>1515806.27</v>
      </c>
      <c r="I1149" s="178">
        <v>1515806.27</v>
      </c>
    </row>
    <row r="1150" spans="1:9" ht="63">
      <c r="A1150" s="182" t="s">
        <v>1753</v>
      </c>
      <c r="B1150" s="195"/>
      <c r="C1150" s="182" t="s">
        <v>1667</v>
      </c>
      <c r="D1150" s="103" t="s">
        <v>1668</v>
      </c>
      <c r="E1150" s="143" t="s">
        <v>1669</v>
      </c>
      <c r="F1150" s="143" t="s">
        <v>92</v>
      </c>
      <c r="G1150" s="81">
        <v>28</v>
      </c>
      <c r="H1150" s="81">
        <v>28</v>
      </c>
      <c r="I1150" s="81">
        <v>28</v>
      </c>
    </row>
    <row r="1151" spans="1:9" ht="63">
      <c r="A1151" s="183"/>
      <c r="B1151" s="195"/>
      <c r="C1151" s="183"/>
      <c r="D1151" s="103" t="s">
        <v>1672</v>
      </c>
      <c r="E1151" s="143" t="s">
        <v>18</v>
      </c>
      <c r="F1151" s="143" t="s">
        <v>6</v>
      </c>
      <c r="G1151" s="178">
        <v>835075.65</v>
      </c>
      <c r="H1151" s="178">
        <v>1113434.8400000001</v>
      </c>
      <c r="I1151" s="178">
        <v>1113434.8400000001</v>
      </c>
    </row>
    <row r="1152" spans="1:9" ht="63">
      <c r="A1152" s="182" t="s">
        <v>1754</v>
      </c>
      <c r="B1152" s="195"/>
      <c r="C1152" s="182" t="s">
        <v>1670</v>
      </c>
      <c r="D1152" s="103" t="s">
        <v>1627</v>
      </c>
      <c r="E1152" s="143" t="s">
        <v>1671</v>
      </c>
      <c r="F1152" s="143" t="s">
        <v>23</v>
      </c>
      <c r="G1152" s="81">
        <v>5</v>
      </c>
      <c r="H1152" s="81">
        <v>42</v>
      </c>
      <c r="I1152" s="81">
        <v>42</v>
      </c>
    </row>
    <row r="1153" spans="1:11" ht="63">
      <c r="A1153" s="183"/>
      <c r="B1153" s="195"/>
      <c r="C1153" s="183"/>
      <c r="D1153" s="103" t="s">
        <v>1672</v>
      </c>
      <c r="E1153" s="143" t="s">
        <v>18</v>
      </c>
      <c r="F1153" s="143" t="s">
        <v>6</v>
      </c>
      <c r="G1153" s="178">
        <v>1021520.05</v>
      </c>
      <c r="H1153" s="178">
        <v>1395899.82</v>
      </c>
      <c r="I1153" s="178">
        <v>1395899.82</v>
      </c>
    </row>
    <row r="1154" spans="1:11" ht="63">
      <c r="A1154" s="182" t="s">
        <v>1755</v>
      </c>
      <c r="B1154" s="195"/>
      <c r="C1154" s="182" t="s">
        <v>1573</v>
      </c>
      <c r="D1154" s="103" t="s">
        <v>1759</v>
      </c>
      <c r="E1154" s="143" t="s">
        <v>1620</v>
      </c>
      <c r="F1154" s="143" t="s">
        <v>92</v>
      </c>
      <c r="G1154" s="81">
        <v>112</v>
      </c>
      <c r="H1154" s="81">
        <v>112</v>
      </c>
      <c r="I1154" s="81">
        <v>112</v>
      </c>
    </row>
    <row r="1155" spans="1:11" ht="63">
      <c r="A1155" s="183"/>
      <c r="B1155" s="195"/>
      <c r="C1155" s="183"/>
      <c r="D1155" s="103" t="s">
        <v>1672</v>
      </c>
      <c r="E1155" s="143" t="s">
        <v>18</v>
      </c>
      <c r="F1155" s="143" t="s">
        <v>6</v>
      </c>
      <c r="G1155" s="178">
        <v>1969751.99</v>
      </c>
      <c r="H1155" s="178">
        <v>2197475.7400000002</v>
      </c>
      <c r="I1155" s="178">
        <v>2197475.7400000002</v>
      </c>
    </row>
    <row r="1156" spans="1:11" ht="63">
      <c r="A1156" s="182" t="s">
        <v>1756</v>
      </c>
      <c r="B1156" s="195"/>
      <c r="C1156" s="182" t="s">
        <v>1573</v>
      </c>
      <c r="D1156" s="103" t="s">
        <v>1673</v>
      </c>
      <c r="E1156" s="143" t="s">
        <v>1620</v>
      </c>
      <c r="F1156" s="143" t="s">
        <v>92</v>
      </c>
      <c r="G1156" s="81">
        <v>120</v>
      </c>
      <c r="H1156" s="81">
        <v>120</v>
      </c>
      <c r="I1156" s="81">
        <v>120</v>
      </c>
    </row>
    <row r="1157" spans="1:11" ht="63">
      <c r="A1157" s="183"/>
      <c r="B1157" s="195"/>
      <c r="C1157" s="183"/>
      <c r="D1157" s="103" t="s">
        <v>1672</v>
      </c>
      <c r="E1157" s="143" t="s">
        <v>18</v>
      </c>
      <c r="F1157" s="143" t="s">
        <v>6</v>
      </c>
      <c r="G1157" s="178">
        <v>19385770.390000001</v>
      </c>
      <c r="H1157" s="178">
        <v>21626966.379999999</v>
      </c>
      <c r="I1157" s="178">
        <v>21626966.379999999</v>
      </c>
    </row>
    <row r="1158" spans="1:11" ht="63">
      <c r="A1158" s="182" t="s">
        <v>1757</v>
      </c>
      <c r="B1158" s="195"/>
      <c r="C1158" s="182" t="s">
        <v>1573</v>
      </c>
      <c r="D1158" s="103" t="s">
        <v>1674</v>
      </c>
      <c r="E1158" s="143" t="s">
        <v>1620</v>
      </c>
      <c r="F1158" s="143" t="s">
        <v>92</v>
      </c>
      <c r="G1158" s="81">
        <v>18</v>
      </c>
      <c r="H1158" s="81">
        <v>18</v>
      </c>
      <c r="I1158" s="81">
        <v>18</v>
      </c>
    </row>
    <row r="1159" spans="1:11" ht="63">
      <c r="A1159" s="183"/>
      <c r="B1159" s="195"/>
      <c r="C1159" s="183"/>
      <c r="D1159" s="103" t="s">
        <v>1672</v>
      </c>
      <c r="E1159" s="143" t="s">
        <v>18</v>
      </c>
      <c r="F1159" s="143" t="s">
        <v>6</v>
      </c>
      <c r="G1159" s="178">
        <v>7671689.79</v>
      </c>
      <c r="H1159" s="178">
        <v>8558616.6500000004</v>
      </c>
      <c r="I1159" s="178">
        <v>8558616.6500000004</v>
      </c>
    </row>
    <row r="1160" spans="1:11" ht="63">
      <c r="A1160" s="182" t="s">
        <v>1758</v>
      </c>
      <c r="B1160" s="195"/>
      <c r="C1160" s="182" t="s">
        <v>1573</v>
      </c>
      <c r="D1160" s="103" t="s">
        <v>1675</v>
      </c>
      <c r="E1160" s="143" t="s">
        <v>1620</v>
      </c>
      <c r="F1160" s="143" t="s">
        <v>92</v>
      </c>
      <c r="G1160" s="81">
        <v>9</v>
      </c>
      <c r="H1160" s="81">
        <v>9</v>
      </c>
      <c r="I1160" s="81">
        <v>9</v>
      </c>
    </row>
    <row r="1161" spans="1:11" ht="63">
      <c r="A1161" s="183"/>
      <c r="B1161" s="196"/>
      <c r="C1161" s="183"/>
      <c r="D1161" s="103" t="s">
        <v>1672</v>
      </c>
      <c r="E1161" s="143" t="s">
        <v>18</v>
      </c>
      <c r="F1161" s="143" t="s">
        <v>6</v>
      </c>
      <c r="G1161" s="178">
        <v>4603592.13</v>
      </c>
      <c r="H1161" s="178">
        <v>5135815.0999999996</v>
      </c>
      <c r="I1161" s="178">
        <v>5135815.0999999996</v>
      </c>
    </row>
    <row r="1162" spans="1:11" ht="59.25" customHeight="1">
      <c r="A1162" s="184" t="s">
        <v>1676</v>
      </c>
      <c r="B1162" s="185"/>
      <c r="C1162" s="185"/>
      <c r="D1162" s="186"/>
      <c r="E1162" s="187" t="s">
        <v>18</v>
      </c>
      <c r="F1162" s="143" t="s">
        <v>7</v>
      </c>
      <c r="G1162" s="179">
        <f>G1002+G1004+G1006+G1008+G1010+G1012+G1014+G1016+G1018+G1020+G1022+G1024+G1026+G1028+G1030+G1032+G1034+G1036+G1038+G1040+G1042+G1044+G1046+G1048+G1050+G1052+G1054+G1056+G1058+G1060+G1062+G1064+G1066+G1068+G1070+G1072+G1074+G1076+G1078+G1080+G1082+G1084+G1086+G1088+G1090+G1092+G1094+G1096+G1098+G1100+G1102+G1104+G1106+G1108+G1110+G1112+G1114+G1116+G1118+G1120+G1122+G1124+G1126+G1128+G1130+G1132+G1134+G1136+G1138+G1141+G1143+G1145+G1147+G1149+G1151+G1153+G1155+G1157+G1159+G1161</f>
        <v>315153206.00000018</v>
      </c>
      <c r="H1162" s="180">
        <f>H1002+H1004+H1006+H1008+H1010+H1012+H1014+H1016+H1018+H1020+H1022+H1024+H1026+H1028+H1030+H1032+H1034+H1036+H1038+H1040+H1042+H1044+H1046+H1048+H1050+H1052+H1054+H1056+H1058+H1060+H1062+H1064+H1066+H1068+H1070+H1072+H1074+H1076+H1078+H1080+H1082+H1084+H1086+H1088+H1090+H1092+H1094+H1096+H1098+H1100+H1102+H1104+H1106+H1108+H1110+H1112+H1114+H1116+H1118+H1120+H1122+H1124+H1126+H1128+H1130+H1132+H1134+H1136+H1138+H1141+H1143+H1145+H1147+H1149+H1151+H1153+H1155+H1157+H1159+H1161</f>
        <v>327669837.7700001</v>
      </c>
      <c r="I1162" s="179">
        <f>I1002+I1004+I1006+I1008+I1010+I1012+I1014+I1016+I1018+I1020+I1022+I1024+I1026+I1028+I1030+I1032+I1034+I1036+I1038+I1040+I1042+I1044+I1046+I1048+I1050+I1052+I1054+I1056+I1058+I1060+I1062+I1064+I1066+I1068+I1070+I1072+I1074+I1076+I1078+I1080+I1082+I1084+I1086+I1088+I1090+I1092+I1094+I1096+I1098+I1100+I1102+I1104+I1106+I1108+I1110+I1112+I1114+I1116+I1118+I1120+I1122+I1124+I1126+I1128+I1130+I1132+I1134+I1136+I1138+I1141+I1143+I1145+I1147+I1149+I1151+I1153+I1155+I1157+I1159+I1161</f>
        <v>327643250.05000007</v>
      </c>
    </row>
    <row r="1163" spans="1:11" ht="47.25" customHeight="1">
      <c r="A1163" s="184" t="s">
        <v>1677</v>
      </c>
      <c r="B1163" s="185"/>
      <c r="C1163" s="185"/>
      <c r="D1163" s="186"/>
      <c r="E1163" s="188"/>
      <c r="F1163" s="143" t="s">
        <v>7</v>
      </c>
      <c r="G1163" s="179">
        <f>+G1162</f>
        <v>315153206.00000018</v>
      </c>
      <c r="H1163" s="180">
        <f>+H1162</f>
        <v>327669837.7700001</v>
      </c>
      <c r="I1163" s="179">
        <f>+I1162</f>
        <v>327643250.05000007</v>
      </c>
    </row>
    <row r="1164" spans="1:11" ht="15.75">
      <c r="A1164" s="333" t="s">
        <v>1914</v>
      </c>
      <c r="B1164" s="189"/>
      <c r="C1164" s="189"/>
      <c r="D1164" s="189"/>
      <c r="E1164" s="189"/>
      <c r="F1164" s="189"/>
      <c r="G1164" s="189"/>
      <c r="H1164" s="189"/>
      <c r="I1164" s="334"/>
    </row>
    <row r="1165" spans="1:11" ht="63">
      <c r="A1165" s="202" t="s">
        <v>1915</v>
      </c>
      <c r="B1165" s="193" t="s">
        <v>1761</v>
      </c>
      <c r="C1165" s="326" t="s">
        <v>1762</v>
      </c>
      <c r="D1165" s="143" t="s">
        <v>1763</v>
      </c>
      <c r="E1165" s="162" t="s">
        <v>1203</v>
      </c>
      <c r="F1165" s="143" t="s">
        <v>23</v>
      </c>
      <c r="G1165" s="143" t="s">
        <v>1764</v>
      </c>
      <c r="H1165" s="143" t="s">
        <v>1764</v>
      </c>
      <c r="I1165" s="143" t="s">
        <v>1764</v>
      </c>
      <c r="J1165"/>
      <c r="K1165"/>
    </row>
    <row r="1166" spans="1:11" ht="63">
      <c r="A1166" s="203"/>
      <c r="B1166" s="194"/>
      <c r="C1166" s="327"/>
      <c r="D1166" s="143" t="s">
        <v>1765</v>
      </c>
      <c r="E1166" s="143" t="s">
        <v>17</v>
      </c>
      <c r="F1166" s="143" t="s">
        <v>6</v>
      </c>
      <c r="G1166" s="78">
        <v>4367.6000000000004</v>
      </c>
      <c r="H1166" s="78">
        <v>4513.3</v>
      </c>
      <c r="I1166" s="78">
        <v>4513.3</v>
      </c>
      <c r="J1166"/>
      <c r="K1166"/>
    </row>
    <row r="1167" spans="1:11" ht="63">
      <c r="A1167" s="202" t="s">
        <v>1916</v>
      </c>
      <c r="B1167" s="194"/>
      <c r="C1167" s="204" t="s">
        <v>236</v>
      </c>
      <c r="D1167" s="97" t="s">
        <v>1766</v>
      </c>
      <c r="E1167" s="143" t="s">
        <v>1767</v>
      </c>
      <c r="F1167" s="143" t="s">
        <v>1768</v>
      </c>
      <c r="G1167" s="78">
        <v>7001.62</v>
      </c>
      <c r="H1167" s="78">
        <f>7001.62-3358.91</f>
        <v>3642.71</v>
      </c>
      <c r="I1167" s="78">
        <f>7001.62-3358.91</f>
        <v>3642.71</v>
      </c>
      <c r="J1167"/>
      <c r="K1167"/>
    </row>
    <row r="1168" spans="1:11" ht="47.25" customHeight="1">
      <c r="A1168" s="203"/>
      <c r="B1168" s="194"/>
      <c r="C1168" s="328"/>
      <c r="D1168" s="143" t="s">
        <v>1765</v>
      </c>
      <c r="E1168" s="141" t="s">
        <v>17</v>
      </c>
      <c r="F1168" s="141" t="s">
        <v>6</v>
      </c>
      <c r="G1168" s="78">
        <v>14866</v>
      </c>
      <c r="H1168" s="78">
        <v>15651.4</v>
      </c>
      <c r="I1168" s="78">
        <v>15651.4</v>
      </c>
      <c r="J1168"/>
      <c r="K1168"/>
    </row>
    <row r="1169" spans="1:11" ht="63">
      <c r="A1169" s="202" t="s">
        <v>1917</v>
      </c>
      <c r="B1169" s="194"/>
      <c r="C1169" s="198" t="s">
        <v>191</v>
      </c>
      <c r="D1169" s="162" t="s">
        <v>1769</v>
      </c>
      <c r="E1169" s="163" t="s">
        <v>1770</v>
      </c>
      <c r="F1169" s="163" t="s">
        <v>23</v>
      </c>
      <c r="G1169" s="143" t="s">
        <v>1771</v>
      </c>
      <c r="H1169" s="81">
        <v>3600</v>
      </c>
      <c r="I1169" s="81">
        <v>3600</v>
      </c>
      <c r="J1169"/>
      <c r="K1169"/>
    </row>
    <row r="1170" spans="1:11" ht="63">
      <c r="A1170" s="203"/>
      <c r="B1170" s="194"/>
      <c r="C1170" s="198"/>
      <c r="D1170" s="143" t="s">
        <v>1772</v>
      </c>
      <c r="E1170" s="163" t="s">
        <v>17</v>
      </c>
      <c r="F1170" s="163" t="s">
        <v>6</v>
      </c>
      <c r="G1170" s="78">
        <v>7014.1</v>
      </c>
      <c r="H1170" s="78">
        <v>7419</v>
      </c>
      <c r="I1170" s="78">
        <v>7419</v>
      </c>
      <c r="J1170"/>
      <c r="K1170"/>
    </row>
    <row r="1171" spans="1:11" ht="63">
      <c r="A1171" s="202" t="s">
        <v>1918</v>
      </c>
      <c r="B1171" s="194"/>
      <c r="C1171" s="198" t="s">
        <v>191</v>
      </c>
      <c r="D1171" s="99" t="s">
        <v>1769</v>
      </c>
      <c r="E1171" s="163" t="s">
        <v>1773</v>
      </c>
      <c r="F1171" s="163" t="s">
        <v>23</v>
      </c>
      <c r="G1171" s="143" t="s">
        <v>1774</v>
      </c>
      <c r="H1171" s="81">
        <v>2500</v>
      </c>
      <c r="I1171" s="81">
        <v>2500</v>
      </c>
      <c r="J1171"/>
      <c r="K1171"/>
    </row>
    <row r="1172" spans="1:11" ht="63">
      <c r="A1172" s="203"/>
      <c r="B1172" s="199"/>
      <c r="C1172" s="198"/>
      <c r="D1172" s="143" t="s">
        <v>1775</v>
      </c>
      <c r="E1172" s="143" t="s">
        <v>17</v>
      </c>
      <c r="F1172" s="143" t="s">
        <v>6</v>
      </c>
      <c r="G1172" s="78">
        <v>6991.5</v>
      </c>
      <c r="H1172" s="78">
        <v>7471.2</v>
      </c>
      <c r="I1172" s="78">
        <v>7471.2</v>
      </c>
      <c r="J1172"/>
      <c r="K1172" s="100"/>
    </row>
    <row r="1173" spans="1:11" ht="63">
      <c r="A1173" s="184" t="s">
        <v>1776</v>
      </c>
      <c r="B1173" s="185"/>
      <c r="C1173" s="185"/>
      <c r="D1173" s="186"/>
      <c r="E1173" s="158" t="s">
        <v>18</v>
      </c>
      <c r="F1173" s="158" t="s">
        <v>7</v>
      </c>
      <c r="G1173" s="181">
        <f>+G1166+G1168+G1170+G1172</f>
        <v>33239.199999999997</v>
      </c>
      <c r="H1173" s="95">
        <f>H1166+H1168+H1170+H1172</f>
        <v>35054.9</v>
      </c>
      <c r="I1173" s="95">
        <f>I1166+I1168+I1170+I1172</f>
        <v>35054.9</v>
      </c>
      <c r="J1173" s="365"/>
      <c r="K1173"/>
    </row>
    <row r="1174" spans="1:11" ht="63">
      <c r="A1174" s="198" t="s">
        <v>1919</v>
      </c>
      <c r="B1174" s="193" t="s">
        <v>1777</v>
      </c>
      <c r="C1174" s="182" t="s">
        <v>31</v>
      </c>
      <c r="D1174" s="101" t="s">
        <v>1778</v>
      </c>
      <c r="E1174" s="143" t="s">
        <v>60</v>
      </c>
      <c r="F1174" s="143" t="s">
        <v>1779</v>
      </c>
      <c r="G1174" s="143" t="s">
        <v>1780</v>
      </c>
      <c r="H1174" s="143" t="s">
        <v>1780</v>
      </c>
      <c r="I1174" s="168" t="s">
        <v>1781</v>
      </c>
      <c r="J1174" s="117"/>
      <c r="K1174"/>
    </row>
    <row r="1175" spans="1:11" ht="63">
      <c r="A1175" s="198"/>
      <c r="B1175" s="194"/>
      <c r="C1175" s="183"/>
      <c r="D1175" s="103" t="s">
        <v>1782</v>
      </c>
      <c r="E1175" s="143" t="s">
        <v>17</v>
      </c>
      <c r="F1175" s="143" t="s">
        <v>6</v>
      </c>
      <c r="G1175" s="96">
        <v>3782</v>
      </c>
      <c r="H1175" s="96">
        <v>4392</v>
      </c>
      <c r="I1175" s="96">
        <v>4392</v>
      </c>
      <c r="J1175" s="366"/>
      <c r="K1175"/>
    </row>
    <row r="1176" spans="1:11" ht="63">
      <c r="A1176" s="198" t="s">
        <v>1920</v>
      </c>
      <c r="B1176" s="194"/>
      <c r="C1176" s="182" t="s">
        <v>1783</v>
      </c>
      <c r="D1176" s="101" t="s">
        <v>1784</v>
      </c>
      <c r="E1176" s="143" t="s">
        <v>60</v>
      </c>
      <c r="F1176" s="143" t="s">
        <v>1779</v>
      </c>
      <c r="G1176" s="143" t="s">
        <v>1785</v>
      </c>
      <c r="H1176" s="143" t="s">
        <v>1785</v>
      </c>
      <c r="I1176" s="168" t="s">
        <v>1786</v>
      </c>
      <c r="J1176" s="117"/>
      <c r="K1176"/>
    </row>
    <row r="1177" spans="1:11" ht="63">
      <c r="A1177" s="198"/>
      <c r="B1177" s="194"/>
      <c r="C1177" s="183"/>
      <c r="D1177" s="103" t="s">
        <v>1782</v>
      </c>
      <c r="E1177" s="143" t="s">
        <v>17</v>
      </c>
      <c r="F1177" s="143" t="s">
        <v>6</v>
      </c>
      <c r="G1177" s="78">
        <v>1891</v>
      </c>
      <c r="H1177" s="78">
        <v>2196</v>
      </c>
      <c r="I1177" s="78">
        <v>2196</v>
      </c>
      <c r="J1177" s="366"/>
      <c r="K1177"/>
    </row>
    <row r="1178" spans="1:11" ht="63">
      <c r="A1178" s="198" t="s">
        <v>1921</v>
      </c>
      <c r="B1178" s="194"/>
      <c r="C1178" s="182" t="s">
        <v>1176</v>
      </c>
      <c r="D1178" s="104" t="s">
        <v>1787</v>
      </c>
      <c r="E1178" s="143" t="s">
        <v>183</v>
      </c>
      <c r="F1178" s="143" t="s">
        <v>23</v>
      </c>
      <c r="G1178" s="143" t="s">
        <v>75</v>
      </c>
      <c r="H1178" s="143" t="s">
        <v>75</v>
      </c>
      <c r="I1178" s="168" t="s">
        <v>75</v>
      </c>
      <c r="J1178" s="98"/>
      <c r="K1178"/>
    </row>
    <row r="1179" spans="1:11" ht="63">
      <c r="A1179" s="198"/>
      <c r="B1179" s="194"/>
      <c r="C1179" s="183"/>
      <c r="D1179" s="105" t="s">
        <v>1782</v>
      </c>
      <c r="E1179" s="143" t="s">
        <v>17</v>
      </c>
      <c r="F1179" s="143" t="s">
        <v>6</v>
      </c>
      <c r="G1179" s="78">
        <v>1260</v>
      </c>
      <c r="H1179" s="78">
        <v>1464</v>
      </c>
      <c r="I1179" s="78">
        <v>1464</v>
      </c>
      <c r="J1179" s="98"/>
      <c r="K1179"/>
    </row>
    <row r="1180" spans="1:11" ht="63">
      <c r="A1180" s="198" t="s">
        <v>1922</v>
      </c>
      <c r="B1180" s="194"/>
      <c r="C1180" s="182" t="s">
        <v>1113</v>
      </c>
      <c r="D1180" s="104" t="s">
        <v>1788</v>
      </c>
      <c r="E1180" s="143" t="s">
        <v>183</v>
      </c>
      <c r="F1180" s="143" t="s">
        <v>23</v>
      </c>
      <c r="G1180" s="143" t="s">
        <v>16</v>
      </c>
      <c r="H1180" s="143" t="s">
        <v>16</v>
      </c>
      <c r="I1180" s="168" t="s">
        <v>16</v>
      </c>
      <c r="J1180" s="98"/>
      <c r="K1180"/>
    </row>
    <row r="1181" spans="1:11" ht="63">
      <c r="A1181" s="198"/>
      <c r="B1181" s="194"/>
      <c r="C1181" s="183"/>
      <c r="D1181" s="105" t="s">
        <v>1782</v>
      </c>
      <c r="E1181" s="143" t="s">
        <v>17</v>
      </c>
      <c r="F1181" s="143" t="s">
        <v>6</v>
      </c>
      <c r="G1181" s="78">
        <v>1260</v>
      </c>
      <c r="H1181" s="78">
        <v>1464</v>
      </c>
      <c r="I1181" s="78">
        <v>1464</v>
      </c>
      <c r="J1181" s="98"/>
      <c r="K1181"/>
    </row>
    <row r="1182" spans="1:11" ht="63">
      <c r="A1182" s="198" t="s">
        <v>1923</v>
      </c>
      <c r="B1182" s="194"/>
      <c r="C1182" s="182" t="s">
        <v>778</v>
      </c>
      <c r="D1182" s="104" t="s">
        <v>1789</v>
      </c>
      <c r="E1182" s="143" t="s">
        <v>183</v>
      </c>
      <c r="F1182" s="143" t="s">
        <v>23</v>
      </c>
      <c r="G1182" s="143" t="s">
        <v>1790</v>
      </c>
      <c r="H1182" s="143" t="s">
        <v>1790</v>
      </c>
      <c r="I1182" s="168" t="s">
        <v>1790</v>
      </c>
      <c r="J1182" s="98"/>
      <c r="K1182"/>
    </row>
    <row r="1183" spans="1:11" ht="63">
      <c r="A1183" s="198"/>
      <c r="B1183" s="194"/>
      <c r="C1183" s="183"/>
      <c r="D1183" s="103" t="s">
        <v>1782</v>
      </c>
      <c r="E1183" s="143" t="s">
        <v>17</v>
      </c>
      <c r="F1183" s="143" t="s">
        <v>6</v>
      </c>
      <c r="G1183" s="106">
        <v>1891</v>
      </c>
      <c r="H1183" s="106">
        <v>2196</v>
      </c>
      <c r="I1183" s="106">
        <v>2196</v>
      </c>
      <c r="J1183" s="98"/>
      <c r="K1183"/>
    </row>
    <row r="1184" spans="1:11" ht="63">
      <c r="A1184" s="198" t="s">
        <v>1924</v>
      </c>
      <c r="B1184" s="194"/>
      <c r="C1184" s="182" t="s">
        <v>1107</v>
      </c>
      <c r="D1184" s="101" t="s">
        <v>1791</v>
      </c>
      <c r="E1184" s="143" t="s">
        <v>60</v>
      </c>
      <c r="F1184" s="143" t="s">
        <v>1779</v>
      </c>
      <c r="G1184" s="143" t="s">
        <v>1792</v>
      </c>
      <c r="H1184" s="143" t="s">
        <v>1792</v>
      </c>
      <c r="I1184" s="168" t="s">
        <v>1793</v>
      </c>
      <c r="J1184" s="113"/>
      <c r="K1184"/>
    </row>
    <row r="1185" spans="1:11" ht="63">
      <c r="A1185" s="198"/>
      <c r="B1185" s="194"/>
      <c r="C1185" s="183"/>
      <c r="D1185" s="103" t="s">
        <v>1782</v>
      </c>
      <c r="E1185" s="143" t="s">
        <v>17</v>
      </c>
      <c r="F1185" s="143" t="s">
        <v>6</v>
      </c>
      <c r="G1185" s="93">
        <v>630</v>
      </c>
      <c r="H1185" s="93">
        <v>732</v>
      </c>
      <c r="I1185" s="93">
        <v>732</v>
      </c>
      <c r="J1185" s="98"/>
      <c r="K1185"/>
    </row>
    <row r="1186" spans="1:11" ht="63">
      <c r="A1186" s="198" t="s">
        <v>1925</v>
      </c>
      <c r="B1186" s="194"/>
      <c r="C1186" s="182" t="s">
        <v>1794</v>
      </c>
      <c r="D1186" s="104" t="s">
        <v>1795</v>
      </c>
      <c r="E1186" s="163" t="s">
        <v>1796</v>
      </c>
      <c r="F1186" s="143" t="s">
        <v>194</v>
      </c>
      <c r="G1186" s="143" t="s">
        <v>75</v>
      </c>
      <c r="H1186" s="143" t="s">
        <v>75</v>
      </c>
      <c r="I1186" s="143" t="s">
        <v>75</v>
      </c>
      <c r="J1186" s="98"/>
      <c r="K1186"/>
    </row>
    <row r="1187" spans="1:11" ht="63">
      <c r="A1187" s="198"/>
      <c r="B1187" s="194"/>
      <c r="C1187" s="183"/>
      <c r="D1187" s="105" t="s">
        <v>1782</v>
      </c>
      <c r="E1187" s="163" t="s">
        <v>17</v>
      </c>
      <c r="F1187" s="143" t="s">
        <v>6</v>
      </c>
      <c r="G1187" s="93">
        <v>630</v>
      </c>
      <c r="H1187" s="93">
        <v>732</v>
      </c>
      <c r="I1187" s="93">
        <v>732</v>
      </c>
      <c r="J1187" s="98"/>
      <c r="K1187"/>
    </row>
    <row r="1188" spans="1:11" ht="63">
      <c r="A1188" s="198" t="s">
        <v>1926</v>
      </c>
      <c r="B1188" s="194"/>
      <c r="C1188" s="182" t="s">
        <v>1797</v>
      </c>
      <c r="D1188" s="104" t="s">
        <v>1798</v>
      </c>
      <c r="E1188" s="163" t="s">
        <v>1796</v>
      </c>
      <c r="F1188" s="143" t="s">
        <v>194</v>
      </c>
      <c r="G1188" s="143" t="s">
        <v>1799</v>
      </c>
      <c r="H1188" s="143" t="s">
        <v>1799</v>
      </c>
      <c r="I1188" s="143" t="s">
        <v>1799</v>
      </c>
      <c r="J1188" s="98"/>
      <c r="K1188"/>
    </row>
    <row r="1189" spans="1:11" ht="63">
      <c r="A1189" s="198"/>
      <c r="B1189" s="199"/>
      <c r="C1189" s="183"/>
      <c r="D1189" s="103" t="s">
        <v>1782</v>
      </c>
      <c r="E1189" s="143" t="s">
        <v>17</v>
      </c>
      <c r="F1189" s="143" t="s">
        <v>6</v>
      </c>
      <c r="G1189" s="78">
        <v>1261.8</v>
      </c>
      <c r="H1189" s="78">
        <v>1464.7</v>
      </c>
      <c r="I1189" s="78">
        <v>1464.7</v>
      </c>
      <c r="J1189" s="98"/>
      <c r="K1189"/>
    </row>
    <row r="1190" spans="1:11" ht="63">
      <c r="A1190" s="184" t="s">
        <v>1800</v>
      </c>
      <c r="B1190" s="185"/>
      <c r="C1190" s="185"/>
      <c r="D1190" s="186"/>
      <c r="E1190" s="158" t="s">
        <v>18</v>
      </c>
      <c r="F1190" s="158" t="s">
        <v>7</v>
      </c>
      <c r="G1190" s="181">
        <f>G1175+G1177+G1179+G1181+G1183+G1185+G1187+G1189</f>
        <v>12605.8</v>
      </c>
      <c r="H1190" s="181">
        <f t="shared" ref="H1190:I1190" si="9">H1175+H1177+H1179+H1181+H1183+H1185+H1187+H1189</f>
        <v>14640.7</v>
      </c>
      <c r="I1190" s="181">
        <f t="shared" si="9"/>
        <v>14640.7</v>
      </c>
      <c r="J1190"/>
      <c r="K1190"/>
    </row>
    <row r="1191" spans="1:11" ht="63">
      <c r="A1191" s="198" t="s">
        <v>1927</v>
      </c>
      <c r="B1191" s="193" t="s">
        <v>1801</v>
      </c>
      <c r="C1191" s="201" t="s">
        <v>171</v>
      </c>
      <c r="D1191" s="162" t="s">
        <v>1802</v>
      </c>
      <c r="E1191" s="162" t="s">
        <v>173</v>
      </c>
      <c r="F1191" s="143" t="s">
        <v>23</v>
      </c>
      <c r="G1191" s="143" t="s">
        <v>1803</v>
      </c>
      <c r="H1191" s="143" t="s">
        <v>1803</v>
      </c>
      <c r="I1191" s="143" t="s">
        <v>1803</v>
      </c>
      <c r="J1191"/>
      <c r="K1191"/>
    </row>
    <row r="1192" spans="1:11" ht="63">
      <c r="A1192" s="198"/>
      <c r="B1192" s="194"/>
      <c r="C1192" s="201"/>
      <c r="D1192" s="143" t="s">
        <v>1804</v>
      </c>
      <c r="E1192" s="143" t="s">
        <v>17</v>
      </c>
      <c r="F1192" s="143" t="s">
        <v>6</v>
      </c>
      <c r="G1192" s="107">
        <v>9466.3850000000002</v>
      </c>
      <c r="H1192" s="107">
        <v>10520.4</v>
      </c>
      <c r="I1192" s="107">
        <v>10794.12</v>
      </c>
      <c r="J1192"/>
      <c r="K1192"/>
    </row>
    <row r="1193" spans="1:11" ht="63">
      <c r="A1193" s="182" t="s">
        <v>1928</v>
      </c>
      <c r="B1193" s="194"/>
      <c r="C1193" s="201" t="s">
        <v>217</v>
      </c>
      <c r="D1193" s="162" t="s">
        <v>1805</v>
      </c>
      <c r="E1193" s="143" t="s">
        <v>797</v>
      </c>
      <c r="F1193" s="143" t="s">
        <v>23</v>
      </c>
      <c r="G1193" s="143" t="s">
        <v>75</v>
      </c>
      <c r="H1193" s="143" t="s">
        <v>75</v>
      </c>
      <c r="I1193" s="143" t="s">
        <v>75</v>
      </c>
      <c r="J1193"/>
      <c r="K1193"/>
    </row>
    <row r="1194" spans="1:11" ht="63">
      <c r="A1194" s="183"/>
      <c r="B1194" s="194"/>
      <c r="C1194" s="201"/>
      <c r="D1194" s="143" t="s">
        <v>1804</v>
      </c>
      <c r="E1194" s="143" t="s">
        <v>17</v>
      </c>
      <c r="F1194" s="143" t="s">
        <v>6</v>
      </c>
      <c r="G1194" s="160">
        <v>84.05</v>
      </c>
      <c r="H1194" s="160">
        <v>84.1</v>
      </c>
      <c r="I1194" s="160">
        <v>85.153000000000006</v>
      </c>
      <c r="J1194"/>
      <c r="K1194"/>
    </row>
    <row r="1195" spans="1:11" ht="63">
      <c r="A1195" s="182" t="s">
        <v>1929</v>
      </c>
      <c r="B1195" s="194"/>
      <c r="C1195" s="201" t="s">
        <v>168</v>
      </c>
      <c r="D1195" s="162" t="s">
        <v>1806</v>
      </c>
      <c r="E1195" s="143" t="s">
        <v>170</v>
      </c>
      <c r="F1195" s="143" t="s">
        <v>23</v>
      </c>
      <c r="G1195" s="143" t="s">
        <v>1807</v>
      </c>
      <c r="H1195" s="143" t="s">
        <v>1807</v>
      </c>
      <c r="I1195" s="143" t="s">
        <v>1807</v>
      </c>
      <c r="J1195"/>
      <c r="K1195"/>
    </row>
    <row r="1196" spans="1:11" ht="63">
      <c r="A1196" s="183"/>
      <c r="B1196" s="194"/>
      <c r="C1196" s="201"/>
      <c r="D1196" s="143" t="s">
        <v>1804</v>
      </c>
      <c r="E1196" s="143" t="s">
        <v>17</v>
      </c>
      <c r="F1196" s="143" t="s">
        <v>6</v>
      </c>
      <c r="G1196" s="78">
        <v>1604.86</v>
      </c>
      <c r="H1196" s="78">
        <v>1753.1</v>
      </c>
      <c r="I1196" s="78">
        <v>1783.86</v>
      </c>
      <c r="J1196"/>
      <c r="K1196"/>
    </row>
    <row r="1197" spans="1:11" ht="63">
      <c r="A1197" s="198" t="s">
        <v>1930</v>
      </c>
      <c r="B1197" s="194"/>
      <c r="C1197" s="329" t="s">
        <v>1808</v>
      </c>
      <c r="D1197" s="143" t="s">
        <v>1809</v>
      </c>
      <c r="E1197" s="143" t="s">
        <v>180</v>
      </c>
      <c r="F1197" s="143" t="s">
        <v>23</v>
      </c>
      <c r="G1197" s="143" t="s">
        <v>9</v>
      </c>
      <c r="H1197" s="143" t="s">
        <v>9</v>
      </c>
      <c r="I1197" s="143" t="s">
        <v>9</v>
      </c>
      <c r="J1197"/>
      <c r="K1197"/>
    </row>
    <row r="1198" spans="1:11" ht="63">
      <c r="A1198" s="198"/>
      <c r="B1198" s="194"/>
      <c r="C1198" s="329"/>
      <c r="D1198" s="143" t="s">
        <v>1810</v>
      </c>
      <c r="E1198" s="143" t="s">
        <v>17</v>
      </c>
      <c r="F1198" s="143" t="s">
        <v>6</v>
      </c>
      <c r="G1198" s="93">
        <v>405.4</v>
      </c>
      <c r="H1198" s="93">
        <v>405.38</v>
      </c>
      <c r="I1198" s="93">
        <v>405.4</v>
      </c>
      <c r="J1198"/>
      <c r="K1198"/>
    </row>
    <row r="1199" spans="1:11" ht="63">
      <c r="A1199" s="198" t="s">
        <v>1931</v>
      </c>
      <c r="B1199" s="194"/>
      <c r="C1199" s="329" t="s">
        <v>1811</v>
      </c>
      <c r="D1199" s="143" t="s">
        <v>1812</v>
      </c>
      <c r="E1199" s="143" t="s">
        <v>165</v>
      </c>
      <c r="F1199" s="143" t="s">
        <v>23</v>
      </c>
      <c r="G1199" s="143" t="s">
        <v>11</v>
      </c>
      <c r="H1199" s="143" t="s">
        <v>11</v>
      </c>
      <c r="I1199" s="143" t="s">
        <v>11</v>
      </c>
      <c r="J1199"/>
      <c r="K1199"/>
    </row>
    <row r="1200" spans="1:11" ht="63">
      <c r="A1200" s="198"/>
      <c r="B1200" s="194"/>
      <c r="C1200" s="329"/>
      <c r="D1200" s="143" t="s">
        <v>1810</v>
      </c>
      <c r="E1200" s="143" t="s">
        <v>17</v>
      </c>
      <c r="F1200" s="143" t="s">
        <v>6</v>
      </c>
      <c r="G1200" s="93">
        <v>591.20000000000005</v>
      </c>
      <c r="H1200" s="93">
        <v>591.16999999999996</v>
      </c>
      <c r="I1200" s="93">
        <v>591.20000000000005</v>
      </c>
      <c r="J1200"/>
      <c r="K1200"/>
    </row>
    <row r="1201" spans="1:11" ht="63">
      <c r="A1201" s="198" t="s">
        <v>1932</v>
      </c>
      <c r="B1201" s="194"/>
      <c r="C1201" s="198" t="s">
        <v>1813</v>
      </c>
      <c r="D1201" s="143" t="s">
        <v>1814</v>
      </c>
      <c r="E1201" s="143" t="s">
        <v>183</v>
      </c>
      <c r="F1201" s="143" t="s">
        <v>23</v>
      </c>
      <c r="G1201" s="143" t="s">
        <v>1815</v>
      </c>
      <c r="H1201" s="143" t="s">
        <v>1815</v>
      </c>
      <c r="I1201" s="143" t="s">
        <v>1815</v>
      </c>
      <c r="J1201"/>
      <c r="K1201"/>
    </row>
    <row r="1202" spans="1:11" ht="63">
      <c r="A1202" s="198"/>
      <c r="B1202" s="194"/>
      <c r="C1202" s="330"/>
      <c r="D1202" s="143" t="s">
        <v>1810</v>
      </c>
      <c r="E1202" s="143" t="s">
        <v>17</v>
      </c>
      <c r="F1202" s="143" t="s">
        <v>6</v>
      </c>
      <c r="G1202" s="78">
        <v>3541</v>
      </c>
      <c r="H1202" s="78">
        <v>3699.23</v>
      </c>
      <c r="I1202" s="78">
        <v>3851.5</v>
      </c>
      <c r="J1202"/>
      <c r="K1202"/>
    </row>
    <row r="1203" spans="1:11" ht="63">
      <c r="A1203" s="198" t="s">
        <v>1933</v>
      </c>
      <c r="B1203" s="194"/>
      <c r="C1203" s="198" t="s">
        <v>217</v>
      </c>
      <c r="D1203" s="143" t="s">
        <v>1816</v>
      </c>
      <c r="E1203" s="143" t="s">
        <v>797</v>
      </c>
      <c r="F1203" s="143" t="s">
        <v>23</v>
      </c>
      <c r="G1203" s="143" t="s">
        <v>1817</v>
      </c>
      <c r="H1203" s="143" t="s">
        <v>1817</v>
      </c>
      <c r="I1203" s="143" t="s">
        <v>1817</v>
      </c>
      <c r="J1203"/>
      <c r="K1203"/>
    </row>
    <row r="1204" spans="1:11" ht="63">
      <c r="A1204" s="198"/>
      <c r="B1204" s="194"/>
      <c r="C1204" s="330"/>
      <c r="D1204" s="143" t="s">
        <v>1818</v>
      </c>
      <c r="E1204" s="143" t="s">
        <v>17</v>
      </c>
      <c r="F1204" s="143" t="s">
        <v>6</v>
      </c>
      <c r="G1204" s="106">
        <v>2990.9</v>
      </c>
      <c r="H1204" s="106">
        <v>2992.32</v>
      </c>
      <c r="I1204" s="106">
        <v>3153.4</v>
      </c>
      <c r="J1204"/>
      <c r="K1204"/>
    </row>
    <row r="1205" spans="1:11" ht="63">
      <c r="A1205" s="198" t="s">
        <v>1934</v>
      </c>
      <c r="B1205" s="194"/>
      <c r="C1205" s="198" t="s">
        <v>222</v>
      </c>
      <c r="D1205" s="143" t="s">
        <v>1819</v>
      </c>
      <c r="E1205" s="163" t="s">
        <v>152</v>
      </c>
      <c r="F1205" s="163" t="s">
        <v>92</v>
      </c>
      <c r="G1205" s="143" t="s">
        <v>1820</v>
      </c>
      <c r="H1205" s="81">
        <v>7500</v>
      </c>
      <c r="I1205" s="143" t="s">
        <v>1820</v>
      </c>
      <c r="J1205"/>
      <c r="K1205"/>
    </row>
    <row r="1206" spans="1:11" ht="63">
      <c r="A1206" s="198"/>
      <c r="B1206" s="194"/>
      <c r="C1206" s="198"/>
      <c r="D1206" s="143" t="s">
        <v>1821</v>
      </c>
      <c r="E1206" s="143" t="s">
        <v>17</v>
      </c>
      <c r="F1206" s="143" t="s">
        <v>6</v>
      </c>
      <c r="G1206" s="78">
        <v>7497.46</v>
      </c>
      <c r="H1206" s="78">
        <v>7991.96</v>
      </c>
      <c r="I1206" s="78">
        <v>8240.66</v>
      </c>
      <c r="J1206"/>
      <c r="K1206"/>
    </row>
    <row r="1207" spans="1:11" ht="63">
      <c r="A1207" s="198" t="s">
        <v>1935</v>
      </c>
      <c r="B1207" s="194"/>
      <c r="C1207" s="198" t="s">
        <v>248</v>
      </c>
      <c r="D1207" s="163" t="s">
        <v>1822</v>
      </c>
      <c r="E1207" s="143" t="s">
        <v>250</v>
      </c>
      <c r="F1207" s="143" t="s">
        <v>23</v>
      </c>
      <c r="G1207" s="143" t="s">
        <v>1823</v>
      </c>
      <c r="H1207" s="81">
        <v>2193</v>
      </c>
      <c r="I1207" s="143" t="s">
        <v>1823</v>
      </c>
      <c r="J1207" s="102"/>
      <c r="K1207"/>
    </row>
    <row r="1208" spans="1:11" ht="63">
      <c r="A1208" s="198"/>
      <c r="B1208" s="194"/>
      <c r="C1208" s="198"/>
      <c r="D1208" s="143" t="s">
        <v>1821</v>
      </c>
      <c r="E1208" s="143" t="s">
        <v>17</v>
      </c>
      <c r="F1208" s="143" t="s">
        <v>6</v>
      </c>
      <c r="G1208" s="78">
        <v>3018.5</v>
      </c>
      <c r="H1208" s="78">
        <v>3203.86</v>
      </c>
      <c r="I1208" s="78">
        <v>3215.41</v>
      </c>
      <c r="J1208"/>
      <c r="K1208"/>
    </row>
    <row r="1209" spans="1:11" ht="63">
      <c r="A1209" s="198" t="s">
        <v>1936</v>
      </c>
      <c r="B1209" s="194"/>
      <c r="C1209" s="198" t="s">
        <v>1824</v>
      </c>
      <c r="D1209" s="143" t="s">
        <v>1825</v>
      </c>
      <c r="E1209" s="143" t="s">
        <v>1826</v>
      </c>
      <c r="F1209" s="143" t="s">
        <v>23</v>
      </c>
      <c r="G1209" s="143" t="s">
        <v>1827</v>
      </c>
      <c r="H1209" s="162">
        <v>18</v>
      </c>
      <c r="I1209" s="143" t="s">
        <v>1827</v>
      </c>
      <c r="J1209"/>
      <c r="K1209"/>
    </row>
    <row r="1210" spans="1:11" ht="63">
      <c r="A1210" s="198"/>
      <c r="B1210" s="194"/>
      <c r="C1210" s="198"/>
      <c r="D1210" s="143" t="s">
        <v>1821</v>
      </c>
      <c r="E1210" s="143" t="s">
        <v>17</v>
      </c>
      <c r="F1210" s="143" t="s">
        <v>6</v>
      </c>
      <c r="G1210" s="93">
        <v>33.54</v>
      </c>
      <c r="H1210" s="93">
        <v>246.38</v>
      </c>
      <c r="I1210" s="93">
        <v>248.13</v>
      </c>
      <c r="J1210"/>
      <c r="K1210"/>
    </row>
    <row r="1211" spans="1:11" ht="63">
      <c r="A1211" s="198" t="s">
        <v>1937</v>
      </c>
      <c r="B1211" s="194"/>
      <c r="C1211" s="198" t="s">
        <v>1828</v>
      </c>
      <c r="D1211" s="143" t="s">
        <v>1829</v>
      </c>
      <c r="E1211" s="143" t="s">
        <v>216</v>
      </c>
      <c r="F1211" s="143" t="s">
        <v>92</v>
      </c>
      <c r="G1211" s="160"/>
      <c r="H1211" s="143" t="s">
        <v>1830</v>
      </c>
      <c r="I1211" s="143" t="s">
        <v>1830</v>
      </c>
      <c r="J1211"/>
      <c r="K1211"/>
    </row>
    <row r="1212" spans="1:11" ht="63">
      <c r="A1212" s="198"/>
      <c r="B1212" s="194"/>
      <c r="C1212" s="198"/>
      <c r="D1212" s="143" t="s">
        <v>1831</v>
      </c>
      <c r="E1212" s="143" t="s">
        <v>17</v>
      </c>
      <c r="F1212" s="143" t="s">
        <v>6</v>
      </c>
      <c r="G1212" s="160"/>
      <c r="H1212" s="93">
        <v>109.38</v>
      </c>
      <c r="I1212" s="93">
        <v>113.45</v>
      </c>
      <c r="J1212"/>
      <c r="K1212"/>
    </row>
    <row r="1213" spans="1:11" ht="63">
      <c r="A1213" s="198" t="s">
        <v>1938</v>
      </c>
      <c r="B1213" s="194"/>
      <c r="C1213" s="198" t="s">
        <v>1832</v>
      </c>
      <c r="D1213" s="143" t="s">
        <v>1833</v>
      </c>
      <c r="E1213" s="143" t="s">
        <v>216</v>
      </c>
      <c r="F1213" s="143" t="s">
        <v>92</v>
      </c>
      <c r="G1213" s="160"/>
      <c r="H1213" s="143" t="s">
        <v>1834</v>
      </c>
      <c r="I1213" s="143" t="s">
        <v>1834</v>
      </c>
      <c r="J1213"/>
      <c r="K1213"/>
    </row>
    <row r="1214" spans="1:11" ht="63">
      <c r="A1214" s="198"/>
      <c r="B1214" s="194"/>
      <c r="C1214" s="198"/>
      <c r="D1214" s="143" t="s">
        <v>1831</v>
      </c>
      <c r="E1214" s="143" t="s">
        <v>17</v>
      </c>
      <c r="F1214" s="143" t="s">
        <v>6</v>
      </c>
      <c r="G1214" s="160"/>
      <c r="H1214" s="93">
        <v>353.38</v>
      </c>
      <c r="I1214" s="93">
        <v>366.52</v>
      </c>
      <c r="J1214"/>
      <c r="K1214"/>
    </row>
    <row r="1215" spans="1:11" ht="63">
      <c r="A1215" s="198" t="s">
        <v>1939</v>
      </c>
      <c r="B1215" s="194"/>
      <c r="C1215" s="198" t="s">
        <v>1835</v>
      </c>
      <c r="D1215" s="143" t="s">
        <v>1836</v>
      </c>
      <c r="E1215" s="143" t="s">
        <v>216</v>
      </c>
      <c r="F1215" s="143" t="s">
        <v>92</v>
      </c>
      <c r="G1215" s="160"/>
      <c r="H1215" s="143" t="s">
        <v>1837</v>
      </c>
      <c r="I1215" s="143" t="s">
        <v>1837</v>
      </c>
      <c r="J1215"/>
      <c r="K1215"/>
    </row>
    <row r="1216" spans="1:11" ht="63">
      <c r="A1216" s="198"/>
      <c r="B1216" s="194"/>
      <c r="C1216" s="198"/>
      <c r="D1216" s="143" t="s">
        <v>1831</v>
      </c>
      <c r="E1216" s="143" t="s">
        <v>17</v>
      </c>
      <c r="F1216" s="143" t="s">
        <v>6</v>
      </c>
      <c r="G1216" s="160"/>
      <c r="H1216" s="93">
        <v>148.65</v>
      </c>
      <c r="I1216" s="93">
        <v>154.16999999999999</v>
      </c>
      <c r="J1216"/>
      <c r="K1216"/>
    </row>
    <row r="1217" spans="1:11" ht="63">
      <c r="A1217" s="198" t="s">
        <v>1940</v>
      </c>
      <c r="B1217" s="194"/>
      <c r="C1217" s="198" t="s">
        <v>1838</v>
      </c>
      <c r="D1217" s="143" t="s">
        <v>1839</v>
      </c>
      <c r="E1217" s="143" t="s">
        <v>1840</v>
      </c>
      <c r="F1217" s="143" t="s">
        <v>23</v>
      </c>
      <c r="G1217" s="160"/>
      <c r="H1217" s="143" t="s">
        <v>14</v>
      </c>
      <c r="I1217" s="143" t="s">
        <v>14</v>
      </c>
      <c r="J1217"/>
      <c r="K1217"/>
    </row>
    <row r="1218" spans="1:11" ht="63">
      <c r="A1218" s="198"/>
      <c r="B1218" s="194"/>
      <c r="C1218" s="198"/>
      <c r="D1218" s="143" t="s">
        <v>1831</v>
      </c>
      <c r="E1218" s="143" t="s">
        <v>17</v>
      </c>
      <c r="F1218" s="143" t="s">
        <v>6</v>
      </c>
      <c r="G1218" s="160"/>
      <c r="H1218" s="93">
        <v>659.09</v>
      </c>
      <c r="I1218" s="93">
        <v>683.58</v>
      </c>
      <c r="J1218"/>
      <c r="K1218"/>
    </row>
    <row r="1219" spans="1:11" ht="63">
      <c r="A1219" s="198" t="s">
        <v>1941</v>
      </c>
      <c r="B1219" s="194"/>
      <c r="C1219" s="198" t="s">
        <v>239</v>
      </c>
      <c r="D1219" s="143" t="s">
        <v>1841</v>
      </c>
      <c r="E1219" s="143" t="s">
        <v>244</v>
      </c>
      <c r="F1219" s="143" t="s">
        <v>23</v>
      </c>
      <c r="G1219" s="160"/>
      <c r="H1219" s="143" t="s">
        <v>8</v>
      </c>
      <c r="I1219" s="143" t="s">
        <v>8</v>
      </c>
      <c r="J1219"/>
      <c r="K1219"/>
    </row>
    <row r="1220" spans="1:11" ht="63">
      <c r="A1220" s="198"/>
      <c r="B1220" s="194"/>
      <c r="C1220" s="198"/>
      <c r="D1220" s="143" t="s">
        <v>1831</v>
      </c>
      <c r="E1220" s="143" t="s">
        <v>17</v>
      </c>
      <c r="F1220" s="143" t="s">
        <v>6</v>
      </c>
      <c r="G1220" s="160"/>
      <c r="H1220" s="78">
        <v>14558.83</v>
      </c>
      <c r="I1220" s="78">
        <v>15099.89</v>
      </c>
      <c r="J1220"/>
      <c r="K1220"/>
    </row>
    <row r="1221" spans="1:11" ht="63">
      <c r="A1221" s="198" t="s">
        <v>1942</v>
      </c>
      <c r="B1221" s="194"/>
      <c r="C1221" s="198" t="s">
        <v>1842</v>
      </c>
      <c r="D1221" s="143" t="s">
        <v>1843</v>
      </c>
      <c r="E1221" s="143" t="s">
        <v>244</v>
      </c>
      <c r="F1221" s="143" t="s">
        <v>23</v>
      </c>
      <c r="G1221" s="160"/>
      <c r="H1221" s="143" t="s">
        <v>8</v>
      </c>
      <c r="I1221" s="143" t="s">
        <v>8</v>
      </c>
      <c r="J1221"/>
      <c r="K1221"/>
    </row>
    <row r="1222" spans="1:11" ht="63">
      <c r="A1222" s="198"/>
      <c r="B1222" s="194"/>
      <c r="C1222" s="198"/>
      <c r="D1222" s="143" t="s">
        <v>1831</v>
      </c>
      <c r="E1222" s="143" t="s">
        <v>17</v>
      </c>
      <c r="F1222" s="143" t="s">
        <v>6</v>
      </c>
      <c r="G1222" s="160"/>
      <c r="H1222" s="78">
        <v>12216.97</v>
      </c>
      <c r="I1222" s="78">
        <v>12670.99</v>
      </c>
      <c r="J1222"/>
      <c r="K1222"/>
    </row>
    <row r="1223" spans="1:11" ht="63">
      <c r="A1223" s="182" t="s">
        <v>1844</v>
      </c>
      <c r="B1223" s="194"/>
      <c r="C1223" s="198" t="s">
        <v>236</v>
      </c>
      <c r="D1223" s="143" t="s">
        <v>1766</v>
      </c>
      <c r="E1223" s="143" t="s">
        <v>1767</v>
      </c>
      <c r="F1223" s="143" t="s">
        <v>1768</v>
      </c>
      <c r="G1223" s="108"/>
      <c r="H1223" s="167">
        <v>3358.91</v>
      </c>
      <c r="I1223" s="167">
        <v>3358.91</v>
      </c>
      <c r="J1223"/>
      <c r="K1223"/>
    </row>
    <row r="1224" spans="1:11" ht="63">
      <c r="A1224" s="190"/>
      <c r="B1224" s="194"/>
      <c r="C1224" s="198"/>
      <c r="D1224" s="143" t="s">
        <v>1845</v>
      </c>
      <c r="E1224" s="143" t="s">
        <v>17</v>
      </c>
      <c r="F1224" s="143" t="s">
        <v>6</v>
      </c>
      <c r="G1224" s="108"/>
      <c r="H1224" s="78">
        <f>6867.1+150</f>
        <v>7017.1</v>
      </c>
      <c r="I1224" s="78">
        <v>6867.1</v>
      </c>
      <c r="J1224"/>
      <c r="K1224"/>
    </row>
    <row r="1225" spans="1:11" ht="63">
      <c r="A1225" s="198" t="s">
        <v>1943</v>
      </c>
      <c r="B1225" s="194"/>
      <c r="C1225" s="198" t="s">
        <v>1846</v>
      </c>
      <c r="D1225" s="143" t="s">
        <v>1847</v>
      </c>
      <c r="E1225" s="143" t="s">
        <v>176</v>
      </c>
      <c r="F1225" s="143" t="s">
        <v>23</v>
      </c>
      <c r="G1225" s="143" t="s">
        <v>1848</v>
      </c>
      <c r="H1225" s="143" t="s">
        <v>1848</v>
      </c>
      <c r="I1225" s="143" t="s">
        <v>1848</v>
      </c>
      <c r="J1225"/>
      <c r="K1225"/>
    </row>
    <row r="1226" spans="1:11" ht="63">
      <c r="A1226" s="198"/>
      <c r="B1226" s="199"/>
      <c r="C1226" s="198"/>
      <c r="D1226" s="143" t="s">
        <v>1845</v>
      </c>
      <c r="E1226" s="143" t="s">
        <v>17</v>
      </c>
      <c r="F1226" s="143" t="s">
        <v>6</v>
      </c>
      <c r="G1226" s="93"/>
      <c r="H1226" s="78">
        <v>1486</v>
      </c>
      <c r="I1226" s="78">
        <v>1486</v>
      </c>
      <c r="J1226"/>
      <c r="K1226"/>
    </row>
    <row r="1227" spans="1:11" ht="83.25" customHeight="1">
      <c r="A1227" s="184" t="s">
        <v>1849</v>
      </c>
      <c r="B1227" s="185"/>
      <c r="C1227" s="185"/>
      <c r="D1227" s="186"/>
      <c r="E1227" s="158" t="s">
        <v>18</v>
      </c>
      <c r="F1227" s="158" t="s">
        <v>7</v>
      </c>
      <c r="G1227" s="95">
        <f>+G1192+G1194+G1196+G1198+G1200+G1202+G1204+G1206+G1208+G1210</f>
        <v>29233.295000000002</v>
      </c>
      <c r="H1227" s="95">
        <f>H1192+H1194+H1198+H1200+H1202+H1204+H1206+H1208+H1210+H1212+H1214+H1216+H1218+H1220+H1222+H1196+H1224+H1226</f>
        <v>68037.3</v>
      </c>
      <c r="I1227" s="95">
        <f>I1192+I1194+I1198+I1200+I1202+I1204+I1206+I1208+I1210+I1212+I1214+I1216+I1218+I1220+I1222+I1196+I1224+I1226</f>
        <v>69810.532999999996</v>
      </c>
      <c r="J1227"/>
      <c r="K1227"/>
    </row>
    <row r="1228" spans="1:11" ht="63">
      <c r="A1228" s="198" t="s">
        <v>1944</v>
      </c>
      <c r="B1228" s="331" t="s">
        <v>1568</v>
      </c>
      <c r="C1228" s="182" t="s">
        <v>1850</v>
      </c>
      <c r="D1228" s="109" t="s">
        <v>1851</v>
      </c>
      <c r="E1228" s="143" t="s">
        <v>1620</v>
      </c>
      <c r="F1228" s="143" t="s">
        <v>92</v>
      </c>
      <c r="G1228" s="160" t="s">
        <v>1815</v>
      </c>
      <c r="H1228" s="160" t="s">
        <v>1815</v>
      </c>
      <c r="I1228" s="160" t="s">
        <v>1815</v>
      </c>
      <c r="J1228" s="110"/>
      <c r="K1228"/>
    </row>
    <row r="1229" spans="1:11" ht="63">
      <c r="A1229" s="198"/>
      <c r="B1229" s="332"/>
      <c r="C1229" s="183"/>
      <c r="D1229" s="143" t="s">
        <v>1852</v>
      </c>
      <c r="E1229" s="143" t="s">
        <v>17</v>
      </c>
      <c r="F1229" s="143" t="s">
        <v>6</v>
      </c>
      <c r="G1229" s="160">
        <v>590.79999999999995</v>
      </c>
      <c r="H1229" s="160">
        <v>744.1</v>
      </c>
      <c r="I1229" s="160">
        <v>744.1</v>
      </c>
      <c r="J1229" s="98"/>
      <c r="K1229"/>
    </row>
    <row r="1230" spans="1:11" ht="63">
      <c r="A1230" s="198" t="s">
        <v>1945</v>
      </c>
      <c r="B1230" s="332"/>
      <c r="C1230" s="182" t="s">
        <v>1853</v>
      </c>
      <c r="D1230" s="111" t="s">
        <v>1854</v>
      </c>
      <c r="E1230" s="143" t="s">
        <v>1620</v>
      </c>
      <c r="F1230" s="143" t="s">
        <v>92</v>
      </c>
      <c r="G1230" s="160" t="s">
        <v>1815</v>
      </c>
      <c r="H1230" s="160" t="s">
        <v>1815</v>
      </c>
      <c r="I1230" s="160" t="s">
        <v>1815</v>
      </c>
      <c r="J1230" s="98"/>
      <c r="K1230"/>
    </row>
    <row r="1231" spans="1:11" ht="63">
      <c r="A1231" s="198"/>
      <c r="B1231" s="332"/>
      <c r="C1231" s="183"/>
      <c r="D1231" s="143" t="s">
        <v>1852</v>
      </c>
      <c r="E1231" s="143" t="s">
        <v>17</v>
      </c>
      <c r="F1231" s="143" t="s">
        <v>6</v>
      </c>
      <c r="G1231" s="78">
        <v>1115.5</v>
      </c>
      <c r="H1231" s="160">
        <v>1405.1</v>
      </c>
      <c r="I1231" s="160">
        <v>1405.1</v>
      </c>
      <c r="J1231" s="98"/>
      <c r="K1231"/>
    </row>
    <row r="1232" spans="1:11" ht="63">
      <c r="A1232" s="182" t="s">
        <v>1946</v>
      </c>
      <c r="B1232" s="332"/>
      <c r="C1232" s="182" t="s">
        <v>1855</v>
      </c>
      <c r="D1232" s="111" t="s">
        <v>1856</v>
      </c>
      <c r="E1232" s="143" t="s">
        <v>1620</v>
      </c>
      <c r="F1232" s="143" t="s">
        <v>92</v>
      </c>
      <c r="G1232" s="160">
        <v>39</v>
      </c>
      <c r="H1232" s="160">
        <v>31</v>
      </c>
      <c r="I1232" s="160">
        <v>31</v>
      </c>
      <c r="J1232" s="98"/>
      <c r="K1232"/>
    </row>
    <row r="1233" spans="1:11" ht="63">
      <c r="A1233" s="183"/>
      <c r="B1233" s="332"/>
      <c r="C1233" s="183"/>
      <c r="D1233" s="143" t="s">
        <v>1852</v>
      </c>
      <c r="E1233" s="143" t="s">
        <v>17</v>
      </c>
      <c r="F1233" s="143" t="s">
        <v>6</v>
      </c>
      <c r="G1233" s="78">
        <v>3215.5</v>
      </c>
      <c r="H1233" s="78">
        <v>3219.3</v>
      </c>
      <c r="I1233" s="78">
        <v>3219.3</v>
      </c>
      <c r="J1233" s="98"/>
      <c r="K1233"/>
    </row>
    <row r="1234" spans="1:11" ht="63">
      <c r="A1234" s="198" t="s">
        <v>1947</v>
      </c>
      <c r="B1234" s="332"/>
      <c r="C1234" s="182" t="s">
        <v>1857</v>
      </c>
      <c r="D1234" s="111" t="s">
        <v>1858</v>
      </c>
      <c r="E1234" s="143" t="s">
        <v>1620</v>
      </c>
      <c r="F1234" s="143" t="s">
        <v>92</v>
      </c>
      <c r="G1234" s="160" t="s">
        <v>1848</v>
      </c>
      <c r="H1234" s="160" t="s">
        <v>1815</v>
      </c>
      <c r="I1234" s="160" t="s">
        <v>1815</v>
      </c>
      <c r="J1234" s="98"/>
      <c r="K1234"/>
    </row>
    <row r="1235" spans="1:11" ht="63">
      <c r="A1235" s="198"/>
      <c r="B1235" s="332"/>
      <c r="C1235" s="183"/>
      <c r="D1235" s="143" t="s">
        <v>1852</v>
      </c>
      <c r="E1235" s="143" t="s">
        <v>17</v>
      </c>
      <c r="F1235" s="143" t="s">
        <v>6</v>
      </c>
      <c r="G1235" s="93">
        <v>244.4</v>
      </c>
      <c r="H1235" s="160">
        <v>136.80000000000001</v>
      </c>
      <c r="I1235" s="160">
        <v>136.80000000000001</v>
      </c>
      <c r="J1235" s="98"/>
      <c r="K1235"/>
    </row>
    <row r="1236" spans="1:11" ht="63">
      <c r="A1236" s="198" t="s">
        <v>1948</v>
      </c>
      <c r="B1236" s="332"/>
      <c r="C1236" s="182" t="s">
        <v>1859</v>
      </c>
      <c r="D1236" s="111" t="s">
        <v>1860</v>
      </c>
      <c r="E1236" s="143" t="s">
        <v>1620</v>
      </c>
      <c r="F1236" s="143" t="s">
        <v>92</v>
      </c>
      <c r="G1236" s="160" t="s">
        <v>1815</v>
      </c>
      <c r="H1236" s="160" t="s">
        <v>1861</v>
      </c>
      <c r="I1236" s="160" t="s">
        <v>1861</v>
      </c>
      <c r="J1236" s="98"/>
      <c r="K1236"/>
    </row>
    <row r="1237" spans="1:11" ht="63">
      <c r="A1237" s="198"/>
      <c r="B1237" s="332"/>
      <c r="C1237" s="183"/>
      <c r="D1237" s="143" t="s">
        <v>1852</v>
      </c>
      <c r="E1237" s="143" t="s">
        <v>17</v>
      </c>
      <c r="F1237" s="143" t="s">
        <v>6</v>
      </c>
      <c r="G1237" s="93">
        <v>995.8</v>
      </c>
      <c r="H1237" s="78">
        <v>2613.1</v>
      </c>
      <c r="I1237" s="78">
        <v>2613.1</v>
      </c>
      <c r="J1237" s="98"/>
      <c r="K1237"/>
    </row>
    <row r="1238" spans="1:11" ht="63">
      <c r="A1238" s="198" t="s">
        <v>1949</v>
      </c>
      <c r="B1238" s="332"/>
      <c r="C1238" s="182" t="s">
        <v>1862</v>
      </c>
      <c r="D1238" s="111" t="s">
        <v>1863</v>
      </c>
      <c r="E1238" s="143" t="s">
        <v>1620</v>
      </c>
      <c r="F1238" s="143" t="s">
        <v>92</v>
      </c>
      <c r="G1238" s="160" t="s">
        <v>11</v>
      </c>
      <c r="H1238" s="160" t="s">
        <v>11</v>
      </c>
      <c r="I1238" s="160" t="s">
        <v>11</v>
      </c>
      <c r="J1238" s="98"/>
      <c r="K1238"/>
    </row>
    <row r="1239" spans="1:11" ht="63">
      <c r="A1239" s="198"/>
      <c r="B1239" s="332"/>
      <c r="C1239" s="183"/>
      <c r="D1239" s="143" t="s">
        <v>1852</v>
      </c>
      <c r="E1239" s="143" t="s">
        <v>17</v>
      </c>
      <c r="F1239" s="143" t="s">
        <v>6</v>
      </c>
      <c r="G1239" s="93">
        <v>632.6</v>
      </c>
      <c r="H1239" s="160">
        <v>796.8</v>
      </c>
      <c r="I1239" s="160">
        <v>796.8</v>
      </c>
      <c r="J1239" s="98"/>
      <c r="K1239"/>
    </row>
    <row r="1240" spans="1:11" ht="63">
      <c r="A1240" s="198" t="s">
        <v>1950</v>
      </c>
      <c r="B1240" s="332"/>
      <c r="C1240" s="182" t="s">
        <v>1864</v>
      </c>
      <c r="D1240" s="111" t="s">
        <v>1865</v>
      </c>
      <c r="E1240" s="143" t="s">
        <v>1620</v>
      </c>
      <c r="F1240" s="143" t="s">
        <v>92</v>
      </c>
      <c r="G1240" s="160" t="s">
        <v>9</v>
      </c>
      <c r="H1240" s="160" t="s">
        <v>9</v>
      </c>
      <c r="I1240" s="160" t="s">
        <v>9</v>
      </c>
      <c r="J1240" s="98"/>
      <c r="K1240"/>
    </row>
    <row r="1241" spans="1:11" ht="63">
      <c r="A1241" s="198"/>
      <c r="B1241" s="332"/>
      <c r="C1241" s="183"/>
      <c r="D1241" s="143" t="s">
        <v>1852</v>
      </c>
      <c r="E1241" s="143" t="s">
        <v>17</v>
      </c>
      <c r="F1241" s="143" t="s">
        <v>6</v>
      </c>
      <c r="G1241" s="93">
        <v>171.3</v>
      </c>
      <c r="H1241" s="160">
        <v>215.7</v>
      </c>
      <c r="I1241" s="160">
        <v>215.7</v>
      </c>
      <c r="J1241" s="98"/>
      <c r="K1241"/>
    </row>
    <row r="1242" spans="1:11" ht="63">
      <c r="A1242" s="198" t="s">
        <v>1951</v>
      </c>
      <c r="B1242" s="332"/>
      <c r="C1242" s="182" t="s">
        <v>1866</v>
      </c>
      <c r="D1242" s="111" t="s">
        <v>1867</v>
      </c>
      <c r="E1242" s="143" t="s">
        <v>1620</v>
      </c>
      <c r="F1242" s="143" t="s">
        <v>92</v>
      </c>
      <c r="G1242" s="160" t="s">
        <v>1868</v>
      </c>
      <c r="H1242" s="160" t="s">
        <v>1817</v>
      </c>
      <c r="I1242" s="160" t="s">
        <v>1817</v>
      </c>
      <c r="J1242" s="98"/>
      <c r="K1242"/>
    </row>
    <row r="1243" spans="1:11" ht="63">
      <c r="A1243" s="198"/>
      <c r="B1243" s="332"/>
      <c r="C1243" s="183"/>
      <c r="D1243" s="143" t="s">
        <v>1852</v>
      </c>
      <c r="E1243" s="143" t="s">
        <v>17</v>
      </c>
      <c r="F1243" s="143" t="s">
        <v>6</v>
      </c>
      <c r="G1243" s="93">
        <v>438.1</v>
      </c>
      <c r="H1243" s="160">
        <v>382.9</v>
      </c>
      <c r="I1243" s="160">
        <v>382.9</v>
      </c>
      <c r="J1243" s="98"/>
      <c r="K1243"/>
    </row>
    <row r="1244" spans="1:11" ht="63">
      <c r="A1244" s="198" t="s">
        <v>1952</v>
      </c>
      <c r="B1244" s="332"/>
      <c r="C1244" s="182" t="s">
        <v>1869</v>
      </c>
      <c r="D1244" s="111" t="s">
        <v>1870</v>
      </c>
      <c r="E1244" s="143" t="s">
        <v>1620</v>
      </c>
      <c r="F1244" s="143" t="s">
        <v>92</v>
      </c>
      <c r="G1244" s="160" t="s">
        <v>151</v>
      </c>
      <c r="H1244" s="160" t="s">
        <v>1871</v>
      </c>
      <c r="I1244" s="160" t="s">
        <v>1871</v>
      </c>
      <c r="J1244" s="98"/>
      <c r="K1244"/>
    </row>
    <row r="1245" spans="1:11" ht="63">
      <c r="A1245" s="198"/>
      <c r="B1245" s="332"/>
      <c r="C1245" s="183"/>
      <c r="D1245" s="143" t="s">
        <v>1852</v>
      </c>
      <c r="E1245" s="143" t="s">
        <v>17</v>
      </c>
      <c r="F1245" s="143" t="s">
        <v>6</v>
      </c>
      <c r="G1245" s="93">
        <v>847.8</v>
      </c>
      <c r="H1245" s="78">
        <v>2989.8</v>
      </c>
      <c r="I1245" s="78">
        <v>2989.8</v>
      </c>
      <c r="J1245" s="98"/>
      <c r="K1245"/>
    </row>
    <row r="1246" spans="1:11" ht="63">
      <c r="A1246" s="198" t="s">
        <v>1953</v>
      </c>
      <c r="B1246" s="332"/>
      <c r="C1246" s="182" t="s">
        <v>1872</v>
      </c>
      <c r="D1246" s="111" t="s">
        <v>1873</v>
      </c>
      <c r="E1246" s="143" t="s">
        <v>1620</v>
      </c>
      <c r="F1246" s="143" t="s">
        <v>92</v>
      </c>
      <c r="G1246" s="160" t="s">
        <v>151</v>
      </c>
      <c r="H1246" s="160" t="s">
        <v>151</v>
      </c>
      <c r="I1246" s="160" t="s">
        <v>151</v>
      </c>
      <c r="J1246" s="98"/>
      <c r="K1246"/>
    </row>
    <row r="1247" spans="1:11" ht="63">
      <c r="A1247" s="198"/>
      <c r="B1247" s="332"/>
      <c r="C1247" s="183"/>
      <c r="D1247" s="143" t="s">
        <v>1852</v>
      </c>
      <c r="E1247" s="143" t="s">
        <v>17</v>
      </c>
      <c r="F1247" s="143" t="s">
        <v>6</v>
      </c>
      <c r="G1247" s="78">
        <v>1663.4</v>
      </c>
      <c r="H1247" s="78">
        <v>2095.1</v>
      </c>
      <c r="I1247" s="78">
        <v>2095.1</v>
      </c>
      <c r="J1247" s="98"/>
      <c r="K1247"/>
    </row>
    <row r="1248" spans="1:11" ht="63">
      <c r="A1248" s="198" t="s">
        <v>1954</v>
      </c>
      <c r="B1248" s="332"/>
      <c r="C1248" s="182" t="s">
        <v>1874</v>
      </c>
      <c r="D1248" s="111" t="s">
        <v>1875</v>
      </c>
      <c r="E1248" s="143" t="s">
        <v>1620</v>
      </c>
      <c r="F1248" s="143" t="s">
        <v>92</v>
      </c>
      <c r="G1248" s="160" t="s">
        <v>8</v>
      </c>
      <c r="H1248" s="160" t="s">
        <v>8</v>
      </c>
      <c r="I1248" s="160" t="s">
        <v>8</v>
      </c>
      <c r="J1248" s="98"/>
      <c r="K1248"/>
    </row>
    <row r="1249" spans="1:11" ht="63">
      <c r="A1249" s="198"/>
      <c r="B1249" s="332"/>
      <c r="C1249" s="183"/>
      <c r="D1249" s="143" t="s">
        <v>1852</v>
      </c>
      <c r="E1249" s="143" t="s">
        <v>17</v>
      </c>
      <c r="F1249" s="143" t="s">
        <v>6</v>
      </c>
      <c r="G1249" s="93">
        <v>177.1</v>
      </c>
      <c r="H1249" s="93">
        <v>223</v>
      </c>
      <c r="I1249" s="93">
        <v>223</v>
      </c>
      <c r="J1249" s="98"/>
      <c r="K1249"/>
    </row>
    <row r="1250" spans="1:11" ht="63">
      <c r="A1250" s="198" t="s">
        <v>1955</v>
      </c>
      <c r="B1250" s="332"/>
      <c r="C1250" s="182" t="s">
        <v>1876</v>
      </c>
      <c r="D1250" s="111" t="s">
        <v>1877</v>
      </c>
      <c r="E1250" s="143" t="s">
        <v>1620</v>
      </c>
      <c r="F1250" s="143" t="s">
        <v>92</v>
      </c>
      <c r="G1250" s="160" t="s">
        <v>8</v>
      </c>
      <c r="H1250" s="160" t="s">
        <v>8</v>
      </c>
      <c r="I1250" s="160" t="s">
        <v>8</v>
      </c>
      <c r="J1250" s="98"/>
      <c r="K1250"/>
    </row>
    <row r="1251" spans="1:11" ht="63">
      <c r="A1251" s="198"/>
      <c r="B1251" s="332"/>
      <c r="C1251" s="183"/>
      <c r="D1251" s="143" t="s">
        <v>1852</v>
      </c>
      <c r="E1251" s="143" t="s">
        <v>17</v>
      </c>
      <c r="F1251" s="143" t="s">
        <v>6</v>
      </c>
      <c r="G1251" s="93">
        <v>91.1</v>
      </c>
      <c r="H1251" s="160">
        <v>114.7</v>
      </c>
      <c r="I1251" s="160">
        <v>114.7</v>
      </c>
      <c r="J1251" s="98"/>
      <c r="K1251"/>
    </row>
    <row r="1252" spans="1:11" ht="63">
      <c r="A1252" s="198" t="s">
        <v>1956</v>
      </c>
      <c r="B1252" s="332"/>
      <c r="C1252" s="182" t="s">
        <v>688</v>
      </c>
      <c r="D1252" s="163" t="s">
        <v>1878</v>
      </c>
      <c r="E1252" s="143" t="s">
        <v>1879</v>
      </c>
      <c r="F1252" s="143" t="s">
        <v>92</v>
      </c>
      <c r="G1252" s="160" t="s">
        <v>1861</v>
      </c>
      <c r="H1252" s="160" t="s">
        <v>1861</v>
      </c>
      <c r="I1252" s="160" t="s">
        <v>1861</v>
      </c>
      <c r="J1252" s="98"/>
      <c r="K1252"/>
    </row>
    <row r="1253" spans="1:11" ht="63">
      <c r="A1253" s="198"/>
      <c r="B1253" s="332"/>
      <c r="C1253" s="335"/>
      <c r="D1253" s="163" t="s">
        <v>1852</v>
      </c>
      <c r="E1253" s="143" t="s">
        <v>17</v>
      </c>
      <c r="F1253" s="143" t="s">
        <v>6</v>
      </c>
      <c r="G1253" s="78">
        <v>2001.1</v>
      </c>
      <c r="H1253" s="78">
        <v>2520.4</v>
      </c>
      <c r="I1253" s="78">
        <v>2520.4</v>
      </c>
      <c r="J1253" s="98"/>
      <c r="K1253"/>
    </row>
    <row r="1254" spans="1:11" ht="63">
      <c r="A1254" s="198" t="s">
        <v>1957</v>
      </c>
      <c r="B1254" s="332"/>
      <c r="C1254" s="182" t="s">
        <v>711</v>
      </c>
      <c r="D1254" s="163" t="s">
        <v>1880</v>
      </c>
      <c r="E1254" s="143" t="s">
        <v>1879</v>
      </c>
      <c r="F1254" s="143" t="s">
        <v>92</v>
      </c>
      <c r="G1254" s="160" t="s">
        <v>1861</v>
      </c>
      <c r="H1254" s="160" t="s">
        <v>1861</v>
      </c>
      <c r="I1254" s="160" t="s">
        <v>1861</v>
      </c>
      <c r="J1254" s="98"/>
      <c r="K1254"/>
    </row>
    <row r="1255" spans="1:11" ht="63">
      <c r="A1255" s="198"/>
      <c r="B1255" s="332"/>
      <c r="C1255" s="335"/>
      <c r="D1255" s="163" t="s">
        <v>1852</v>
      </c>
      <c r="E1255" s="143" t="s">
        <v>17</v>
      </c>
      <c r="F1255" s="143" t="s">
        <v>6</v>
      </c>
      <c r="G1255" s="78">
        <v>1661.1</v>
      </c>
      <c r="H1255" s="78">
        <v>2092.1999999999998</v>
      </c>
      <c r="I1255" s="78">
        <v>2092.1999999999998</v>
      </c>
      <c r="J1255" s="98"/>
      <c r="K1255"/>
    </row>
    <row r="1256" spans="1:11" ht="63">
      <c r="A1256" s="198" t="s">
        <v>1958</v>
      </c>
      <c r="B1256" s="332"/>
      <c r="C1256" s="182" t="s">
        <v>1569</v>
      </c>
      <c r="D1256" s="163" t="s">
        <v>1881</v>
      </c>
      <c r="E1256" s="143" t="s">
        <v>183</v>
      </c>
      <c r="F1256" s="143" t="s">
        <v>92</v>
      </c>
      <c r="G1256" s="160" t="s">
        <v>151</v>
      </c>
      <c r="H1256" s="160" t="s">
        <v>151</v>
      </c>
      <c r="I1256" s="160" t="s">
        <v>151</v>
      </c>
      <c r="J1256" s="98"/>
      <c r="K1256"/>
    </row>
    <row r="1257" spans="1:11" ht="63">
      <c r="A1257" s="198"/>
      <c r="B1257" s="332"/>
      <c r="C1257" s="183"/>
      <c r="D1257" s="143" t="s">
        <v>1852</v>
      </c>
      <c r="E1257" s="143" t="s">
        <v>17</v>
      </c>
      <c r="F1257" s="143" t="s">
        <v>6</v>
      </c>
      <c r="G1257" s="93">
        <v>667.9</v>
      </c>
      <c r="H1257" s="160">
        <v>841.3</v>
      </c>
      <c r="I1257" s="160">
        <v>841.3</v>
      </c>
      <c r="J1257" s="98"/>
      <c r="K1257"/>
    </row>
    <row r="1258" spans="1:11" ht="63">
      <c r="A1258" s="198" t="s">
        <v>1959</v>
      </c>
      <c r="B1258" s="332"/>
      <c r="C1258" s="182" t="s">
        <v>1882</v>
      </c>
      <c r="D1258" s="112" t="s">
        <v>1883</v>
      </c>
      <c r="E1258" s="143" t="s">
        <v>1879</v>
      </c>
      <c r="F1258" s="143" t="s">
        <v>92</v>
      </c>
      <c r="G1258" s="143" t="s">
        <v>106</v>
      </c>
      <c r="H1258" s="143" t="s">
        <v>1884</v>
      </c>
      <c r="I1258" s="143" t="s">
        <v>1884</v>
      </c>
      <c r="J1258" s="98"/>
      <c r="K1258"/>
    </row>
    <row r="1259" spans="1:11" ht="63">
      <c r="A1259" s="198"/>
      <c r="B1259" s="332"/>
      <c r="C1259" s="183"/>
      <c r="D1259" s="143" t="s">
        <v>1852</v>
      </c>
      <c r="E1259" s="143" t="s">
        <v>17</v>
      </c>
      <c r="F1259" s="143" t="s">
        <v>6</v>
      </c>
      <c r="G1259" s="78">
        <v>3393.8</v>
      </c>
      <c r="H1259" s="78">
        <v>4283.7</v>
      </c>
      <c r="I1259" s="78">
        <v>4283.7</v>
      </c>
      <c r="J1259" s="98"/>
      <c r="K1259"/>
    </row>
    <row r="1260" spans="1:11" ht="63">
      <c r="A1260" s="182" t="s">
        <v>1960</v>
      </c>
      <c r="B1260" s="332"/>
      <c r="C1260" s="182" t="s">
        <v>1885</v>
      </c>
      <c r="D1260" s="112" t="s">
        <v>1886</v>
      </c>
      <c r="E1260" s="143" t="s">
        <v>1879</v>
      </c>
      <c r="F1260" s="143" t="s">
        <v>92</v>
      </c>
      <c r="G1260" s="143" t="s">
        <v>12</v>
      </c>
      <c r="H1260" s="143" t="s">
        <v>11</v>
      </c>
      <c r="I1260" s="143" t="s">
        <v>11</v>
      </c>
      <c r="J1260" s="98"/>
      <c r="K1260"/>
    </row>
    <row r="1261" spans="1:11" ht="63">
      <c r="A1261" s="183"/>
      <c r="B1261" s="332"/>
      <c r="C1261" s="183"/>
      <c r="D1261" s="143" t="s">
        <v>1852</v>
      </c>
      <c r="E1261" s="143" t="s">
        <v>17</v>
      </c>
      <c r="F1261" s="143" t="s">
        <v>6</v>
      </c>
      <c r="G1261" s="78">
        <v>1507.4</v>
      </c>
      <c r="H1261" s="78">
        <v>2336.4</v>
      </c>
      <c r="I1261" s="78">
        <v>2336.4</v>
      </c>
      <c r="J1261" s="98"/>
      <c r="K1261"/>
    </row>
    <row r="1262" spans="1:11" ht="63">
      <c r="A1262" s="182" t="s">
        <v>1961</v>
      </c>
      <c r="B1262" s="332"/>
      <c r="C1262" s="182" t="s">
        <v>1887</v>
      </c>
      <c r="D1262" s="109" t="s">
        <v>1865</v>
      </c>
      <c r="E1262" s="143" t="s">
        <v>1879</v>
      </c>
      <c r="F1262" s="143" t="s">
        <v>92</v>
      </c>
      <c r="G1262" s="143" t="s">
        <v>9</v>
      </c>
      <c r="H1262" s="143" t="s">
        <v>9</v>
      </c>
      <c r="I1262" s="143" t="s">
        <v>9</v>
      </c>
      <c r="J1262" s="113"/>
      <c r="K1262"/>
    </row>
    <row r="1263" spans="1:11" ht="63">
      <c r="A1263" s="183"/>
      <c r="B1263" s="332"/>
      <c r="C1263" s="183"/>
      <c r="D1263" s="143" t="s">
        <v>1852</v>
      </c>
      <c r="E1263" s="143" t="s">
        <v>17</v>
      </c>
      <c r="F1263" s="143" t="s">
        <v>6</v>
      </c>
      <c r="G1263" s="160">
        <v>276.7</v>
      </c>
      <c r="H1263" s="160">
        <v>428.9</v>
      </c>
      <c r="I1263" s="160">
        <v>428.9</v>
      </c>
      <c r="J1263" s="98"/>
      <c r="K1263"/>
    </row>
    <row r="1264" spans="1:11" ht="63">
      <c r="A1264" s="198" t="s">
        <v>1962</v>
      </c>
      <c r="B1264" s="332"/>
      <c r="C1264" s="182" t="s">
        <v>1888</v>
      </c>
      <c r="D1264" s="109" t="s">
        <v>1870</v>
      </c>
      <c r="E1264" s="143" t="s">
        <v>1879</v>
      </c>
      <c r="F1264" s="143" t="s">
        <v>92</v>
      </c>
      <c r="G1264" s="143" t="s">
        <v>15</v>
      </c>
      <c r="H1264" s="143" t="s">
        <v>24</v>
      </c>
      <c r="I1264" s="143" t="s">
        <v>24</v>
      </c>
      <c r="J1264" s="102"/>
      <c r="K1264"/>
    </row>
    <row r="1265" spans="1:11" ht="63">
      <c r="A1265" s="198"/>
      <c r="B1265" s="332"/>
      <c r="C1265" s="183"/>
      <c r="D1265" s="163" t="s">
        <v>1852</v>
      </c>
      <c r="E1265" s="143" t="s">
        <v>17</v>
      </c>
      <c r="F1265" s="143" t="s">
        <v>7</v>
      </c>
      <c r="G1265" s="78">
        <v>1103.3</v>
      </c>
      <c r="H1265" s="78">
        <v>1710.1</v>
      </c>
      <c r="I1265" s="78">
        <v>1710.1</v>
      </c>
      <c r="J1265" s="98"/>
      <c r="K1265"/>
    </row>
    <row r="1266" spans="1:11" ht="63">
      <c r="A1266" s="198" t="s">
        <v>1963</v>
      </c>
      <c r="B1266" s="332"/>
      <c r="C1266" s="182" t="s">
        <v>1889</v>
      </c>
      <c r="D1266" s="109" t="s">
        <v>1873</v>
      </c>
      <c r="E1266" s="143" t="s">
        <v>1879</v>
      </c>
      <c r="F1266" s="143" t="s">
        <v>92</v>
      </c>
      <c r="G1266" s="143" t="s">
        <v>12</v>
      </c>
      <c r="H1266" s="143" t="s">
        <v>11</v>
      </c>
      <c r="I1266" s="143" t="s">
        <v>11</v>
      </c>
      <c r="J1266" s="113"/>
      <c r="K1266"/>
    </row>
    <row r="1267" spans="1:11" ht="63">
      <c r="A1267" s="198"/>
      <c r="B1267" s="332"/>
      <c r="C1267" s="183"/>
      <c r="D1267" s="143" t="s">
        <v>1852</v>
      </c>
      <c r="E1267" s="143" t="s">
        <v>17</v>
      </c>
      <c r="F1267" s="143" t="s">
        <v>6</v>
      </c>
      <c r="G1267" s="78">
        <v>1406.6</v>
      </c>
      <c r="H1267" s="78">
        <v>2180.3000000000002</v>
      </c>
      <c r="I1267" s="78">
        <v>2180.3000000000002</v>
      </c>
      <c r="J1267" s="98"/>
      <c r="K1267"/>
    </row>
    <row r="1268" spans="1:11" ht="63">
      <c r="A1268" s="198" t="s">
        <v>1965</v>
      </c>
      <c r="B1268" s="332"/>
      <c r="C1268" s="182" t="s">
        <v>1890</v>
      </c>
      <c r="D1268" s="143" t="s">
        <v>1891</v>
      </c>
      <c r="E1268" s="143" t="s">
        <v>1879</v>
      </c>
      <c r="F1268" s="143" t="s">
        <v>92</v>
      </c>
      <c r="G1268" s="143" t="s">
        <v>1892</v>
      </c>
      <c r="H1268" s="143" t="s">
        <v>1892</v>
      </c>
      <c r="I1268" s="143" t="s">
        <v>1892</v>
      </c>
      <c r="J1268" s="98"/>
      <c r="K1268"/>
    </row>
    <row r="1269" spans="1:11" ht="63">
      <c r="A1269" s="198"/>
      <c r="B1269" s="332"/>
      <c r="C1269" s="183"/>
      <c r="D1269" s="143" t="s">
        <v>1852</v>
      </c>
      <c r="E1269" s="143" t="s">
        <v>17</v>
      </c>
      <c r="F1269" s="143" t="s">
        <v>402</v>
      </c>
      <c r="G1269" s="160">
        <v>238.2</v>
      </c>
      <c r="H1269" s="160">
        <v>369.3</v>
      </c>
      <c r="I1269" s="160">
        <v>369.3</v>
      </c>
      <c r="J1269" s="98"/>
      <c r="K1269"/>
    </row>
    <row r="1270" spans="1:11" ht="63">
      <c r="A1270" s="198" t="s">
        <v>1964</v>
      </c>
      <c r="B1270" s="332"/>
      <c r="C1270" s="182" t="s">
        <v>1893</v>
      </c>
      <c r="D1270" s="143" t="s">
        <v>1894</v>
      </c>
      <c r="E1270" s="143" t="s">
        <v>1879</v>
      </c>
      <c r="F1270" s="143" t="s">
        <v>92</v>
      </c>
      <c r="G1270" s="143" t="s">
        <v>1815</v>
      </c>
      <c r="H1270" s="143" t="s">
        <v>1815</v>
      </c>
      <c r="I1270" s="143" t="s">
        <v>1815</v>
      </c>
      <c r="J1270" s="98"/>
      <c r="K1270"/>
    </row>
    <row r="1271" spans="1:11" ht="63">
      <c r="A1271" s="198"/>
      <c r="B1271" s="332"/>
      <c r="C1271" s="183"/>
      <c r="D1271" s="143" t="s">
        <v>1852</v>
      </c>
      <c r="E1271" s="143" t="s">
        <v>17</v>
      </c>
      <c r="F1271" s="143" t="s">
        <v>6</v>
      </c>
      <c r="G1271" s="160">
        <v>386.7</v>
      </c>
      <c r="H1271" s="160">
        <v>599.4</v>
      </c>
      <c r="I1271" s="160">
        <v>599.4</v>
      </c>
      <c r="J1271" s="98"/>
      <c r="K1271"/>
    </row>
    <row r="1272" spans="1:11" ht="63">
      <c r="A1272" s="198" t="s">
        <v>1966</v>
      </c>
      <c r="B1272" s="332"/>
      <c r="C1272" s="182" t="s">
        <v>1895</v>
      </c>
      <c r="D1272" s="143" t="s">
        <v>1896</v>
      </c>
      <c r="E1272" s="143" t="s">
        <v>1879</v>
      </c>
      <c r="F1272" s="143" t="s">
        <v>92</v>
      </c>
      <c r="G1272" s="143" t="s">
        <v>11</v>
      </c>
      <c r="H1272" s="143" t="s">
        <v>11</v>
      </c>
      <c r="I1272" s="143" t="s">
        <v>11</v>
      </c>
      <c r="J1272" s="98"/>
      <c r="K1272"/>
    </row>
    <row r="1273" spans="1:11" ht="63">
      <c r="A1273" s="198"/>
      <c r="B1273" s="332"/>
      <c r="C1273" s="183"/>
      <c r="D1273" s="143" t="s">
        <v>1852</v>
      </c>
      <c r="E1273" s="143" t="s">
        <v>17</v>
      </c>
      <c r="F1273" s="143" t="s">
        <v>7</v>
      </c>
      <c r="G1273" s="160">
        <v>214.5</v>
      </c>
      <c r="H1273" s="160">
        <v>332.5</v>
      </c>
      <c r="I1273" s="160">
        <v>332.5</v>
      </c>
      <c r="J1273" s="98"/>
      <c r="K1273"/>
    </row>
    <row r="1274" spans="1:11" ht="63">
      <c r="A1274" s="198" t="s">
        <v>1967</v>
      </c>
      <c r="B1274" s="332"/>
      <c r="C1274" s="190" t="s">
        <v>1897</v>
      </c>
      <c r="D1274" s="143" t="s">
        <v>1898</v>
      </c>
      <c r="E1274" s="143" t="s">
        <v>1879</v>
      </c>
      <c r="F1274" s="143" t="s">
        <v>92</v>
      </c>
      <c r="G1274" s="143" t="s">
        <v>24</v>
      </c>
      <c r="H1274" s="143" t="s">
        <v>1815</v>
      </c>
      <c r="I1274" s="143" t="s">
        <v>1815</v>
      </c>
      <c r="J1274" s="98"/>
      <c r="K1274"/>
    </row>
    <row r="1275" spans="1:11" ht="63">
      <c r="A1275" s="198"/>
      <c r="B1275" s="332"/>
      <c r="C1275" s="183"/>
      <c r="D1275" s="143" t="s">
        <v>1852</v>
      </c>
      <c r="E1275" s="143" t="s">
        <v>17</v>
      </c>
      <c r="F1275" s="143" t="s">
        <v>6</v>
      </c>
      <c r="G1275" s="160">
        <v>324.2</v>
      </c>
      <c r="H1275" s="160">
        <v>502.4</v>
      </c>
      <c r="I1275" s="160">
        <v>502.4</v>
      </c>
      <c r="J1275" s="98"/>
      <c r="K1275"/>
    </row>
    <row r="1276" spans="1:11" ht="63">
      <c r="A1276" s="198" t="s">
        <v>1968</v>
      </c>
      <c r="B1276" s="332"/>
      <c r="C1276" s="190" t="s">
        <v>1899</v>
      </c>
      <c r="D1276" s="112" t="s">
        <v>1900</v>
      </c>
      <c r="E1276" s="143" t="s">
        <v>1879</v>
      </c>
      <c r="F1276" s="143" t="s">
        <v>92</v>
      </c>
      <c r="G1276" s="143" t="s">
        <v>13</v>
      </c>
      <c r="H1276" s="143" t="s">
        <v>1815</v>
      </c>
      <c r="I1276" s="143" t="s">
        <v>1815</v>
      </c>
      <c r="J1276" s="98"/>
      <c r="K1276"/>
    </row>
    <row r="1277" spans="1:11" ht="63">
      <c r="A1277" s="198"/>
      <c r="B1277" s="332"/>
      <c r="C1277" s="183"/>
      <c r="D1277" s="143" t="s">
        <v>1852</v>
      </c>
      <c r="E1277" s="143" t="s">
        <v>17</v>
      </c>
      <c r="F1277" s="143" t="s">
        <v>6</v>
      </c>
      <c r="G1277" s="160">
        <v>203.9</v>
      </c>
      <c r="H1277" s="160">
        <v>316.10000000000002</v>
      </c>
      <c r="I1277" s="160">
        <v>316.10000000000002</v>
      </c>
      <c r="J1277" s="98"/>
      <c r="K1277"/>
    </row>
    <row r="1278" spans="1:11" ht="63">
      <c r="A1278" s="198" t="s">
        <v>1969</v>
      </c>
      <c r="B1278" s="332"/>
      <c r="C1278" s="182" t="s">
        <v>1901</v>
      </c>
      <c r="D1278" s="111" t="s">
        <v>1902</v>
      </c>
      <c r="E1278" s="143" t="s">
        <v>1879</v>
      </c>
      <c r="F1278" s="143" t="s">
        <v>92</v>
      </c>
      <c r="G1278" s="143" t="s">
        <v>10</v>
      </c>
      <c r="H1278" s="143" t="s">
        <v>8</v>
      </c>
      <c r="I1278" s="143" t="s">
        <v>8</v>
      </c>
      <c r="J1278" s="98"/>
      <c r="K1278"/>
    </row>
    <row r="1279" spans="1:11" ht="63">
      <c r="A1279" s="198"/>
      <c r="B1279" s="332"/>
      <c r="C1279" s="183"/>
      <c r="D1279" s="143" t="s">
        <v>1852</v>
      </c>
      <c r="E1279" s="143" t="s">
        <v>17</v>
      </c>
      <c r="F1279" s="143" t="s">
        <v>6</v>
      </c>
      <c r="G1279" s="160">
        <v>487.9</v>
      </c>
      <c r="H1279" s="160">
        <v>234.5</v>
      </c>
      <c r="I1279" s="160">
        <v>234.5</v>
      </c>
      <c r="J1279" s="98"/>
      <c r="K1279"/>
    </row>
    <row r="1280" spans="1:11" ht="63">
      <c r="A1280" s="198" t="s">
        <v>1970</v>
      </c>
      <c r="B1280" s="332"/>
      <c r="C1280" s="182" t="s">
        <v>1903</v>
      </c>
      <c r="D1280" s="111" t="s">
        <v>1877</v>
      </c>
      <c r="E1280" s="143" t="s">
        <v>1879</v>
      </c>
      <c r="F1280" s="143" t="s">
        <v>92</v>
      </c>
      <c r="G1280" s="143" t="s">
        <v>8</v>
      </c>
      <c r="H1280" s="143" t="s">
        <v>8</v>
      </c>
      <c r="I1280" s="143" t="s">
        <v>8</v>
      </c>
      <c r="J1280" s="98"/>
      <c r="K1280"/>
    </row>
    <row r="1281" spans="1:12" ht="63">
      <c r="A1281" s="198"/>
      <c r="B1281" s="332"/>
      <c r="C1281" s="183"/>
      <c r="D1281" s="143" t="s">
        <v>1852</v>
      </c>
      <c r="E1281" s="143" t="s">
        <v>17</v>
      </c>
      <c r="F1281" s="143" t="s">
        <v>6</v>
      </c>
      <c r="G1281" s="160">
        <v>151.4</v>
      </c>
      <c r="H1281" s="160">
        <v>756.2</v>
      </c>
      <c r="I1281" s="160">
        <v>756.2</v>
      </c>
      <c r="J1281" s="98"/>
      <c r="K1281"/>
    </row>
    <row r="1282" spans="1:12" ht="63">
      <c r="A1282" s="198" t="s">
        <v>1971</v>
      </c>
      <c r="B1282" s="332"/>
      <c r="C1282" s="182" t="s">
        <v>1904</v>
      </c>
      <c r="D1282" s="143" t="s">
        <v>1905</v>
      </c>
      <c r="E1282" s="143" t="s">
        <v>1879</v>
      </c>
      <c r="F1282" s="143" t="s">
        <v>92</v>
      </c>
      <c r="G1282" s="143" t="s">
        <v>10</v>
      </c>
      <c r="H1282" s="143" t="s">
        <v>151</v>
      </c>
      <c r="I1282" s="143" t="s">
        <v>151</v>
      </c>
      <c r="J1282" s="98"/>
      <c r="K1282"/>
    </row>
    <row r="1283" spans="1:12" ht="63">
      <c r="A1283" s="198"/>
      <c r="B1283" s="332"/>
      <c r="C1283" s="183"/>
      <c r="D1283" s="143" t="s">
        <v>1852</v>
      </c>
      <c r="E1283" s="143" t="s">
        <v>17</v>
      </c>
      <c r="F1283" s="143" t="s">
        <v>7</v>
      </c>
      <c r="G1283" s="78">
        <v>87.7</v>
      </c>
      <c r="H1283" s="78">
        <v>1597.4</v>
      </c>
      <c r="I1283" s="78">
        <v>1597.4</v>
      </c>
      <c r="J1283" s="98"/>
      <c r="K1283"/>
    </row>
    <row r="1284" spans="1:12" ht="63">
      <c r="A1284" s="198" t="s">
        <v>1972</v>
      </c>
      <c r="B1284" s="332"/>
      <c r="C1284" s="182" t="s">
        <v>1571</v>
      </c>
      <c r="D1284" s="143" t="s">
        <v>1570</v>
      </c>
      <c r="E1284" s="143" t="s">
        <v>183</v>
      </c>
      <c r="F1284" s="143" t="s">
        <v>23</v>
      </c>
      <c r="G1284" s="143" t="s">
        <v>10</v>
      </c>
      <c r="H1284" s="143" t="s">
        <v>90</v>
      </c>
      <c r="I1284" s="143" t="s">
        <v>90</v>
      </c>
      <c r="J1284" s="98"/>
      <c r="K1284"/>
    </row>
    <row r="1285" spans="1:12" ht="63">
      <c r="A1285" s="198"/>
      <c r="B1285" s="332"/>
      <c r="C1285" s="183"/>
      <c r="D1285" s="143" t="s">
        <v>1852</v>
      </c>
      <c r="E1285" s="143" t="s">
        <v>17</v>
      </c>
      <c r="F1285" s="143" t="s">
        <v>1906</v>
      </c>
      <c r="G1285" s="78">
        <v>2139.8000000000002</v>
      </c>
      <c r="H1285" s="78">
        <v>2092.6</v>
      </c>
      <c r="I1285" s="78">
        <v>2448.1999999999998</v>
      </c>
      <c r="J1285" s="98"/>
      <c r="K1285"/>
    </row>
    <row r="1286" spans="1:12" ht="63">
      <c r="A1286" s="198" t="s">
        <v>1973</v>
      </c>
      <c r="B1286" s="332"/>
      <c r="C1286" s="182" t="s">
        <v>1907</v>
      </c>
      <c r="D1286" s="111" t="s">
        <v>1858</v>
      </c>
      <c r="E1286" s="143" t="s">
        <v>1879</v>
      </c>
      <c r="F1286" s="143" t="s">
        <v>92</v>
      </c>
      <c r="G1286" s="143"/>
      <c r="H1286" s="143" t="s">
        <v>1884</v>
      </c>
      <c r="I1286" s="143" t="s">
        <v>1884</v>
      </c>
      <c r="J1286" s="98"/>
      <c r="K1286"/>
    </row>
    <row r="1287" spans="1:12" ht="63">
      <c r="A1287" s="198"/>
      <c r="B1287" s="332"/>
      <c r="C1287" s="183"/>
      <c r="D1287" s="143" t="s">
        <v>1852</v>
      </c>
      <c r="E1287" s="143" t="s">
        <v>17</v>
      </c>
      <c r="F1287" s="143" t="s">
        <v>1906</v>
      </c>
      <c r="G1287" s="114"/>
      <c r="H1287" s="160">
        <v>297.2</v>
      </c>
      <c r="I1287" s="160">
        <v>297.2</v>
      </c>
      <c r="J1287" s="98"/>
      <c r="K1287"/>
    </row>
    <row r="1288" spans="1:12" ht="63">
      <c r="A1288" s="198" t="s">
        <v>1974</v>
      </c>
      <c r="B1288" s="332"/>
      <c r="C1288" s="182" t="s">
        <v>1908</v>
      </c>
      <c r="D1288" s="163" t="s">
        <v>1909</v>
      </c>
      <c r="E1288" s="143" t="s">
        <v>1879</v>
      </c>
      <c r="F1288" s="143" t="s">
        <v>92</v>
      </c>
      <c r="G1288" s="114"/>
      <c r="H1288" s="143" t="s">
        <v>8</v>
      </c>
      <c r="I1288" s="143" t="s">
        <v>8</v>
      </c>
      <c r="J1288" s="102"/>
      <c r="K1288"/>
    </row>
    <row r="1289" spans="1:12" ht="63">
      <c r="A1289" s="198"/>
      <c r="B1289" s="332"/>
      <c r="C1289" s="183"/>
      <c r="D1289" s="143" t="s">
        <v>1852</v>
      </c>
      <c r="E1289" s="143" t="s">
        <v>17</v>
      </c>
      <c r="F1289" s="143" t="s">
        <v>1906</v>
      </c>
      <c r="G1289" s="114"/>
      <c r="H1289" s="160">
        <v>169.9</v>
      </c>
      <c r="I1289" s="160">
        <v>169.9</v>
      </c>
      <c r="J1289" s="98"/>
      <c r="K1289"/>
    </row>
    <row r="1290" spans="1:12" ht="63">
      <c r="A1290" s="198" t="s">
        <v>1975</v>
      </c>
      <c r="B1290" s="332"/>
      <c r="C1290" s="182" t="s">
        <v>1910</v>
      </c>
      <c r="D1290" s="104" t="s">
        <v>1911</v>
      </c>
      <c r="E1290" s="143" t="s">
        <v>1879</v>
      </c>
      <c r="F1290" s="143" t="s">
        <v>92</v>
      </c>
      <c r="G1290" s="114"/>
      <c r="H1290" s="143" t="s">
        <v>1912</v>
      </c>
      <c r="I1290" s="143" t="s">
        <v>1912</v>
      </c>
      <c r="J1290" s="117"/>
      <c r="K1290"/>
    </row>
    <row r="1291" spans="1:12" ht="63">
      <c r="A1291" s="198"/>
      <c r="B1291" s="332"/>
      <c r="C1291" s="183"/>
      <c r="D1291" s="143" t="s">
        <v>1852</v>
      </c>
      <c r="E1291" s="143" t="s">
        <v>17</v>
      </c>
      <c r="F1291" s="143" t="s">
        <v>1906</v>
      </c>
      <c r="G1291" s="114"/>
      <c r="H1291" s="160">
        <v>509.7</v>
      </c>
      <c r="I1291" s="160">
        <v>509.7</v>
      </c>
      <c r="J1291" s="98"/>
      <c r="K1291"/>
    </row>
    <row r="1292" spans="1:12" ht="63">
      <c r="A1292" s="184" t="s">
        <v>1676</v>
      </c>
      <c r="B1292" s="185"/>
      <c r="C1292" s="185"/>
      <c r="D1292" s="186"/>
      <c r="E1292" s="158" t="s">
        <v>18</v>
      </c>
      <c r="F1292" s="158" t="s">
        <v>7</v>
      </c>
      <c r="G1292" s="95">
        <f>G1229+G1231+G1233+G1235+G1237+G1239+G1241+G1243+G1245+G1247+G1249+G1251+G1253+G1255+G1257+G1259+G1261+G1263+G1265+G1267+G1269+G1271+G1273+G1275+G1277+G1279+G1281+G1283+G1287+G1289+G1291+G1285</f>
        <v>26435.600000000009</v>
      </c>
      <c r="H1292" s="95">
        <f>H1229+H1231+H1233+H1235+H1237+H1239+H1241+H1243+H1245+H1247+H1249+H1251+H1253+H1255+H1257+H1259+H1261+H1263+H1265+H1267+H1269+H1271+H1273+H1275+H1277+H1279+H1281+H1283+H1287+H1289+H1291+H1285</f>
        <v>39106.899999999994</v>
      </c>
      <c r="I1292" s="95">
        <f>I1229+I1231+I1233+I1235+I1237+I1239+I1241+I1243+I1245+I1247+I1249+I1251+I1253+I1255+I1257+I1259+I1261+I1263+I1265+I1267+I1269+I1271+I1273+I1275+I1277+I1279+I1281+I1283+I1287+I1289+I1291+I1285</f>
        <v>39462.499999999993</v>
      </c>
      <c r="J1292" s="116"/>
      <c r="K1292"/>
    </row>
    <row r="1293" spans="1:12" ht="63">
      <c r="A1293" s="184" t="s">
        <v>1913</v>
      </c>
      <c r="B1293" s="185"/>
      <c r="C1293" s="185"/>
      <c r="D1293" s="186"/>
      <c r="E1293" s="158" t="s">
        <v>18</v>
      </c>
      <c r="F1293" s="158" t="s">
        <v>7</v>
      </c>
      <c r="G1293" s="181">
        <f>G1173+G1190+G1227+G1292</f>
        <v>101513.895</v>
      </c>
      <c r="H1293" s="181">
        <f>H1173+H1190+H1227+H1292</f>
        <v>156839.79999999999</v>
      </c>
      <c r="I1293" s="181">
        <f>I1173+I1190+I1227+I1292</f>
        <v>158968.633</v>
      </c>
      <c r="J1293" s="116"/>
      <c r="K1293" s="115"/>
      <c r="L1293" s="115"/>
    </row>
    <row r="1294" spans="1:12" ht="15.75">
      <c r="A1294" s="333" t="s">
        <v>1976</v>
      </c>
      <c r="B1294" s="189"/>
      <c r="C1294" s="189"/>
      <c r="D1294" s="189"/>
      <c r="E1294" s="189"/>
      <c r="F1294" s="189"/>
      <c r="G1294" s="189"/>
      <c r="H1294" s="189"/>
      <c r="I1294" s="334"/>
    </row>
    <row r="1295" spans="1:12" ht="31.5" customHeight="1">
      <c r="A1295" s="182" t="s">
        <v>2105</v>
      </c>
      <c r="B1295" s="193" t="s">
        <v>1977</v>
      </c>
      <c r="C1295" s="182" t="s">
        <v>1978</v>
      </c>
      <c r="D1295" s="182" t="s">
        <v>2108</v>
      </c>
      <c r="E1295" s="143" t="s">
        <v>1979</v>
      </c>
      <c r="F1295" s="182" t="s">
        <v>2093</v>
      </c>
      <c r="G1295" s="81">
        <v>76995</v>
      </c>
      <c r="H1295" s="81">
        <v>76157</v>
      </c>
      <c r="I1295" s="81">
        <v>76852</v>
      </c>
    </row>
    <row r="1296" spans="1:12" ht="31.5" customHeight="1">
      <c r="A1296" s="190"/>
      <c r="B1296" s="194"/>
      <c r="C1296" s="190"/>
      <c r="D1296" s="335"/>
      <c r="E1296" s="143" t="s">
        <v>1980</v>
      </c>
      <c r="F1296" s="183"/>
      <c r="G1296" s="81">
        <v>17588</v>
      </c>
      <c r="H1296" s="81">
        <v>18814</v>
      </c>
      <c r="I1296" s="81">
        <v>17895</v>
      </c>
    </row>
    <row r="1297" spans="1:9" ht="47.25">
      <c r="A1297" s="190"/>
      <c r="B1297" s="194"/>
      <c r="C1297" s="190"/>
      <c r="D1297" s="143" t="s">
        <v>2109</v>
      </c>
      <c r="E1297" s="190" t="s">
        <v>17</v>
      </c>
      <c r="F1297" s="182" t="s">
        <v>6</v>
      </c>
      <c r="G1297" s="78">
        <v>18977.09</v>
      </c>
      <c r="H1297" s="78">
        <v>19325.509999999998</v>
      </c>
      <c r="I1297" s="78">
        <v>19967.330000000002</v>
      </c>
    </row>
    <row r="1298" spans="1:9" ht="15.75">
      <c r="A1298" s="190"/>
      <c r="B1298" s="194"/>
      <c r="C1298" s="190"/>
      <c r="D1298" s="143" t="s">
        <v>1982</v>
      </c>
      <c r="E1298" s="190"/>
      <c r="F1298" s="336"/>
      <c r="G1298" s="78">
        <v>1951.82</v>
      </c>
      <c r="H1298" s="78">
        <v>2059.8200000000002</v>
      </c>
      <c r="I1298" s="78">
        <v>2529.5300000000002</v>
      </c>
    </row>
    <row r="1299" spans="1:9" ht="15.75">
      <c r="A1299" s="190"/>
      <c r="B1299" s="194"/>
      <c r="C1299" s="190"/>
      <c r="D1299" s="143" t="s">
        <v>1983</v>
      </c>
      <c r="E1299" s="190"/>
      <c r="F1299" s="336"/>
      <c r="G1299" s="78">
        <v>0</v>
      </c>
      <c r="H1299" s="78">
        <v>0</v>
      </c>
      <c r="I1299" s="78">
        <v>0</v>
      </c>
    </row>
    <row r="1300" spans="1:9" ht="15.75">
      <c r="A1300" s="190"/>
      <c r="B1300" s="194"/>
      <c r="C1300" s="190"/>
      <c r="D1300" s="143" t="s">
        <v>1984</v>
      </c>
      <c r="E1300" s="190"/>
      <c r="F1300" s="336"/>
      <c r="G1300" s="78">
        <v>334.05</v>
      </c>
      <c r="H1300" s="78">
        <v>128.36000000000001</v>
      </c>
      <c r="I1300" s="78">
        <v>124.96</v>
      </c>
    </row>
    <row r="1301" spans="1:9" ht="15.75">
      <c r="A1301" s="183"/>
      <c r="B1301" s="194"/>
      <c r="C1301" s="183"/>
      <c r="D1301" s="141" t="s">
        <v>1985</v>
      </c>
      <c r="E1301" s="183"/>
      <c r="F1301" s="335"/>
      <c r="G1301" s="78">
        <v>2357.79</v>
      </c>
      <c r="H1301" s="78">
        <v>2721.89</v>
      </c>
      <c r="I1301" s="78">
        <v>2845.85</v>
      </c>
    </row>
    <row r="1302" spans="1:9" ht="31.5" customHeight="1">
      <c r="A1302" s="182" t="s">
        <v>2106</v>
      </c>
      <c r="B1302" s="194"/>
      <c r="C1302" s="182" t="s">
        <v>1986</v>
      </c>
      <c r="D1302" s="182" t="s">
        <v>2110</v>
      </c>
      <c r="E1302" s="143" t="s">
        <v>1979</v>
      </c>
      <c r="F1302" s="182" t="s">
        <v>2093</v>
      </c>
      <c r="G1302" s="81">
        <v>101661</v>
      </c>
      <c r="H1302" s="81">
        <v>92681</v>
      </c>
      <c r="I1302" s="81">
        <v>92680</v>
      </c>
    </row>
    <row r="1303" spans="1:9" ht="31.5" customHeight="1">
      <c r="A1303" s="190"/>
      <c r="B1303" s="194"/>
      <c r="C1303" s="190"/>
      <c r="D1303" s="335"/>
      <c r="E1303" s="143" t="s">
        <v>1980</v>
      </c>
      <c r="F1303" s="183"/>
      <c r="G1303" s="81">
        <v>19792</v>
      </c>
      <c r="H1303" s="81">
        <v>22430</v>
      </c>
      <c r="I1303" s="81">
        <v>24727</v>
      </c>
    </row>
    <row r="1304" spans="1:9" ht="47.25">
      <c r="A1304" s="190"/>
      <c r="B1304" s="194"/>
      <c r="C1304" s="190"/>
      <c r="D1304" s="143" t="s">
        <v>2111</v>
      </c>
      <c r="E1304" s="190" t="s">
        <v>17</v>
      </c>
      <c r="F1304" s="182" t="s">
        <v>6</v>
      </c>
      <c r="G1304" s="78">
        <v>24934.37</v>
      </c>
      <c r="H1304" s="78">
        <v>24865.09</v>
      </c>
      <c r="I1304" s="78">
        <v>25115.91</v>
      </c>
    </row>
    <row r="1305" spans="1:9" ht="15.75">
      <c r="A1305" s="190"/>
      <c r="B1305" s="194"/>
      <c r="C1305" s="190"/>
      <c r="D1305" s="143" t="s">
        <v>1982</v>
      </c>
      <c r="E1305" s="190"/>
      <c r="F1305" s="336"/>
      <c r="G1305" s="78">
        <v>1809.51</v>
      </c>
      <c r="H1305" s="78">
        <v>2031.17</v>
      </c>
      <c r="I1305" s="78">
        <v>2628.82</v>
      </c>
    </row>
    <row r="1306" spans="1:9" ht="15.75">
      <c r="A1306" s="190"/>
      <c r="B1306" s="194"/>
      <c r="C1306" s="190"/>
      <c r="D1306" s="143" t="s">
        <v>1987</v>
      </c>
      <c r="E1306" s="190"/>
      <c r="F1306" s="336"/>
      <c r="G1306" s="78">
        <v>1646.27</v>
      </c>
      <c r="H1306" s="78">
        <v>1811.23</v>
      </c>
      <c r="I1306" s="78">
        <v>1863.1</v>
      </c>
    </row>
    <row r="1307" spans="1:9" ht="15.75">
      <c r="A1307" s="190"/>
      <c r="B1307" s="194"/>
      <c r="C1307" s="190"/>
      <c r="D1307" s="143" t="s">
        <v>1988</v>
      </c>
      <c r="E1307" s="190"/>
      <c r="F1307" s="336"/>
      <c r="G1307" s="78">
        <v>366.06</v>
      </c>
      <c r="H1307" s="78"/>
      <c r="I1307" s="78"/>
    </row>
    <row r="1308" spans="1:9" ht="15.75">
      <c r="A1308" s="183"/>
      <c r="B1308" s="194"/>
      <c r="C1308" s="183"/>
      <c r="D1308" s="141" t="s">
        <v>1985</v>
      </c>
      <c r="E1308" s="183"/>
      <c r="F1308" s="335"/>
      <c r="G1308" s="78">
        <v>3290.36</v>
      </c>
      <c r="H1308" s="78">
        <v>3168.58</v>
      </c>
      <c r="I1308" s="78">
        <v>3313.69</v>
      </c>
    </row>
    <row r="1309" spans="1:9" ht="31.5" customHeight="1">
      <c r="A1309" s="182" t="s">
        <v>2107</v>
      </c>
      <c r="B1309" s="194"/>
      <c r="C1309" s="182" t="s">
        <v>1989</v>
      </c>
      <c r="D1309" s="182" t="s">
        <v>2112</v>
      </c>
      <c r="E1309" s="143" t="s">
        <v>1979</v>
      </c>
      <c r="F1309" s="182" t="s">
        <v>2093</v>
      </c>
      <c r="G1309" s="81">
        <v>30543</v>
      </c>
      <c r="H1309" s="81">
        <v>25897</v>
      </c>
      <c r="I1309" s="81">
        <v>22183</v>
      </c>
    </row>
    <row r="1310" spans="1:9" ht="31.5" customHeight="1">
      <c r="A1310" s="190"/>
      <c r="B1310" s="194"/>
      <c r="C1310" s="190"/>
      <c r="D1310" s="335"/>
      <c r="E1310" s="143" t="s">
        <v>1980</v>
      </c>
      <c r="F1310" s="183"/>
      <c r="G1310" s="81">
        <v>12909</v>
      </c>
      <c r="H1310" s="81">
        <v>10069</v>
      </c>
      <c r="I1310" s="81">
        <v>7939</v>
      </c>
    </row>
    <row r="1311" spans="1:9" ht="47.25">
      <c r="A1311" s="190"/>
      <c r="B1311" s="194"/>
      <c r="C1311" s="190"/>
      <c r="D1311" s="143" t="s">
        <v>2113</v>
      </c>
      <c r="E1311" s="190" t="s">
        <v>17</v>
      </c>
      <c r="F1311" s="182" t="s">
        <v>6</v>
      </c>
      <c r="G1311" s="78">
        <v>5163.79</v>
      </c>
      <c r="H1311" s="78">
        <v>5701.44</v>
      </c>
      <c r="I1311" s="78">
        <v>5590.68</v>
      </c>
    </row>
    <row r="1312" spans="1:9" ht="15.75">
      <c r="A1312" s="190"/>
      <c r="B1312" s="194"/>
      <c r="C1312" s="190"/>
      <c r="D1312" s="143" t="s">
        <v>1982</v>
      </c>
      <c r="E1312" s="190"/>
      <c r="F1312" s="336"/>
      <c r="G1312" s="78">
        <v>992.95</v>
      </c>
      <c r="H1312" s="78">
        <v>1033.6400000000001</v>
      </c>
      <c r="I1312" s="78">
        <v>1305.04</v>
      </c>
    </row>
    <row r="1313" spans="1:9" ht="15.75">
      <c r="A1313" s="190"/>
      <c r="B1313" s="194"/>
      <c r="C1313" s="190"/>
      <c r="D1313" s="143" t="s">
        <v>1987</v>
      </c>
      <c r="E1313" s="190"/>
      <c r="F1313" s="336"/>
      <c r="G1313" s="78">
        <v>844.23</v>
      </c>
      <c r="H1313" s="78">
        <v>928.44</v>
      </c>
      <c r="I1313" s="78">
        <v>955.02</v>
      </c>
    </row>
    <row r="1314" spans="1:9" ht="15.75">
      <c r="A1314" s="190"/>
      <c r="B1314" s="194"/>
      <c r="C1314" s="190"/>
      <c r="D1314" s="143" t="s">
        <v>1988</v>
      </c>
      <c r="E1314" s="190"/>
      <c r="F1314" s="336"/>
      <c r="G1314" s="78">
        <v>5781.16</v>
      </c>
      <c r="H1314" s="78">
        <v>6155.21</v>
      </c>
      <c r="I1314" s="78">
        <v>6144.91</v>
      </c>
    </row>
    <row r="1315" spans="1:9" ht="15.75">
      <c r="A1315" s="183"/>
      <c r="B1315" s="194"/>
      <c r="C1315" s="335"/>
      <c r="D1315" s="141" t="s">
        <v>1985</v>
      </c>
      <c r="E1315" s="183"/>
      <c r="F1315" s="335"/>
      <c r="G1315" s="78">
        <v>383.32</v>
      </c>
      <c r="H1315" s="78">
        <v>245.86</v>
      </c>
      <c r="I1315" s="78">
        <v>251.84</v>
      </c>
    </row>
    <row r="1316" spans="1:9" ht="31.5" customHeight="1">
      <c r="A1316" s="182" t="s">
        <v>2160</v>
      </c>
      <c r="B1316" s="194"/>
      <c r="C1316" s="182" t="s">
        <v>1990</v>
      </c>
      <c r="D1316" s="182" t="s">
        <v>2115</v>
      </c>
      <c r="E1316" s="141" t="s">
        <v>1979</v>
      </c>
      <c r="F1316" s="182" t="s">
        <v>2093</v>
      </c>
      <c r="G1316" s="87">
        <v>66078</v>
      </c>
      <c r="H1316" s="87">
        <v>56784</v>
      </c>
      <c r="I1316" s="87">
        <v>50240</v>
      </c>
    </row>
    <row r="1317" spans="1:9" ht="31.5" customHeight="1">
      <c r="A1317" s="190"/>
      <c r="B1317" s="194"/>
      <c r="C1317" s="190"/>
      <c r="D1317" s="335"/>
      <c r="E1317" s="143" t="s">
        <v>1980</v>
      </c>
      <c r="F1317" s="183"/>
      <c r="G1317" s="81">
        <v>15105</v>
      </c>
      <c r="H1317" s="81">
        <v>12420</v>
      </c>
      <c r="I1317" s="81">
        <v>11925</v>
      </c>
    </row>
    <row r="1318" spans="1:9" ht="47.25">
      <c r="A1318" s="190"/>
      <c r="B1318" s="194"/>
      <c r="C1318" s="190"/>
      <c r="D1318" s="143" t="s">
        <v>2114</v>
      </c>
      <c r="E1318" s="190" t="s">
        <v>17</v>
      </c>
      <c r="F1318" s="182" t="s">
        <v>6</v>
      </c>
      <c r="G1318" s="78">
        <v>17386.84</v>
      </c>
      <c r="H1318" s="78">
        <v>20413.62</v>
      </c>
      <c r="I1318" s="78">
        <v>19684.82</v>
      </c>
    </row>
    <row r="1319" spans="1:9" ht="15.75">
      <c r="A1319" s="190"/>
      <c r="B1319" s="194"/>
      <c r="C1319" s="190"/>
      <c r="D1319" s="143" t="s">
        <v>1988</v>
      </c>
      <c r="E1319" s="190"/>
      <c r="F1319" s="336"/>
      <c r="G1319" s="78">
        <v>487.25</v>
      </c>
      <c r="H1319" s="78">
        <v>872.97</v>
      </c>
      <c r="I1319" s="78">
        <v>872.07</v>
      </c>
    </row>
    <row r="1320" spans="1:9" ht="15.75">
      <c r="A1320" s="190"/>
      <c r="B1320" s="194"/>
      <c r="C1320" s="190"/>
      <c r="D1320" s="143" t="s">
        <v>1987</v>
      </c>
      <c r="E1320" s="190"/>
      <c r="F1320" s="336"/>
      <c r="G1320" s="78">
        <v>1730.7</v>
      </c>
      <c r="H1320" s="78">
        <v>1903.87</v>
      </c>
      <c r="I1320" s="78">
        <v>1958.38</v>
      </c>
    </row>
    <row r="1321" spans="1:9" ht="15.75">
      <c r="A1321" s="190"/>
      <c r="B1321" s="194"/>
      <c r="C1321" s="190"/>
      <c r="D1321" s="143" t="s">
        <v>1991</v>
      </c>
      <c r="E1321" s="190"/>
      <c r="F1321" s="336"/>
      <c r="G1321" s="78">
        <v>3049.53</v>
      </c>
      <c r="H1321" s="78">
        <v>3125.98</v>
      </c>
      <c r="I1321" s="78">
        <v>3063.59</v>
      </c>
    </row>
    <row r="1322" spans="1:9" ht="15.75">
      <c r="A1322" s="190"/>
      <c r="B1322" s="194"/>
      <c r="C1322" s="190"/>
      <c r="D1322" s="143" t="s">
        <v>1982</v>
      </c>
      <c r="E1322" s="190"/>
      <c r="F1322" s="336"/>
      <c r="G1322" s="78">
        <v>1051.6199999999999</v>
      </c>
      <c r="H1322" s="78">
        <v>1102.1500000000001</v>
      </c>
      <c r="I1322" s="78">
        <v>1319.41</v>
      </c>
    </row>
    <row r="1323" spans="1:9" ht="15.75">
      <c r="A1323" s="183"/>
      <c r="B1323" s="194"/>
      <c r="C1323" s="183"/>
      <c r="D1323" s="143" t="s">
        <v>1985</v>
      </c>
      <c r="E1323" s="183"/>
      <c r="F1323" s="335"/>
      <c r="G1323" s="78">
        <v>1626.32</v>
      </c>
      <c r="H1323" s="78">
        <v>1495.06</v>
      </c>
      <c r="I1323" s="78">
        <v>1535.78</v>
      </c>
    </row>
    <row r="1324" spans="1:9" ht="31.5" customHeight="1">
      <c r="A1324" s="182" t="s">
        <v>2161</v>
      </c>
      <c r="B1324" s="194"/>
      <c r="C1324" s="337" t="s">
        <v>1992</v>
      </c>
      <c r="D1324" s="182" t="s">
        <v>2116</v>
      </c>
      <c r="E1324" s="143" t="s">
        <v>1979</v>
      </c>
      <c r="F1324" s="182" t="s">
        <v>2093</v>
      </c>
      <c r="G1324" s="81">
        <v>27770</v>
      </c>
      <c r="H1324" s="81">
        <v>43500</v>
      </c>
      <c r="I1324" s="81">
        <v>43975</v>
      </c>
    </row>
    <row r="1325" spans="1:9" ht="31.5" customHeight="1">
      <c r="A1325" s="190"/>
      <c r="B1325" s="194"/>
      <c r="C1325" s="338"/>
      <c r="D1325" s="183"/>
      <c r="E1325" s="143" t="s">
        <v>1980</v>
      </c>
      <c r="F1325" s="183"/>
      <c r="G1325" s="81">
        <v>17600</v>
      </c>
      <c r="H1325" s="81">
        <v>13000</v>
      </c>
      <c r="I1325" s="81">
        <v>13168</v>
      </c>
    </row>
    <row r="1326" spans="1:9" ht="121.5" customHeight="1">
      <c r="A1326" s="190"/>
      <c r="B1326" s="194"/>
      <c r="C1326" s="338"/>
      <c r="D1326" s="143" t="s">
        <v>2117</v>
      </c>
      <c r="E1326" s="190" t="s">
        <v>17</v>
      </c>
      <c r="F1326" s="336" t="s">
        <v>6</v>
      </c>
      <c r="G1326" s="78">
        <v>17878.87</v>
      </c>
      <c r="H1326" s="78">
        <v>19294.78</v>
      </c>
      <c r="I1326" s="78">
        <v>18970.36</v>
      </c>
    </row>
    <row r="1327" spans="1:9" ht="176.25" customHeight="1">
      <c r="A1327" s="183"/>
      <c r="B1327" s="194"/>
      <c r="C1327" s="339"/>
      <c r="D1327" s="143" t="s">
        <v>1991</v>
      </c>
      <c r="E1327" s="183"/>
      <c r="F1327" s="335"/>
      <c r="G1327" s="78">
        <v>28501.72</v>
      </c>
      <c r="H1327" s="78">
        <v>30586.27</v>
      </c>
      <c r="I1327" s="78">
        <v>30047.9</v>
      </c>
    </row>
    <row r="1328" spans="1:9" ht="30" customHeight="1">
      <c r="A1328" s="182" t="s">
        <v>2162</v>
      </c>
      <c r="B1328" s="194"/>
      <c r="C1328" s="337" t="s">
        <v>1993</v>
      </c>
      <c r="D1328" s="182" t="s">
        <v>2118</v>
      </c>
      <c r="E1328" s="164" t="s">
        <v>1979</v>
      </c>
      <c r="F1328" s="340" t="s">
        <v>2093</v>
      </c>
      <c r="G1328" s="81">
        <v>6000</v>
      </c>
      <c r="H1328" s="81">
        <v>9000</v>
      </c>
      <c r="I1328" s="81">
        <v>9091</v>
      </c>
    </row>
    <row r="1329" spans="1:9" ht="30" customHeight="1">
      <c r="A1329" s="190"/>
      <c r="B1329" s="194"/>
      <c r="C1329" s="338"/>
      <c r="D1329" s="183"/>
      <c r="E1329" s="164" t="s">
        <v>1980</v>
      </c>
      <c r="F1329" s="342"/>
      <c r="G1329" s="81">
        <v>9000</v>
      </c>
      <c r="H1329" s="81">
        <v>11000</v>
      </c>
      <c r="I1329" s="81">
        <v>11446</v>
      </c>
    </row>
    <row r="1330" spans="1:9" ht="47.25">
      <c r="A1330" s="190"/>
      <c r="B1330" s="194"/>
      <c r="C1330" s="338"/>
      <c r="D1330" s="141" t="s">
        <v>2119</v>
      </c>
      <c r="E1330" s="190" t="s">
        <v>17</v>
      </c>
      <c r="F1330" s="340" t="s">
        <v>7</v>
      </c>
      <c r="G1330" s="344">
        <v>0</v>
      </c>
      <c r="H1330" s="344">
        <v>0</v>
      </c>
      <c r="I1330" s="344">
        <v>0</v>
      </c>
    </row>
    <row r="1331" spans="1:9" ht="15.75">
      <c r="A1331" s="190"/>
      <c r="B1331" s="194"/>
      <c r="C1331" s="338"/>
      <c r="D1331" s="141" t="s">
        <v>1994</v>
      </c>
      <c r="E1331" s="190"/>
      <c r="F1331" s="341"/>
      <c r="G1331" s="345"/>
      <c r="H1331" s="345"/>
      <c r="I1331" s="345"/>
    </row>
    <row r="1332" spans="1:9" ht="15.75">
      <c r="A1332" s="190"/>
      <c r="B1332" s="194"/>
      <c r="C1332" s="338"/>
      <c r="D1332" s="141" t="s">
        <v>1995</v>
      </c>
      <c r="E1332" s="190"/>
      <c r="F1332" s="341"/>
      <c r="G1332" s="345"/>
      <c r="H1332" s="345"/>
      <c r="I1332" s="345"/>
    </row>
    <row r="1333" spans="1:9" ht="15.75">
      <c r="A1333" s="190"/>
      <c r="B1333" s="194"/>
      <c r="C1333" s="338"/>
      <c r="D1333" s="141" t="s">
        <v>1996</v>
      </c>
      <c r="E1333" s="190"/>
      <c r="F1333" s="341"/>
      <c r="G1333" s="345"/>
      <c r="H1333" s="345"/>
      <c r="I1333" s="345"/>
    </row>
    <row r="1334" spans="1:9" ht="207.75" customHeight="1">
      <c r="A1334" s="183"/>
      <c r="B1334" s="194"/>
      <c r="C1334" s="339"/>
      <c r="D1334" s="141" t="s">
        <v>1997</v>
      </c>
      <c r="E1334" s="183"/>
      <c r="F1334" s="342"/>
      <c r="G1334" s="346"/>
      <c r="H1334" s="346"/>
      <c r="I1334" s="346"/>
    </row>
    <row r="1335" spans="1:9" ht="31.5" customHeight="1">
      <c r="A1335" s="182" t="s">
        <v>2163</v>
      </c>
      <c r="B1335" s="194"/>
      <c r="C1335" s="337" t="s">
        <v>1998</v>
      </c>
      <c r="D1335" s="182" t="s">
        <v>2120</v>
      </c>
      <c r="E1335" s="143" t="s">
        <v>1979</v>
      </c>
      <c r="F1335" s="182" t="s">
        <v>2093</v>
      </c>
      <c r="G1335" s="81">
        <v>18000</v>
      </c>
      <c r="H1335" s="81">
        <v>18000</v>
      </c>
      <c r="I1335" s="81">
        <v>18803</v>
      </c>
    </row>
    <row r="1336" spans="1:9" ht="31.5" customHeight="1">
      <c r="A1336" s="190"/>
      <c r="B1336" s="194"/>
      <c r="C1336" s="338"/>
      <c r="D1336" s="183"/>
      <c r="E1336" s="143" t="s">
        <v>1980</v>
      </c>
      <c r="F1336" s="183"/>
      <c r="G1336" s="81">
        <v>5294</v>
      </c>
      <c r="H1336" s="81">
        <v>5294</v>
      </c>
      <c r="I1336" s="81">
        <v>5530</v>
      </c>
    </row>
    <row r="1337" spans="1:9" ht="334.5" customHeight="1">
      <c r="A1337" s="183"/>
      <c r="B1337" s="194"/>
      <c r="C1337" s="339"/>
      <c r="D1337" s="143" t="s">
        <v>2121</v>
      </c>
      <c r="E1337" s="142" t="s">
        <v>17</v>
      </c>
      <c r="F1337" s="143" t="s">
        <v>6</v>
      </c>
      <c r="G1337" s="78">
        <v>38613.599999999999</v>
      </c>
      <c r="H1337" s="78">
        <v>43661.7</v>
      </c>
      <c r="I1337" s="78">
        <v>42424.1</v>
      </c>
    </row>
    <row r="1338" spans="1:9" ht="63">
      <c r="A1338" s="182" t="s">
        <v>2164</v>
      </c>
      <c r="B1338" s="194"/>
      <c r="C1338" s="182" t="s">
        <v>1999</v>
      </c>
      <c r="D1338" s="143" t="s">
        <v>2123</v>
      </c>
      <c r="E1338" s="143" t="s">
        <v>2000</v>
      </c>
      <c r="F1338" s="143" t="s">
        <v>2093</v>
      </c>
      <c r="G1338" s="81">
        <v>260</v>
      </c>
      <c r="H1338" s="81">
        <v>260</v>
      </c>
      <c r="I1338" s="81">
        <v>226</v>
      </c>
    </row>
    <row r="1339" spans="1:9" ht="78" customHeight="1">
      <c r="A1339" s="183"/>
      <c r="B1339" s="194"/>
      <c r="C1339" s="183"/>
      <c r="D1339" s="143" t="s">
        <v>2122</v>
      </c>
      <c r="E1339" s="142" t="s">
        <v>17</v>
      </c>
      <c r="F1339" s="143" t="s">
        <v>6</v>
      </c>
      <c r="G1339" s="78">
        <v>5261.75</v>
      </c>
      <c r="H1339" s="78">
        <v>5577.49</v>
      </c>
      <c r="I1339" s="78">
        <v>5542.38</v>
      </c>
    </row>
    <row r="1340" spans="1:9" ht="63">
      <c r="A1340" s="182" t="s">
        <v>2165</v>
      </c>
      <c r="B1340" s="194"/>
      <c r="C1340" s="182" t="s">
        <v>2001</v>
      </c>
      <c r="D1340" s="141" t="s">
        <v>2124</v>
      </c>
      <c r="E1340" s="143" t="s">
        <v>2000</v>
      </c>
      <c r="F1340" s="141" t="s">
        <v>2093</v>
      </c>
      <c r="G1340" s="87">
        <v>3238</v>
      </c>
      <c r="H1340" s="87">
        <v>3244</v>
      </c>
      <c r="I1340" s="87">
        <v>3198</v>
      </c>
    </row>
    <row r="1341" spans="1:9" ht="47.25" customHeight="1">
      <c r="A1341" s="190"/>
      <c r="B1341" s="194"/>
      <c r="C1341" s="190"/>
      <c r="D1341" s="141" t="s">
        <v>2119</v>
      </c>
      <c r="E1341" s="182" t="s">
        <v>17</v>
      </c>
      <c r="F1341" s="182" t="s">
        <v>6</v>
      </c>
      <c r="G1341" s="344">
        <v>0</v>
      </c>
      <c r="H1341" s="344">
        <v>0</v>
      </c>
      <c r="I1341" s="344">
        <v>0</v>
      </c>
    </row>
    <row r="1342" spans="1:9" ht="15.75">
      <c r="A1342" s="190"/>
      <c r="B1342" s="194"/>
      <c r="C1342" s="190"/>
      <c r="D1342" s="141" t="s">
        <v>1994</v>
      </c>
      <c r="E1342" s="190"/>
      <c r="F1342" s="190"/>
      <c r="G1342" s="345"/>
      <c r="H1342" s="345"/>
      <c r="I1342" s="345"/>
    </row>
    <row r="1343" spans="1:9" ht="15.75">
      <c r="A1343" s="190"/>
      <c r="B1343" s="194"/>
      <c r="C1343" s="190"/>
      <c r="D1343" s="141" t="s">
        <v>2002</v>
      </c>
      <c r="E1343" s="190"/>
      <c r="F1343" s="190"/>
      <c r="G1343" s="345"/>
      <c r="H1343" s="345"/>
      <c r="I1343" s="345"/>
    </row>
    <row r="1344" spans="1:9" ht="15.75">
      <c r="A1344" s="190"/>
      <c r="B1344" s="194"/>
      <c r="C1344" s="190"/>
      <c r="D1344" s="141" t="s">
        <v>1995</v>
      </c>
      <c r="E1344" s="190"/>
      <c r="F1344" s="190"/>
      <c r="G1344" s="345"/>
      <c r="H1344" s="345"/>
      <c r="I1344" s="345"/>
    </row>
    <row r="1345" spans="1:9" ht="15.75">
      <c r="A1345" s="190"/>
      <c r="B1345" s="194"/>
      <c r="C1345" s="190"/>
      <c r="D1345" s="141" t="s">
        <v>1996</v>
      </c>
      <c r="E1345" s="190"/>
      <c r="F1345" s="190"/>
      <c r="G1345" s="345"/>
      <c r="H1345" s="345"/>
      <c r="I1345" s="345"/>
    </row>
    <row r="1346" spans="1:9" ht="15.75">
      <c r="A1346" s="190"/>
      <c r="B1346" s="194"/>
      <c r="C1346" s="190"/>
      <c r="D1346" s="141" t="s">
        <v>1997</v>
      </c>
      <c r="E1346" s="190"/>
      <c r="F1346" s="190"/>
      <c r="G1346" s="345"/>
      <c r="H1346" s="345"/>
      <c r="I1346" s="345"/>
    </row>
    <row r="1347" spans="1:9" ht="15.75">
      <c r="A1347" s="190"/>
      <c r="B1347" s="194"/>
      <c r="C1347" s="190"/>
      <c r="D1347" s="141" t="s">
        <v>2003</v>
      </c>
      <c r="E1347" s="190"/>
      <c r="F1347" s="190"/>
      <c r="G1347" s="346"/>
      <c r="H1347" s="346"/>
      <c r="I1347" s="346"/>
    </row>
    <row r="1348" spans="1:9" ht="15.75">
      <c r="A1348" s="190"/>
      <c r="B1348" s="194"/>
      <c r="C1348" s="190"/>
      <c r="D1348" s="163" t="s">
        <v>2004</v>
      </c>
      <c r="E1348" s="190"/>
      <c r="F1348" s="190"/>
      <c r="G1348" s="78">
        <v>8085.52</v>
      </c>
      <c r="H1348" s="165">
        <v>8147.48</v>
      </c>
      <c r="I1348" s="165">
        <v>7860.98</v>
      </c>
    </row>
    <row r="1349" spans="1:9" ht="15.75">
      <c r="A1349" s="190"/>
      <c r="B1349" s="194"/>
      <c r="C1349" s="190"/>
      <c r="D1349" s="163" t="s">
        <v>1985</v>
      </c>
      <c r="E1349" s="190"/>
      <c r="F1349" s="190"/>
      <c r="G1349" s="78">
        <v>10244.43</v>
      </c>
      <c r="H1349" s="123">
        <v>9949.23</v>
      </c>
      <c r="I1349" s="123">
        <v>10387.89</v>
      </c>
    </row>
    <row r="1350" spans="1:9" ht="15.75">
      <c r="A1350" s="183"/>
      <c r="B1350" s="194"/>
      <c r="C1350" s="183"/>
      <c r="D1350" s="163" t="s">
        <v>1988</v>
      </c>
      <c r="E1350" s="183"/>
      <c r="F1350" s="183"/>
      <c r="G1350" s="93"/>
      <c r="H1350" s="93"/>
      <c r="I1350" s="93"/>
    </row>
    <row r="1351" spans="1:9" ht="63">
      <c r="A1351" s="182" t="s">
        <v>2166</v>
      </c>
      <c r="B1351" s="194"/>
      <c r="C1351" s="182" t="s">
        <v>2005</v>
      </c>
      <c r="D1351" s="141" t="s">
        <v>2125</v>
      </c>
      <c r="E1351" s="143" t="s">
        <v>2000</v>
      </c>
      <c r="F1351" s="141" t="s">
        <v>2093</v>
      </c>
      <c r="G1351" s="87">
        <v>842</v>
      </c>
      <c r="H1351" s="87">
        <v>600</v>
      </c>
      <c r="I1351" s="87">
        <v>609</v>
      </c>
    </row>
    <row r="1352" spans="1:9" ht="162" customHeight="1">
      <c r="A1352" s="183"/>
      <c r="B1352" s="194"/>
      <c r="C1352" s="183"/>
      <c r="D1352" s="143" t="s">
        <v>2126</v>
      </c>
      <c r="E1352" s="142" t="s">
        <v>17</v>
      </c>
      <c r="F1352" s="143" t="s">
        <v>6</v>
      </c>
      <c r="G1352" s="78">
        <v>222622.49</v>
      </c>
      <c r="H1352" s="78">
        <v>235447.03</v>
      </c>
      <c r="I1352" s="78">
        <v>231136.58</v>
      </c>
    </row>
    <row r="1353" spans="1:9" ht="63">
      <c r="A1353" s="182" t="s">
        <v>2167</v>
      </c>
      <c r="B1353" s="194"/>
      <c r="C1353" s="182" t="s">
        <v>2006</v>
      </c>
      <c r="D1353" s="143" t="s">
        <v>2127</v>
      </c>
      <c r="E1353" s="143" t="s">
        <v>2000</v>
      </c>
      <c r="F1353" s="143" t="s">
        <v>2093</v>
      </c>
      <c r="G1353" s="81">
        <v>2175</v>
      </c>
      <c r="H1353" s="81">
        <v>1820</v>
      </c>
      <c r="I1353" s="81">
        <v>1738</v>
      </c>
    </row>
    <row r="1354" spans="1:9" ht="47.25">
      <c r="A1354" s="190"/>
      <c r="B1354" s="194"/>
      <c r="C1354" s="190"/>
      <c r="D1354" s="143" t="s">
        <v>2128</v>
      </c>
      <c r="E1354" s="190" t="s">
        <v>17</v>
      </c>
      <c r="F1354" s="182" t="s">
        <v>6</v>
      </c>
      <c r="G1354" s="78">
        <v>11948.59</v>
      </c>
      <c r="H1354" s="78">
        <v>11474.74</v>
      </c>
      <c r="I1354" s="78">
        <v>11025.38</v>
      </c>
    </row>
    <row r="1355" spans="1:9" ht="15.75">
      <c r="A1355" s="190"/>
      <c r="B1355" s="194"/>
      <c r="C1355" s="190"/>
      <c r="D1355" s="143" t="s">
        <v>1983</v>
      </c>
      <c r="E1355" s="190"/>
      <c r="F1355" s="336"/>
      <c r="G1355" s="78">
        <v>62070.74</v>
      </c>
      <c r="H1355" s="78">
        <v>63158.92</v>
      </c>
      <c r="I1355" s="78">
        <v>62111.1</v>
      </c>
    </row>
    <row r="1356" spans="1:9" ht="99" customHeight="1">
      <c r="A1356" s="183"/>
      <c r="B1356" s="194"/>
      <c r="C1356" s="183"/>
      <c r="D1356" s="143" t="s">
        <v>1985</v>
      </c>
      <c r="E1356" s="183"/>
      <c r="F1356" s="335"/>
      <c r="G1356" s="78">
        <v>8614.6299999999992</v>
      </c>
      <c r="H1356" s="78">
        <v>8343.18</v>
      </c>
      <c r="I1356" s="78">
        <v>8735.2000000000007</v>
      </c>
    </row>
    <row r="1357" spans="1:9" ht="63">
      <c r="A1357" s="182" t="s">
        <v>2168</v>
      </c>
      <c r="B1357" s="194"/>
      <c r="C1357" s="182" t="s">
        <v>2007</v>
      </c>
      <c r="D1357" s="143" t="s">
        <v>2129</v>
      </c>
      <c r="E1357" s="143" t="s">
        <v>2008</v>
      </c>
      <c r="F1357" s="143" t="s">
        <v>2093</v>
      </c>
      <c r="G1357" s="81">
        <v>20</v>
      </c>
      <c r="H1357" s="81">
        <v>0</v>
      </c>
      <c r="I1357" s="81">
        <v>0</v>
      </c>
    </row>
    <row r="1358" spans="1:9" ht="162.75" customHeight="1">
      <c r="A1358" s="183"/>
      <c r="B1358" s="194"/>
      <c r="C1358" s="183"/>
      <c r="D1358" s="143" t="s">
        <v>2126</v>
      </c>
      <c r="E1358" s="142" t="s">
        <v>17</v>
      </c>
      <c r="F1358" s="143" t="s">
        <v>6</v>
      </c>
      <c r="G1358" s="78">
        <v>1540.66</v>
      </c>
      <c r="H1358" s="78">
        <v>323.39999999999998</v>
      </c>
      <c r="I1358" s="78">
        <v>293.13</v>
      </c>
    </row>
    <row r="1359" spans="1:9" ht="63">
      <c r="A1359" s="182" t="s">
        <v>2169</v>
      </c>
      <c r="B1359" s="194"/>
      <c r="C1359" s="182" t="s">
        <v>2009</v>
      </c>
      <c r="D1359" s="143" t="s">
        <v>2130</v>
      </c>
      <c r="E1359" s="143" t="s">
        <v>2008</v>
      </c>
      <c r="F1359" s="143" t="s">
        <v>2093</v>
      </c>
      <c r="G1359" s="81">
        <v>30</v>
      </c>
      <c r="H1359" s="81">
        <v>30</v>
      </c>
      <c r="I1359" s="81">
        <v>24</v>
      </c>
    </row>
    <row r="1360" spans="1:9" ht="167.25" customHeight="1">
      <c r="A1360" s="183"/>
      <c r="B1360" s="194"/>
      <c r="C1360" s="183"/>
      <c r="D1360" s="143" t="s">
        <v>2122</v>
      </c>
      <c r="E1360" s="157" t="s">
        <v>17</v>
      </c>
      <c r="F1360" s="143" t="s">
        <v>6</v>
      </c>
      <c r="G1360" s="78">
        <v>248.43</v>
      </c>
      <c r="H1360" s="78">
        <v>276.35000000000002</v>
      </c>
      <c r="I1360" s="78">
        <v>275.48</v>
      </c>
    </row>
    <row r="1361" spans="1:9" ht="63">
      <c r="A1361" s="182" t="s">
        <v>2170</v>
      </c>
      <c r="B1361" s="194"/>
      <c r="C1361" s="182" t="s">
        <v>2010</v>
      </c>
      <c r="D1361" s="143" t="s">
        <v>2131</v>
      </c>
      <c r="E1361" s="143" t="s">
        <v>2008</v>
      </c>
      <c r="F1361" s="141" t="s">
        <v>2093</v>
      </c>
      <c r="G1361" s="87">
        <v>1700</v>
      </c>
      <c r="H1361" s="87">
        <v>1590</v>
      </c>
      <c r="I1361" s="87">
        <v>1674</v>
      </c>
    </row>
    <row r="1362" spans="1:9" ht="47.25">
      <c r="A1362" s="190"/>
      <c r="B1362" s="194"/>
      <c r="C1362" s="190"/>
      <c r="D1362" s="143" t="s">
        <v>2119</v>
      </c>
      <c r="E1362" s="190" t="s">
        <v>17</v>
      </c>
      <c r="F1362" s="182" t="s">
        <v>6</v>
      </c>
      <c r="G1362" s="344">
        <v>0</v>
      </c>
      <c r="H1362" s="344">
        <v>0</v>
      </c>
      <c r="I1362" s="344">
        <v>0</v>
      </c>
    </row>
    <row r="1363" spans="1:9" ht="15.75">
      <c r="A1363" s="190"/>
      <c r="B1363" s="194"/>
      <c r="C1363" s="190"/>
      <c r="D1363" s="143" t="s">
        <v>1994</v>
      </c>
      <c r="E1363" s="190"/>
      <c r="F1363" s="190"/>
      <c r="G1363" s="345"/>
      <c r="H1363" s="345"/>
      <c r="I1363" s="345"/>
    </row>
    <row r="1364" spans="1:9" ht="15.75">
      <c r="A1364" s="190"/>
      <c r="B1364" s="194"/>
      <c r="C1364" s="190"/>
      <c r="D1364" s="143" t="s">
        <v>1995</v>
      </c>
      <c r="E1364" s="190"/>
      <c r="F1364" s="190"/>
      <c r="G1364" s="345"/>
      <c r="H1364" s="345"/>
      <c r="I1364" s="345"/>
    </row>
    <row r="1365" spans="1:9" ht="15.75">
      <c r="A1365" s="190"/>
      <c r="B1365" s="194"/>
      <c r="C1365" s="190"/>
      <c r="D1365" s="143" t="s">
        <v>1996</v>
      </c>
      <c r="E1365" s="190"/>
      <c r="F1365" s="190"/>
      <c r="G1365" s="345"/>
      <c r="H1365" s="345"/>
      <c r="I1365" s="345"/>
    </row>
    <row r="1366" spans="1:9" ht="15.75">
      <c r="A1366" s="190"/>
      <c r="B1366" s="194"/>
      <c r="C1366" s="190"/>
      <c r="D1366" s="143" t="s">
        <v>1997</v>
      </c>
      <c r="E1366" s="190"/>
      <c r="F1366" s="190"/>
      <c r="G1366" s="346"/>
      <c r="H1366" s="346"/>
      <c r="I1366" s="346"/>
    </row>
    <row r="1367" spans="1:9" ht="15.75">
      <c r="A1367" s="190"/>
      <c r="B1367" s="194"/>
      <c r="C1367" s="190"/>
      <c r="D1367" s="143" t="s">
        <v>1985</v>
      </c>
      <c r="E1367" s="190"/>
      <c r="F1367" s="336"/>
      <c r="G1367" s="165">
        <v>1552.25</v>
      </c>
      <c r="H1367" s="165">
        <v>1479.81</v>
      </c>
      <c r="I1367" s="165">
        <v>1509.96</v>
      </c>
    </row>
    <row r="1368" spans="1:9" ht="39.75" customHeight="1">
      <c r="A1368" s="183"/>
      <c r="B1368" s="194"/>
      <c r="C1368" s="183"/>
      <c r="D1368" s="143" t="s">
        <v>2004</v>
      </c>
      <c r="E1368" s="121"/>
      <c r="F1368" s="335"/>
      <c r="G1368" s="78">
        <v>0</v>
      </c>
      <c r="H1368" s="78">
        <v>0</v>
      </c>
      <c r="I1368" s="78">
        <v>0</v>
      </c>
    </row>
    <row r="1369" spans="1:9" ht="63">
      <c r="A1369" s="182" t="s">
        <v>2171</v>
      </c>
      <c r="B1369" s="194"/>
      <c r="C1369" s="182" t="s">
        <v>2011</v>
      </c>
      <c r="D1369" s="143" t="s">
        <v>2132</v>
      </c>
      <c r="E1369" s="143" t="s">
        <v>2008</v>
      </c>
      <c r="F1369" s="143" t="s">
        <v>2093</v>
      </c>
      <c r="G1369" s="81">
        <v>35</v>
      </c>
      <c r="H1369" s="81">
        <v>5</v>
      </c>
      <c r="I1369" s="81">
        <v>5</v>
      </c>
    </row>
    <row r="1370" spans="1:9" ht="93.75" customHeight="1">
      <c r="A1370" s="190"/>
      <c r="B1370" s="194"/>
      <c r="C1370" s="190"/>
      <c r="D1370" s="143" t="s">
        <v>2117</v>
      </c>
      <c r="E1370" s="190" t="s">
        <v>17</v>
      </c>
      <c r="F1370" s="341" t="s">
        <v>7</v>
      </c>
      <c r="G1370" s="78">
        <v>1763.68</v>
      </c>
      <c r="H1370" s="78">
        <v>1676.63</v>
      </c>
      <c r="I1370" s="78">
        <v>1644.44</v>
      </c>
    </row>
    <row r="1371" spans="1:9" ht="64.5" customHeight="1">
      <c r="A1371" s="183"/>
      <c r="B1371" s="194"/>
      <c r="C1371" s="183"/>
      <c r="D1371" s="143" t="s">
        <v>1985</v>
      </c>
      <c r="E1371" s="183"/>
      <c r="F1371" s="342"/>
      <c r="G1371" s="78">
        <v>362.2</v>
      </c>
      <c r="H1371" s="78">
        <v>351.52</v>
      </c>
      <c r="I1371" s="78">
        <v>476.82</v>
      </c>
    </row>
    <row r="1372" spans="1:9" ht="63">
      <c r="A1372" s="182" t="s">
        <v>2172</v>
      </c>
      <c r="B1372" s="194"/>
      <c r="C1372" s="337" t="s">
        <v>2012</v>
      </c>
      <c r="D1372" s="143" t="s">
        <v>2133</v>
      </c>
      <c r="E1372" s="143" t="s">
        <v>2013</v>
      </c>
      <c r="F1372" s="143" t="s">
        <v>92</v>
      </c>
      <c r="G1372" s="81">
        <v>3850</v>
      </c>
      <c r="H1372" s="81">
        <v>3850</v>
      </c>
      <c r="I1372" s="81">
        <v>3980</v>
      </c>
    </row>
    <row r="1373" spans="1:9" ht="332.25" customHeight="1">
      <c r="A1373" s="190"/>
      <c r="B1373" s="194"/>
      <c r="C1373" s="338"/>
      <c r="D1373" s="143" t="s">
        <v>2134</v>
      </c>
      <c r="E1373" s="159" t="s">
        <v>17</v>
      </c>
      <c r="F1373" s="141" t="s">
        <v>6</v>
      </c>
      <c r="G1373" s="78">
        <v>13070.5</v>
      </c>
      <c r="H1373" s="78">
        <v>15554</v>
      </c>
      <c r="I1373" s="78">
        <v>14976.9</v>
      </c>
    </row>
    <row r="1374" spans="1:9" ht="15.75" customHeight="1">
      <c r="A1374" s="182" t="s">
        <v>2173</v>
      </c>
      <c r="B1374" s="194"/>
      <c r="C1374" s="337" t="s">
        <v>2014</v>
      </c>
      <c r="D1374" s="182" t="s">
        <v>2135</v>
      </c>
      <c r="E1374" s="141" t="s">
        <v>2015</v>
      </c>
      <c r="F1374" s="182" t="s">
        <v>23</v>
      </c>
      <c r="G1374" s="87">
        <v>1140</v>
      </c>
      <c r="H1374" s="87">
        <v>1180</v>
      </c>
      <c r="I1374" s="87">
        <v>1137</v>
      </c>
    </row>
    <row r="1375" spans="1:9" ht="60.75" customHeight="1">
      <c r="A1375" s="190"/>
      <c r="B1375" s="194"/>
      <c r="C1375" s="338"/>
      <c r="D1375" s="183"/>
      <c r="E1375" s="143" t="s">
        <v>2136</v>
      </c>
      <c r="F1375" s="183"/>
      <c r="G1375" s="87">
        <v>1500</v>
      </c>
      <c r="H1375" s="87">
        <v>1500</v>
      </c>
      <c r="I1375" s="87">
        <v>1500</v>
      </c>
    </row>
    <row r="1376" spans="1:9" ht="47.25">
      <c r="A1376" s="190"/>
      <c r="B1376" s="194"/>
      <c r="C1376" s="338"/>
      <c r="D1376" s="141" t="s">
        <v>2137</v>
      </c>
      <c r="E1376" s="190" t="s">
        <v>17</v>
      </c>
      <c r="F1376" s="182" t="s">
        <v>6</v>
      </c>
      <c r="G1376" s="344">
        <v>0</v>
      </c>
      <c r="H1376" s="344">
        <v>0</v>
      </c>
      <c r="I1376" s="344">
        <v>0</v>
      </c>
    </row>
    <row r="1377" spans="1:9" ht="15.75">
      <c r="A1377" s="190"/>
      <c r="B1377" s="194"/>
      <c r="C1377" s="338"/>
      <c r="D1377" s="141" t="s">
        <v>2016</v>
      </c>
      <c r="E1377" s="190"/>
      <c r="F1377" s="190"/>
      <c r="G1377" s="345"/>
      <c r="H1377" s="345"/>
      <c r="I1377" s="345"/>
    </row>
    <row r="1378" spans="1:9" ht="15.75">
      <c r="A1378" s="190"/>
      <c r="B1378" s="194"/>
      <c r="C1378" s="338"/>
      <c r="D1378" s="141" t="s">
        <v>2017</v>
      </c>
      <c r="E1378" s="190"/>
      <c r="F1378" s="190"/>
      <c r="G1378" s="345"/>
      <c r="H1378" s="345"/>
      <c r="I1378" s="345"/>
    </row>
    <row r="1379" spans="1:9" ht="15.75">
      <c r="A1379" s="190"/>
      <c r="B1379" s="194"/>
      <c r="C1379" s="338"/>
      <c r="D1379" s="141" t="s">
        <v>2018</v>
      </c>
      <c r="E1379" s="190"/>
      <c r="F1379" s="190"/>
      <c r="G1379" s="345"/>
      <c r="H1379" s="345"/>
      <c r="I1379" s="345"/>
    </row>
    <row r="1380" spans="1:9" ht="15.75">
      <c r="A1380" s="190"/>
      <c r="B1380" s="194"/>
      <c r="C1380" s="338"/>
      <c r="D1380" s="141" t="s">
        <v>2019</v>
      </c>
      <c r="E1380" s="190"/>
      <c r="F1380" s="190"/>
      <c r="G1380" s="345"/>
      <c r="H1380" s="345"/>
      <c r="I1380" s="345"/>
    </row>
    <row r="1381" spans="1:9" ht="15.75">
      <c r="A1381" s="190"/>
      <c r="B1381" s="194"/>
      <c r="C1381" s="338"/>
      <c r="D1381" s="141" t="s">
        <v>2020</v>
      </c>
      <c r="E1381" s="190"/>
      <c r="F1381" s="190"/>
      <c r="G1381" s="345"/>
      <c r="H1381" s="345"/>
      <c r="I1381" s="345"/>
    </row>
    <row r="1382" spans="1:9" ht="15.75">
      <c r="A1382" s="190"/>
      <c r="B1382" s="194"/>
      <c r="C1382" s="338"/>
      <c r="D1382" s="141" t="s">
        <v>2021</v>
      </c>
      <c r="E1382" s="190"/>
      <c r="F1382" s="190"/>
      <c r="G1382" s="345"/>
      <c r="H1382" s="345"/>
      <c r="I1382" s="345"/>
    </row>
    <row r="1383" spans="1:9" ht="15.75">
      <c r="A1383" s="190"/>
      <c r="B1383" s="194"/>
      <c r="C1383" s="338"/>
      <c r="D1383" s="141" t="s">
        <v>2022</v>
      </c>
      <c r="E1383" s="190"/>
      <c r="F1383" s="190"/>
      <c r="G1383" s="345"/>
      <c r="H1383" s="345"/>
      <c r="I1383" s="345"/>
    </row>
    <row r="1384" spans="1:9" ht="15.75">
      <c r="A1384" s="190"/>
      <c r="B1384" s="194"/>
      <c r="C1384" s="338"/>
      <c r="D1384" s="141" t="s">
        <v>2023</v>
      </c>
      <c r="E1384" s="190"/>
      <c r="F1384" s="190"/>
      <c r="G1384" s="345"/>
      <c r="H1384" s="345"/>
      <c r="I1384" s="345"/>
    </row>
    <row r="1385" spans="1:9" ht="15.75">
      <c r="A1385" s="190"/>
      <c r="B1385" s="194"/>
      <c r="C1385" s="338"/>
      <c r="D1385" s="141" t="s">
        <v>2024</v>
      </c>
      <c r="E1385" s="190"/>
      <c r="F1385" s="190"/>
      <c r="G1385" s="345"/>
      <c r="H1385" s="345"/>
      <c r="I1385" s="345"/>
    </row>
    <row r="1386" spans="1:9" ht="15.75">
      <c r="A1386" s="190"/>
      <c r="B1386" s="194"/>
      <c r="C1386" s="338"/>
      <c r="D1386" s="141" t="s">
        <v>2025</v>
      </c>
      <c r="E1386" s="190"/>
      <c r="F1386" s="190"/>
      <c r="G1386" s="345"/>
      <c r="H1386" s="345"/>
      <c r="I1386" s="345"/>
    </row>
    <row r="1387" spans="1:9" ht="15.75">
      <c r="A1387" s="190"/>
      <c r="B1387" s="194"/>
      <c r="C1387" s="338"/>
      <c r="D1387" s="141" t="s">
        <v>2026</v>
      </c>
      <c r="E1387" s="190"/>
      <c r="F1387" s="190"/>
      <c r="G1387" s="345"/>
      <c r="H1387" s="345"/>
      <c r="I1387" s="345"/>
    </row>
    <row r="1388" spans="1:9" ht="15.75">
      <c r="A1388" s="190"/>
      <c r="B1388" s="194"/>
      <c r="C1388" s="338"/>
      <c r="D1388" s="141" t="s">
        <v>2027</v>
      </c>
      <c r="E1388" s="190"/>
      <c r="F1388" s="190"/>
      <c r="G1388" s="345"/>
      <c r="H1388" s="345"/>
      <c r="I1388" s="345"/>
    </row>
    <row r="1389" spans="1:9" ht="15.75">
      <c r="A1389" s="190"/>
      <c r="B1389" s="194"/>
      <c r="C1389" s="338"/>
      <c r="D1389" s="141" t="s">
        <v>2028</v>
      </c>
      <c r="E1389" s="190"/>
      <c r="F1389" s="190"/>
      <c r="G1389" s="345"/>
      <c r="H1389" s="345"/>
      <c r="I1389" s="345"/>
    </row>
    <row r="1390" spans="1:9" ht="15.75">
      <c r="A1390" s="190"/>
      <c r="B1390" s="194"/>
      <c r="C1390" s="338"/>
      <c r="D1390" s="141" t="s">
        <v>2029</v>
      </c>
      <c r="E1390" s="190"/>
      <c r="F1390" s="190"/>
      <c r="G1390" s="345"/>
      <c r="H1390" s="345"/>
      <c r="I1390" s="345"/>
    </row>
    <row r="1391" spans="1:9" ht="15.75">
      <c r="A1391" s="190"/>
      <c r="B1391" s="194"/>
      <c r="C1391" s="338"/>
      <c r="D1391" s="141" t="s">
        <v>2030</v>
      </c>
      <c r="E1391" s="190"/>
      <c r="F1391" s="190"/>
      <c r="G1391" s="345"/>
      <c r="H1391" s="345"/>
      <c r="I1391" s="345"/>
    </row>
    <row r="1392" spans="1:9" ht="15.75">
      <c r="A1392" s="190"/>
      <c r="B1392" s="194"/>
      <c r="C1392" s="338"/>
      <c r="D1392" s="141" t="s">
        <v>2031</v>
      </c>
      <c r="E1392" s="190"/>
      <c r="F1392" s="190"/>
      <c r="G1392" s="345"/>
      <c r="H1392" s="345"/>
      <c r="I1392" s="345"/>
    </row>
    <row r="1393" spans="1:9" ht="15.75">
      <c r="A1393" s="190"/>
      <c r="B1393" s="194"/>
      <c r="C1393" s="338"/>
      <c r="D1393" s="141" t="s">
        <v>2032</v>
      </c>
      <c r="E1393" s="190"/>
      <c r="F1393" s="190"/>
      <c r="G1393" s="345"/>
      <c r="H1393" s="345"/>
      <c r="I1393" s="345"/>
    </row>
    <row r="1394" spans="1:9" ht="15.75">
      <c r="A1394" s="190"/>
      <c r="B1394" s="194"/>
      <c r="C1394" s="338"/>
      <c r="D1394" s="141" t="s">
        <v>2033</v>
      </c>
      <c r="E1394" s="190"/>
      <c r="F1394" s="190"/>
      <c r="G1394" s="345"/>
      <c r="H1394" s="345"/>
      <c r="I1394" s="345"/>
    </row>
    <row r="1395" spans="1:9" ht="15.75">
      <c r="A1395" s="190"/>
      <c r="B1395" s="194"/>
      <c r="C1395" s="338"/>
      <c r="D1395" s="141" t="s">
        <v>2034</v>
      </c>
      <c r="E1395" s="190"/>
      <c r="F1395" s="190"/>
      <c r="G1395" s="345"/>
      <c r="H1395" s="345"/>
      <c r="I1395" s="345"/>
    </row>
    <row r="1396" spans="1:9" ht="15.75">
      <c r="A1396" s="190"/>
      <c r="B1396" s="194"/>
      <c r="C1396" s="338"/>
      <c r="D1396" s="141" t="s">
        <v>2035</v>
      </c>
      <c r="E1396" s="190"/>
      <c r="F1396" s="190"/>
      <c r="G1396" s="345"/>
      <c r="H1396" s="345"/>
      <c r="I1396" s="345"/>
    </row>
    <row r="1397" spans="1:9" ht="15.75">
      <c r="A1397" s="190"/>
      <c r="B1397" s="194"/>
      <c r="C1397" s="338"/>
      <c r="D1397" s="141" t="s">
        <v>2036</v>
      </c>
      <c r="E1397" s="190"/>
      <c r="F1397" s="190"/>
      <c r="G1397" s="346"/>
      <c r="H1397" s="346"/>
      <c r="I1397" s="346"/>
    </row>
    <row r="1398" spans="1:9" ht="15.75">
      <c r="A1398" s="190"/>
      <c r="B1398" s="194"/>
      <c r="C1398" s="338"/>
      <c r="D1398" s="163" t="s">
        <v>2037</v>
      </c>
      <c r="E1398" s="190"/>
      <c r="F1398" s="190"/>
      <c r="G1398" s="78">
        <v>23292.799999999999</v>
      </c>
      <c r="H1398" s="124">
        <v>21726.7</v>
      </c>
      <c r="I1398" s="124">
        <v>23344.9</v>
      </c>
    </row>
    <row r="1399" spans="1:9" ht="15.75">
      <c r="A1399" s="183"/>
      <c r="B1399" s="194"/>
      <c r="C1399" s="339"/>
      <c r="D1399" s="163" t="s">
        <v>2038</v>
      </c>
      <c r="E1399" s="183"/>
      <c r="F1399" s="183"/>
      <c r="G1399" s="125">
        <v>3488.2</v>
      </c>
      <c r="H1399" s="78">
        <v>3412.8</v>
      </c>
      <c r="I1399" s="78">
        <v>3327.9</v>
      </c>
    </row>
    <row r="1400" spans="1:9" ht="63">
      <c r="A1400" s="182" t="s">
        <v>2174</v>
      </c>
      <c r="B1400" s="194"/>
      <c r="C1400" s="182" t="s">
        <v>2039</v>
      </c>
      <c r="D1400" s="143" t="s">
        <v>2138</v>
      </c>
      <c r="E1400" s="143" t="s">
        <v>2040</v>
      </c>
      <c r="F1400" s="143" t="s">
        <v>2093</v>
      </c>
      <c r="G1400" s="81">
        <v>23200</v>
      </c>
      <c r="H1400" s="81">
        <v>21262</v>
      </c>
      <c r="I1400" s="81">
        <v>20802</v>
      </c>
    </row>
    <row r="1401" spans="1:9" ht="47.25">
      <c r="A1401" s="190"/>
      <c r="B1401" s="194"/>
      <c r="C1401" s="190"/>
      <c r="D1401" s="143" t="s">
        <v>2122</v>
      </c>
      <c r="E1401" s="190" t="s">
        <v>17</v>
      </c>
      <c r="F1401" s="182" t="s">
        <v>6</v>
      </c>
      <c r="G1401" s="344">
        <v>0</v>
      </c>
      <c r="H1401" s="344">
        <v>0</v>
      </c>
      <c r="I1401" s="344">
        <v>0</v>
      </c>
    </row>
    <row r="1402" spans="1:9" ht="15.75">
      <c r="A1402" s="190"/>
      <c r="B1402" s="194"/>
      <c r="C1402" s="190"/>
      <c r="D1402" s="143" t="s">
        <v>2041</v>
      </c>
      <c r="E1402" s="190"/>
      <c r="F1402" s="336"/>
      <c r="G1402" s="346"/>
      <c r="H1402" s="346"/>
      <c r="I1402" s="346"/>
    </row>
    <row r="1403" spans="1:9" ht="15.75">
      <c r="A1403" s="183"/>
      <c r="B1403" s="194"/>
      <c r="C1403" s="183"/>
      <c r="D1403" s="143" t="s">
        <v>2042</v>
      </c>
      <c r="E1403" s="183"/>
      <c r="F1403" s="335"/>
      <c r="G1403" s="78">
        <v>36768.1</v>
      </c>
      <c r="H1403" s="78">
        <v>48588.7</v>
      </c>
      <c r="I1403" s="78">
        <v>49482.1</v>
      </c>
    </row>
    <row r="1404" spans="1:9" ht="63">
      <c r="A1404" s="182" t="s">
        <v>2175</v>
      </c>
      <c r="B1404" s="194"/>
      <c r="C1404" s="182" t="s">
        <v>2043</v>
      </c>
      <c r="D1404" s="143" t="s">
        <v>1778</v>
      </c>
      <c r="E1404" s="143" t="s">
        <v>60</v>
      </c>
      <c r="F1404" s="143" t="s">
        <v>2093</v>
      </c>
      <c r="G1404" s="81">
        <v>236856</v>
      </c>
      <c r="H1404" s="81">
        <v>171310</v>
      </c>
      <c r="I1404" s="81">
        <v>173736</v>
      </c>
    </row>
    <row r="1405" spans="1:9" ht="63">
      <c r="A1405" s="183"/>
      <c r="B1405" s="194"/>
      <c r="C1405" s="183"/>
      <c r="D1405" s="143" t="s">
        <v>2139</v>
      </c>
      <c r="E1405" s="142" t="s">
        <v>17</v>
      </c>
      <c r="F1405" s="143" t="s">
        <v>6</v>
      </c>
      <c r="G1405" s="78">
        <v>27952.92</v>
      </c>
      <c r="H1405" s="78">
        <v>30793.16</v>
      </c>
      <c r="I1405" s="78">
        <v>29879.39</v>
      </c>
    </row>
    <row r="1406" spans="1:9" ht="63">
      <c r="A1406" s="182" t="s">
        <v>2176</v>
      </c>
      <c r="B1406" s="194"/>
      <c r="C1406" s="337" t="s">
        <v>2044</v>
      </c>
      <c r="D1406" s="143" t="s">
        <v>2140</v>
      </c>
      <c r="E1406" s="143" t="s">
        <v>235</v>
      </c>
      <c r="F1406" s="143" t="s">
        <v>2093</v>
      </c>
      <c r="G1406" s="81">
        <v>11</v>
      </c>
      <c r="H1406" s="81">
        <v>26</v>
      </c>
      <c r="I1406" s="81">
        <v>26</v>
      </c>
    </row>
    <row r="1407" spans="1:9" ht="231.75" customHeight="1">
      <c r="A1407" s="183"/>
      <c r="B1407" s="194"/>
      <c r="C1407" s="339"/>
      <c r="D1407" s="143" t="s">
        <v>2139</v>
      </c>
      <c r="E1407" s="142" t="s">
        <v>17</v>
      </c>
      <c r="F1407" s="143" t="s">
        <v>6</v>
      </c>
      <c r="G1407" s="78">
        <v>1587.09</v>
      </c>
      <c r="H1407" s="78">
        <v>1733.23</v>
      </c>
      <c r="I1407" s="78">
        <v>1701.52</v>
      </c>
    </row>
    <row r="1408" spans="1:9" ht="63">
      <c r="A1408" s="182" t="s">
        <v>2177</v>
      </c>
      <c r="B1408" s="194"/>
      <c r="C1408" s="337" t="s">
        <v>2045</v>
      </c>
      <c r="D1408" s="143" t="s">
        <v>2141</v>
      </c>
      <c r="E1408" s="143" t="s">
        <v>235</v>
      </c>
      <c r="F1408" s="143" t="s">
        <v>2093</v>
      </c>
      <c r="G1408" s="81">
        <v>67</v>
      </c>
      <c r="H1408" s="81">
        <v>67</v>
      </c>
      <c r="I1408" s="81">
        <v>59</v>
      </c>
    </row>
    <row r="1409" spans="1:9" ht="63">
      <c r="A1409" s="183"/>
      <c r="B1409" s="194"/>
      <c r="C1409" s="339"/>
      <c r="D1409" s="143" t="s">
        <v>2139</v>
      </c>
      <c r="E1409" s="142" t="s">
        <v>17</v>
      </c>
      <c r="F1409" s="143" t="s">
        <v>6</v>
      </c>
      <c r="G1409" s="78">
        <v>18412.91</v>
      </c>
      <c r="H1409" s="78">
        <v>18665.439999999999</v>
      </c>
      <c r="I1409" s="78">
        <v>18390.41</v>
      </c>
    </row>
    <row r="1410" spans="1:9" ht="63">
      <c r="A1410" s="182" t="s">
        <v>2178</v>
      </c>
      <c r="B1410" s="194"/>
      <c r="C1410" s="182" t="s">
        <v>2046</v>
      </c>
      <c r="D1410" s="143" t="s">
        <v>2142</v>
      </c>
      <c r="E1410" s="143" t="s">
        <v>235</v>
      </c>
      <c r="F1410" s="143" t="s">
        <v>2093</v>
      </c>
      <c r="G1410" s="81">
        <v>25</v>
      </c>
      <c r="H1410" s="81">
        <v>25</v>
      </c>
      <c r="I1410" s="81">
        <v>24</v>
      </c>
    </row>
    <row r="1411" spans="1:9" ht="123" customHeight="1">
      <c r="A1411" s="183"/>
      <c r="B1411" s="194"/>
      <c r="C1411" s="183"/>
      <c r="D1411" s="143" t="s">
        <v>2143</v>
      </c>
      <c r="E1411" s="142" t="s">
        <v>17</v>
      </c>
      <c r="F1411" s="143" t="s">
        <v>6</v>
      </c>
      <c r="G1411" s="78">
        <v>4295.91</v>
      </c>
      <c r="H1411" s="78">
        <v>4543</v>
      </c>
      <c r="I1411" s="78">
        <v>4606.6000000000004</v>
      </c>
    </row>
    <row r="1412" spans="1:9" ht="63">
      <c r="A1412" s="182" t="s">
        <v>2179</v>
      </c>
      <c r="B1412" s="194"/>
      <c r="C1412" s="182" t="s">
        <v>2047</v>
      </c>
      <c r="D1412" s="143" t="s">
        <v>2144</v>
      </c>
      <c r="E1412" s="143" t="s">
        <v>235</v>
      </c>
      <c r="F1412" s="143" t="s">
        <v>2093</v>
      </c>
      <c r="G1412" s="81">
        <v>306</v>
      </c>
      <c r="H1412" s="81">
        <v>324</v>
      </c>
      <c r="I1412" s="81">
        <v>286</v>
      </c>
    </row>
    <row r="1413" spans="1:9" ht="63">
      <c r="A1413" s="183"/>
      <c r="B1413" s="194"/>
      <c r="C1413" s="183"/>
      <c r="D1413" s="143" t="s">
        <v>2143</v>
      </c>
      <c r="E1413" s="142" t="s">
        <v>17</v>
      </c>
      <c r="F1413" s="143" t="s">
        <v>6</v>
      </c>
      <c r="G1413" s="78">
        <v>31529.86</v>
      </c>
      <c r="H1413" s="78">
        <v>33550.33</v>
      </c>
      <c r="I1413" s="78">
        <v>33593.26</v>
      </c>
    </row>
    <row r="1414" spans="1:9" ht="63">
      <c r="A1414" s="182" t="s">
        <v>2180</v>
      </c>
      <c r="B1414" s="194"/>
      <c r="C1414" s="182" t="s">
        <v>2048</v>
      </c>
      <c r="D1414" s="143" t="s">
        <v>2145</v>
      </c>
      <c r="E1414" s="143" t="s">
        <v>235</v>
      </c>
      <c r="F1414" s="143" t="s">
        <v>2093</v>
      </c>
      <c r="G1414" s="81">
        <v>38</v>
      </c>
      <c r="H1414" s="81">
        <v>21</v>
      </c>
      <c r="I1414" s="81">
        <v>21</v>
      </c>
    </row>
    <row r="1415" spans="1:9" ht="63">
      <c r="A1415" s="183"/>
      <c r="B1415" s="194"/>
      <c r="C1415" s="183"/>
      <c r="D1415" s="143" t="s">
        <v>2143</v>
      </c>
      <c r="E1415" s="142" t="s">
        <v>17</v>
      </c>
      <c r="F1415" s="143" t="s">
        <v>6</v>
      </c>
      <c r="G1415" s="78">
        <v>3790.88</v>
      </c>
      <c r="H1415" s="78">
        <v>4206.41</v>
      </c>
      <c r="I1415" s="78">
        <v>4065.37</v>
      </c>
    </row>
    <row r="1416" spans="1:9" ht="63">
      <c r="A1416" s="182" t="s">
        <v>2181</v>
      </c>
      <c r="B1416" s="194"/>
      <c r="C1416" s="182" t="s">
        <v>2049</v>
      </c>
      <c r="D1416" s="143" t="s">
        <v>2146</v>
      </c>
      <c r="E1416" s="143" t="s">
        <v>235</v>
      </c>
      <c r="F1416" s="143" t="s">
        <v>2093</v>
      </c>
      <c r="G1416" s="81">
        <v>293</v>
      </c>
      <c r="H1416" s="81">
        <v>271</v>
      </c>
      <c r="I1416" s="81">
        <v>271</v>
      </c>
    </row>
    <row r="1417" spans="1:9" ht="47.25">
      <c r="A1417" s="190"/>
      <c r="B1417" s="194"/>
      <c r="C1417" s="190"/>
      <c r="D1417" s="143" t="s">
        <v>2143</v>
      </c>
      <c r="E1417" s="190" t="s">
        <v>17</v>
      </c>
      <c r="F1417" s="182" t="s">
        <v>6</v>
      </c>
      <c r="G1417" s="78">
        <v>40617.47</v>
      </c>
      <c r="H1417" s="30">
        <v>44043.83</v>
      </c>
      <c r="I1417" s="78">
        <v>43015.69</v>
      </c>
    </row>
    <row r="1418" spans="1:9" ht="146.25" customHeight="1">
      <c r="A1418" s="183"/>
      <c r="B1418" s="194"/>
      <c r="C1418" s="183"/>
      <c r="D1418" s="143" t="s">
        <v>2050</v>
      </c>
      <c r="E1418" s="183"/>
      <c r="F1418" s="335"/>
      <c r="G1418" s="78">
        <v>16844.3</v>
      </c>
      <c r="H1418" s="78">
        <v>21383.599999999999</v>
      </c>
      <c r="I1418" s="78">
        <v>21217.5</v>
      </c>
    </row>
    <row r="1419" spans="1:9" ht="63">
      <c r="A1419" s="182" t="s">
        <v>2182</v>
      </c>
      <c r="B1419" s="194"/>
      <c r="C1419" s="182" t="s">
        <v>2051</v>
      </c>
      <c r="D1419" s="143" t="s">
        <v>2147</v>
      </c>
      <c r="E1419" s="143" t="s">
        <v>235</v>
      </c>
      <c r="F1419" s="143" t="s">
        <v>2093</v>
      </c>
      <c r="G1419" s="81">
        <v>378</v>
      </c>
      <c r="H1419" s="81">
        <v>449</v>
      </c>
      <c r="I1419" s="81">
        <v>443</v>
      </c>
    </row>
    <row r="1420" spans="1:9" ht="117" customHeight="1">
      <c r="A1420" s="183"/>
      <c r="B1420" s="194"/>
      <c r="C1420" s="183"/>
      <c r="D1420" s="143" t="s">
        <v>2143</v>
      </c>
      <c r="E1420" s="164" t="s">
        <v>17</v>
      </c>
      <c r="F1420" s="143" t="s">
        <v>6</v>
      </c>
      <c r="G1420" s="78">
        <v>42324.46</v>
      </c>
      <c r="H1420" s="78">
        <v>47473.16</v>
      </c>
      <c r="I1420" s="78">
        <v>45895.66</v>
      </c>
    </row>
    <row r="1421" spans="1:9" ht="63">
      <c r="A1421" s="182" t="s">
        <v>2183</v>
      </c>
      <c r="B1421" s="194"/>
      <c r="C1421" s="182" t="s">
        <v>2052</v>
      </c>
      <c r="D1421" s="163" t="s">
        <v>2053</v>
      </c>
      <c r="E1421" s="143" t="s">
        <v>2054</v>
      </c>
      <c r="F1421" s="143" t="s">
        <v>194</v>
      </c>
      <c r="G1421" s="81">
        <v>12</v>
      </c>
      <c r="H1421" s="81">
        <v>12</v>
      </c>
      <c r="I1421" s="81">
        <v>12</v>
      </c>
    </row>
    <row r="1422" spans="1:9" ht="63" customHeight="1">
      <c r="A1422" s="183"/>
      <c r="B1422" s="194"/>
      <c r="C1422" s="183"/>
      <c r="D1422" s="143" t="s">
        <v>2148</v>
      </c>
      <c r="E1422" s="142" t="s">
        <v>17</v>
      </c>
      <c r="F1422" s="143" t="s">
        <v>6</v>
      </c>
      <c r="G1422" s="78">
        <v>5511.76</v>
      </c>
      <c r="H1422" s="78">
        <v>7144.93</v>
      </c>
      <c r="I1422" s="78">
        <v>7090.7</v>
      </c>
    </row>
    <row r="1423" spans="1:9" ht="63">
      <c r="A1423" s="182" t="s">
        <v>2184</v>
      </c>
      <c r="B1423" s="194"/>
      <c r="C1423" s="182" t="s">
        <v>2055</v>
      </c>
      <c r="D1423" s="163" t="s">
        <v>2056</v>
      </c>
      <c r="E1423" s="143" t="s">
        <v>2054</v>
      </c>
      <c r="F1423" s="143" t="s">
        <v>194</v>
      </c>
      <c r="G1423" s="81">
        <v>4</v>
      </c>
      <c r="H1423" s="81">
        <v>4</v>
      </c>
      <c r="I1423" s="81">
        <v>4</v>
      </c>
    </row>
    <row r="1424" spans="1:9" ht="63">
      <c r="A1424" s="183"/>
      <c r="B1424" s="194"/>
      <c r="C1424" s="183"/>
      <c r="D1424" s="143" t="s">
        <v>2148</v>
      </c>
      <c r="E1424" s="142" t="s">
        <v>17</v>
      </c>
      <c r="F1424" s="143" t="s">
        <v>6</v>
      </c>
      <c r="G1424" s="78">
        <v>2384.52</v>
      </c>
      <c r="H1424" s="78">
        <v>3091.09</v>
      </c>
      <c r="I1424" s="78">
        <v>3067.6</v>
      </c>
    </row>
    <row r="1425" spans="1:9" ht="63">
      <c r="A1425" s="182" t="s">
        <v>2185</v>
      </c>
      <c r="B1425" s="194"/>
      <c r="C1425" s="182" t="s">
        <v>2057</v>
      </c>
      <c r="D1425" s="163" t="s">
        <v>2058</v>
      </c>
      <c r="E1425" s="143" t="s">
        <v>2059</v>
      </c>
      <c r="F1425" s="143" t="s">
        <v>23</v>
      </c>
      <c r="G1425" s="81">
        <v>3</v>
      </c>
      <c r="H1425" s="81">
        <v>4</v>
      </c>
      <c r="I1425" s="81">
        <v>4</v>
      </c>
    </row>
    <row r="1426" spans="1:9" ht="68.25" customHeight="1">
      <c r="A1426" s="183"/>
      <c r="B1426" s="194"/>
      <c r="C1426" s="183"/>
      <c r="D1426" s="143" t="s">
        <v>2149</v>
      </c>
      <c r="E1426" s="142" t="s">
        <v>17</v>
      </c>
      <c r="F1426" s="143" t="s">
        <v>6</v>
      </c>
      <c r="G1426" s="78">
        <v>26073.360000000001</v>
      </c>
      <c r="H1426" s="17">
        <v>33739.370000000003</v>
      </c>
      <c r="I1426" s="17">
        <v>33483.660000000003</v>
      </c>
    </row>
    <row r="1427" spans="1:9" ht="63">
      <c r="A1427" s="182" t="s">
        <v>2186</v>
      </c>
      <c r="B1427" s="194"/>
      <c r="C1427" s="182" t="s">
        <v>1131</v>
      </c>
      <c r="D1427" s="163" t="s">
        <v>2060</v>
      </c>
      <c r="E1427" s="143" t="s">
        <v>2061</v>
      </c>
      <c r="F1427" s="143" t="s">
        <v>23</v>
      </c>
      <c r="G1427" s="81">
        <v>2</v>
      </c>
      <c r="H1427" s="81">
        <v>2</v>
      </c>
      <c r="I1427" s="81">
        <v>2</v>
      </c>
    </row>
    <row r="1428" spans="1:9" ht="117" customHeight="1">
      <c r="A1428" s="183"/>
      <c r="B1428" s="194"/>
      <c r="C1428" s="183"/>
      <c r="D1428" s="143" t="s">
        <v>2149</v>
      </c>
      <c r="E1428" s="143" t="s">
        <v>17</v>
      </c>
      <c r="F1428" s="143" t="s">
        <v>6</v>
      </c>
      <c r="G1428" s="78">
        <v>5120.8599999999997</v>
      </c>
      <c r="H1428" s="78">
        <v>6638.21</v>
      </c>
      <c r="I1428" s="78">
        <v>6587.9</v>
      </c>
    </row>
    <row r="1429" spans="1:9" ht="68.25" customHeight="1">
      <c r="A1429" s="182" t="s">
        <v>2187</v>
      </c>
      <c r="B1429" s="194"/>
      <c r="C1429" s="182" t="s">
        <v>2062</v>
      </c>
      <c r="D1429" s="204" t="s">
        <v>2063</v>
      </c>
      <c r="E1429" s="143" t="s">
        <v>1606</v>
      </c>
      <c r="F1429" s="143" t="s">
        <v>23</v>
      </c>
      <c r="G1429" s="81">
        <v>1</v>
      </c>
      <c r="H1429" s="81">
        <v>1</v>
      </c>
      <c r="I1429" s="81">
        <v>1</v>
      </c>
    </row>
    <row r="1430" spans="1:9" ht="15.75">
      <c r="A1430" s="190"/>
      <c r="B1430" s="194"/>
      <c r="C1430" s="190"/>
      <c r="D1430" s="343"/>
      <c r="E1430" s="143" t="s">
        <v>183</v>
      </c>
      <c r="F1430" s="143" t="s">
        <v>194</v>
      </c>
      <c r="G1430" s="81">
        <v>2225</v>
      </c>
      <c r="H1430" s="81">
        <v>2225</v>
      </c>
      <c r="I1430" s="81">
        <v>2225</v>
      </c>
    </row>
    <row r="1431" spans="1:9" ht="87.75" customHeight="1">
      <c r="A1431" s="183"/>
      <c r="B1431" s="194"/>
      <c r="C1431" s="183"/>
      <c r="D1431" s="143" t="s">
        <v>2150</v>
      </c>
      <c r="E1431" s="142" t="s">
        <v>17</v>
      </c>
      <c r="F1431" s="143" t="s">
        <v>6</v>
      </c>
      <c r="G1431" s="78">
        <v>6054.9</v>
      </c>
      <c r="H1431" s="78">
        <v>6511.7</v>
      </c>
      <c r="I1431" s="78">
        <v>6428.3</v>
      </c>
    </row>
    <row r="1432" spans="1:9" ht="31.5" customHeight="1">
      <c r="A1432" s="182" t="s">
        <v>2188</v>
      </c>
      <c r="B1432" s="194"/>
      <c r="C1432" s="182" t="s">
        <v>2064</v>
      </c>
      <c r="D1432" s="204" t="s">
        <v>2065</v>
      </c>
      <c r="E1432" s="143" t="s">
        <v>1117</v>
      </c>
      <c r="F1432" s="182" t="s">
        <v>2093</v>
      </c>
      <c r="G1432" s="81">
        <v>16650</v>
      </c>
      <c r="H1432" s="81">
        <v>16650</v>
      </c>
      <c r="I1432" s="81">
        <v>15742</v>
      </c>
    </row>
    <row r="1433" spans="1:9" ht="31.5" customHeight="1">
      <c r="A1433" s="190"/>
      <c r="B1433" s="194"/>
      <c r="C1433" s="190"/>
      <c r="D1433" s="343"/>
      <c r="E1433" s="143" t="s">
        <v>2066</v>
      </c>
      <c r="F1433" s="183"/>
      <c r="G1433" s="81">
        <v>6500</v>
      </c>
      <c r="H1433" s="81">
        <v>6500</v>
      </c>
      <c r="I1433" s="81">
        <v>7883</v>
      </c>
    </row>
    <row r="1434" spans="1:9" ht="63">
      <c r="A1434" s="183"/>
      <c r="B1434" s="194"/>
      <c r="C1434" s="183"/>
      <c r="D1434" s="143" t="s">
        <v>2151</v>
      </c>
      <c r="E1434" s="142" t="s">
        <v>17</v>
      </c>
      <c r="F1434" s="143" t="s">
        <v>6</v>
      </c>
      <c r="G1434" s="78">
        <v>80638.559999999998</v>
      </c>
      <c r="H1434" s="78">
        <v>95613.34</v>
      </c>
      <c r="I1434" s="78">
        <v>92976.21</v>
      </c>
    </row>
    <row r="1435" spans="1:9" ht="63">
      <c r="A1435" s="182" t="s">
        <v>2189</v>
      </c>
      <c r="B1435" s="194"/>
      <c r="C1435" s="182" t="s">
        <v>2067</v>
      </c>
      <c r="D1435" s="140" t="s">
        <v>2068</v>
      </c>
      <c r="E1435" s="143" t="s">
        <v>2069</v>
      </c>
      <c r="F1435" s="143" t="s">
        <v>194</v>
      </c>
      <c r="G1435" s="81">
        <v>3200</v>
      </c>
      <c r="H1435" s="81">
        <v>3200</v>
      </c>
      <c r="I1435" s="81">
        <v>3353</v>
      </c>
    </row>
    <row r="1436" spans="1:9" ht="63">
      <c r="A1436" s="183"/>
      <c r="B1436" s="194"/>
      <c r="C1436" s="183"/>
      <c r="D1436" s="143" t="s">
        <v>2152</v>
      </c>
      <c r="E1436" s="142" t="s">
        <v>17</v>
      </c>
      <c r="F1436" s="166" t="s">
        <v>2070</v>
      </c>
      <c r="G1436" s="78">
        <v>6433.31</v>
      </c>
      <c r="H1436" s="78">
        <v>6498.06</v>
      </c>
      <c r="I1436" s="78">
        <v>6414.8</v>
      </c>
    </row>
    <row r="1437" spans="1:9" ht="75" customHeight="1">
      <c r="A1437" s="182" t="s">
        <v>2190</v>
      </c>
      <c r="B1437" s="194"/>
      <c r="C1437" s="182" t="s">
        <v>2071</v>
      </c>
      <c r="D1437" s="141" t="s">
        <v>2153</v>
      </c>
      <c r="E1437" s="122" t="s">
        <v>2040</v>
      </c>
      <c r="F1437" s="164" t="s">
        <v>2093</v>
      </c>
      <c r="G1437" s="81">
        <v>33000</v>
      </c>
      <c r="H1437" s="81">
        <v>25998</v>
      </c>
      <c r="I1437" s="81">
        <v>24796</v>
      </c>
    </row>
    <row r="1438" spans="1:9" ht="47.25">
      <c r="A1438" s="190"/>
      <c r="B1438" s="194"/>
      <c r="C1438" s="190"/>
      <c r="D1438" s="141" t="s">
        <v>2154</v>
      </c>
      <c r="E1438" s="190" t="s">
        <v>17</v>
      </c>
      <c r="F1438" s="340" t="s">
        <v>7</v>
      </c>
      <c r="G1438" s="344">
        <v>0</v>
      </c>
      <c r="H1438" s="344">
        <v>0</v>
      </c>
      <c r="I1438" s="344">
        <v>0</v>
      </c>
    </row>
    <row r="1439" spans="1:9" ht="15.75">
      <c r="A1439" s="190"/>
      <c r="B1439" s="194"/>
      <c r="C1439" s="190"/>
      <c r="D1439" s="141" t="s">
        <v>2072</v>
      </c>
      <c r="E1439" s="190"/>
      <c r="F1439" s="341"/>
      <c r="G1439" s="345"/>
      <c r="H1439" s="345"/>
      <c r="I1439" s="345"/>
    </row>
    <row r="1440" spans="1:9" ht="15.75">
      <c r="A1440" s="190"/>
      <c r="B1440" s="194"/>
      <c r="C1440" s="190"/>
      <c r="D1440" s="141" t="s">
        <v>2073</v>
      </c>
      <c r="E1440" s="190"/>
      <c r="F1440" s="341"/>
      <c r="G1440" s="345"/>
      <c r="H1440" s="345"/>
      <c r="I1440" s="345"/>
    </row>
    <row r="1441" spans="1:9" ht="15.75">
      <c r="A1441" s="190"/>
      <c r="B1441" s="194"/>
      <c r="C1441" s="190"/>
      <c r="D1441" s="141" t="s">
        <v>2074</v>
      </c>
      <c r="E1441" s="190"/>
      <c r="F1441" s="341"/>
      <c r="G1441" s="345"/>
      <c r="H1441" s="345"/>
      <c r="I1441" s="345"/>
    </row>
    <row r="1442" spans="1:9" ht="15.75">
      <c r="A1442" s="190"/>
      <c r="B1442" s="194"/>
      <c r="C1442" s="190"/>
      <c r="D1442" s="141" t="s">
        <v>2075</v>
      </c>
      <c r="E1442" s="190"/>
      <c r="F1442" s="341"/>
      <c r="G1442" s="345"/>
      <c r="H1442" s="345"/>
      <c r="I1442" s="345"/>
    </row>
    <row r="1443" spans="1:9" ht="15.75">
      <c r="A1443" s="190"/>
      <c r="B1443" s="194"/>
      <c r="C1443" s="190"/>
      <c r="D1443" s="141" t="s">
        <v>2076</v>
      </c>
      <c r="E1443" s="190"/>
      <c r="F1443" s="341"/>
      <c r="G1443" s="345"/>
      <c r="H1443" s="345"/>
      <c r="I1443" s="345"/>
    </row>
    <row r="1444" spans="1:9" ht="15.75">
      <c r="A1444" s="190"/>
      <c r="B1444" s="194"/>
      <c r="C1444" s="190"/>
      <c r="D1444" s="141" t="s">
        <v>2077</v>
      </c>
      <c r="E1444" s="190"/>
      <c r="F1444" s="341"/>
      <c r="G1444" s="345"/>
      <c r="H1444" s="345"/>
      <c r="I1444" s="345"/>
    </row>
    <row r="1445" spans="1:9" ht="15.75">
      <c r="A1445" s="190"/>
      <c r="B1445" s="194"/>
      <c r="C1445" s="190"/>
      <c r="D1445" s="141" t="s">
        <v>2078</v>
      </c>
      <c r="E1445" s="190"/>
      <c r="F1445" s="341"/>
      <c r="G1445" s="345"/>
      <c r="H1445" s="345"/>
      <c r="I1445" s="345"/>
    </row>
    <row r="1446" spans="1:9" ht="15.75">
      <c r="A1446" s="183"/>
      <c r="B1446" s="194"/>
      <c r="C1446" s="183"/>
      <c r="D1446" s="141" t="s">
        <v>2079</v>
      </c>
      <c r="E1446" s="183"/>
      <c r="F1446" s="342"/>
      <c r="G1446" s="346"/>
      <c r="H1446" s="346"/>
      <c r="I1446" s="346"/>
    </row>
    <row r="1447" spans="1:9" ht="65.25" customHeight="1">
      <c r="A1447" s="182" t="s">
        <v>2191</v>
      </c>
      <c r="B1447" s="194"/>
      <c r="C1447" s="182" t="s">
        <v>2080</v>
      </c>
      <c r="D1447" s="141" t="s">
        <v>2155</v>
      </c>
      <c r="E1447" s="122" t="s">
        <v>2013</v>
      </c>
      <c r="F1447" s="164" t="s">
        <v>2093</v>
      </c>
      <c r="G1447" s="81">
        <v>160</v>
      </c>
      <c r="H1447" s="81">
        <v>160</v>
      </c>
      <c r="I1447" s="81">
        <v>144</v>
      </c>
    </row>
    <row r="1448" spans="1:9" ht="47.25">
      <c r="A1448" s="190"/>
      <c r="B1448" s="194"/>
      <c r="C1448" s="190"/>
      <c r="D1448" s="143" t="s">
        <v>2156</v>
      </c>
      <c r="E1448" s="190" t="s">
        <v>17</v>
      </c>
      <c r="F1448" s="340" t="s">
        <v>7</v>
      </c>
      <c r="G1448" s="344">
        <v>0</v>
      </c>
      <c r="H1448" s="344">
        <v>0</v>
      </c>
      <c r="I1448" s="344">
        <v>0</v>
      </c>
    </row>
    <row r="1449" spans="1:9" ht="15.75">
      <c r="A1449" s="190"/>
      <c r="B1449" s="194"/>
      <c r="C1449" s="190"/>
      <c r="D1449" s="143" t="s">
        <v>2081</v>
      </c>
      <c r="E1449" s="190"/>
      <c r="F1449" s="341"/>
      <c r="G1449" s="345"/>
      <c r="H1449" s="345"/>
      <c r="I1449" s="345"/>
    </row>
    <row r="1450" spans="1:9" ht="15.75">
      <c r="A1450" s="190"/>
      <c r="B1450" s="194"/>
      <c r="C1450" s="190"/>
      <c r="D1450" s="143" t="s">
        <v>2082</v>
      </c>
      <c r="E1450" s="190"/>
      <c r="F1450" s="341"/>
      <c r="G1450" s="345"/>
      <c r="H1450" s="345"/>
      <c r="I1450" s="345"/>
    </row>
    <row r="1451" spans="1:9" ht="15.75">
      <c r="A1451" s="190"/>
      <c r="B1451" s="194"/>
      <c r="C1451" s="190"/>
      <c r="D1451" s="143" t="s">
        <v>2083</v>
      </c>
      <c r="E1451" s="190"/>
      <c r="F1451" s="341"/>
      <c r="G1451" s="345"/>
      <c r="H1451" s="345"/>
      <c r="I1451" s="345"/>
    </row>
    <row r="1452" spans="1:9" ht="15.75">
      <c r="A1452" s="190"/>
      <c r="B1452" s="194"/>
      <c r="C1452" s="190"/>
      <c r="D1452" s="143" t="s">
        <v>2084</v>
      </c>
      <c r="E1452" s="190"/>
      <c r="F1452" s="341"/>
      <c r="G1452" s="345"/>
      <c r="H1452" s="345"/>
      <c r="I1452" s="345"/>
    </row>
    <row r="1453" spans="1:9" ht="15.75">
      <c r="A1453" s="190"/>
      <c r="B1453" s="194"/>
      <c r="C1453" s="190"/>
      <c r="D1453" s="143" t="s">
        <v>2085</v>
      </c>
      <c r="E1453" s="190"/>
      <c r="F1453" s="341"/>
      <c r="G1453" s="345"/>
      <c r="H1453" s="345"/>
      <c r="I1453" s="345"/>
    </row>
    <row r="1454" spans="1:9" ht="15.75">
      <c r="A1454" s="190"/>
      <c r="B1454" s="194"/>
      <c r="C1454" s="190"/>
      <c r="D1454" s="143" t="s">
        <v>2086</v>
      </c>
      <c r="E1454" s="190"/>
      <c r="F1454" s="341"/>
      <c r="G1454" s="345"/>
      <c r="H1454" s="345"/>
      <c r="I1454" s="345"/>
    </row>
    <row r="1455" spans="1:9" ht="15.75">
      <c r="A1455" s="190"/>
      <c r="B1455" s="194"/>
      <c r="C1455" s="190"/>
      <c r="D1455" s="143" t="s">
        <v>2087</v>
      </c>
      <c r="E1455" s="190"/>
      <c r="F1455" s="341"/>
      <c r="G1455" s="345"/>
      <c r="H1455" s="345"/>
      <c r="I1455" s="345"/>
    </row>
    <row r="1456" spans="1:9" ht="15.75">
      <c r="A1456" s="190"/>
      <c r="B1456" s="194"/>
      <c r="C1456" s="190"/>
      <c r="D1456" s="143" t="s">
        <v>2088</v>
      </c>
      <c r="E1456" s="190"/>
      <c r="F1456" s="341"/>
      <c r="G1456" s="345"/>
      <c r="H1456" s="345"/>
      <c r="I1456" s="345"/>
    </row>
    <row r="1457" spans="1:9" ht="15.75">
      <c r="A1457" s="183"/>
      <c r="B1457" s="194"/>
      <c r="C1457" s="183"/>
      <c r="D1457" s="143" t="s">
        <v>2089</v>
      </c>
      <c r="E1457" s="183"/>
      <c r="F1457" s="342"/>
      <c r="G1457" s="346"/>
      <c r="H1457" s="346"/>
      <c r="I1457" s="346"/>
    </row>
    <row r="1458" spans="1:9" ht="72.75" customHeight="1">
      <c r="A1458" s="182" t="s">
        <v>2192</v>
      </c>
      <c r="B1458" s="194"/>
      <c r="C1458" s="182" t="s">
        <v>2090</v>
      </c>
      <c r="D1458" s="162" t="s">
        <v>2197</v>
      </c>
      <c r="E1458" s="166" t="s">
        <v>1117</v>
      </c>
      <c r="F1458" s="164" t="s">
        <v>2093</v>
      </c>
      <c r="G1458" s="81">
        <v>3000</v>
      </c>
      <c r="H1458" s="81">
        <v>2800</v>
      </c>
      <c r="I1458" s="81">
        <v>2633</v>
      </c>
    </row>
    <row r="1459" spans="1:9" ht="47.25">
      <c r="A1459" s="190"/>
      <c r="B1459" s="194"/>
      <c r="C1459" s="190"/>
      <c r="D1459" s="143" t="s">
        <v>2158</v>
      </c>
      <c r="E1459" s="190" t="s">
        <v>17</v>
      </c>
      <c r="F1459" s="341" t="s">
        <v>7</v>
      </c>
      <c r="G1459" s="344">
        <v>0</v>
      </c>
      <c r="H1459" s="344">
        <v>0</v>
      </c>
      <c r="I1459" s="344">
        <v>0</v>
      </c>
    </row>
    <row r="1460" spans="1:9" ht="15.75">
      <c r="A1460" s="190"/>
      <c r="B1460" s="194"/>
      <c r="C1460" s="190"/>
      <c r="D1460" s="143" t="s">
        <v>1994</v>
      </c>
      <c r="E1460" s="190"/>
      <c r="F1460" s="341"/>
      <c r="G1460" s="345"/>
      <c r="H1460" s="345"/>
      <c r="I1460" s="345"/>
    </row>
    <row r="1461" spans="1:9" ht="15.75">
      <c r="A1461" s="190"/>
      <c r="B1461" s="194"/>
      <c r="C1461" s="190"/>
      <c r="D1461" s="143" t="s">
        <v>1995</v>
      </c>
      <c r="E1461" s="190"/>
      <c r="F1461" s="341"/>
      <c r="G1461" s="345"/>
      <c r="H1461" s="345"/>
      <c r="I1461" s="345"/>
    </row>
    <row r="1462" spans="1:9" ht="15.75">
      <c r="A1462" s="190"/>
      <c r="B1462" s="194"/>
      <c r="C1462" s="190"/>
      <c r="D1462" s="143" t="s">
        <v>1996</v>
      </c>
      <c r="E1462" s="190"/>
      <c r="F1462" s="341"/>
      <c r="G1462" s="345"/>
      <c r="H1462" s="345"/>
      <c r="I1462" s="345"/>
    </row>
    <row r="1463" spans="1:9" ht="15.75">
      <c r="A1463" s="183"/>
      <c r="B1463" s="194"/>
      <c r="C1463" s="183"/>
      <c r="D1463" s="143" t="s">
        <v>1997</v>
      </c>
      <c r="E1463" s="183"/>
      <c r="F1463" s="342"/>
      <c r="G1463" s="346"/>
      <c r="H1463" s="346"/>
      <c r="I1463" s="346"/>
    </row>
    <row r="1464" spans="1:9" ht="75.75" customHeight="1">
      <c r="A1464" s="182" t="s">
        <v>2193</v>
      </c>
      <c r="B1464" s="194"/>
      <c r="C1464" s="182" t="s">
        <v>2091</v>
      </c>
      <c r="D1464" s="99" t="s">
        <v>2196</v>
      </c>
      <c r="E1464" s="166" t="s">
        <v>2092</v>
      </c>
      <c r="F1464" s="166" t="s">
        <v>2093</v>
      </c>
      <c r="G1464" s="81">
        <v>6840</v>
      </c>
      <c r="H1464" s="81">
        <v>6840</v>
      </c>
      <c r="I1464" s="81">
        <v>6804</v>
      </c>
    </row>
    <row r="1465" spans="1:9" ht="47.25">
      <c r="A1465" s="190"/>
      <c r="B1465" s="194"/>
      <c r="C1465" s="190"/>
      <c r="D1465" s="141" t="s">
        <v>2157</v>
      </c>
      <c r="E1465" s="190" t="s">
        <v>17</v>
      </c>
      <c r="F1465" s="306" t="s">
        <v>7</v>
      </c>
      <c r="G1465" s="344">
        <v>0</v>
      </c>
      <c r="H1465" s="344">
        <v>0</v>
      </c>
      <c r="I1465" s="344">
        <v>0</v>
      </c>
    </row>
    <row r="1466" spans="1:9" ht="15.75">
      <c r="A1466" s="190"/>
      <c r="B1466" s="194"/>
      <c r="C1466" s="190"/>
      <c r="D1466" s="141" t="s">
        <v>2094</v>
      </c>
      <c r="E1466" s="190"/>
      <c r="F1466" s="307"/>
      <c r="G1466" s="345"/>
      <c r="H1466" s="345"/>
      <c r="I1466" s="345"/>
    </row>
    <row r="1467" spans="1:9" ht="15.75">
      <c r="A1467" s="190"/>
      <c r="B1467" s="194"/>
      <c r="C1467" s="190"/>
      <c r="D1467" s="141" t="s">
        <v>2095</v>
      </c>
      <c r="E1467" s="190"/>
      <c r="F1467" s="307"/>
      <c r="G1467" s="345"/>
      <c r="H1467" s="345"/>
      <c r="I1467" s="345"/>
    </row>
    <row r="1468" spans="1:9" ht="15.75">
      <c r="A1468" s="190"/>
      <c r="B1468" s="194"/>
      <c r="C1468" s="190"/>
      <c r="D1468" s="141" t="s">
        <v>2096</v>
      </c>
      <c r="E1468" s="190"/>
      <c r="F1468" s="307"/>
      <c r="G1468" s="345"/>
      <c r="H1468" s="345"/>
      <c r="I1468" s="345"/>
    </row>
    <row r="1469" spans="1:9" ht="15.75">
      <c r="A1469" s="190"/>
      <c r="B1469" s="194"/>
      <c r="C1469" s="190"/>
      <c r="D1469" s="141" t="s">
        <v>2097</v>
      </c>
      <c r="E1469" s="190"/>
      <c r="F1469" s="307"/>
      <c r="G1469" s="345"/>
      <c r="H1469" s="345"/>
      <c r="I1469" s="345"/>
    </row>
    <row r="1470" spans="1:9" ht="15.75">
      <c r="A1470" s="190"/>
      <c r="B1470" s="194"/>
      <c r="C1470" s="190"/>
      <c r="D1470" s="141" t="s">
        <v>2098</v>
      </c>
      <c r="E1470" s="190"/>
      <c r="F1470" s="307"/>
      <c r="G1470" s="345"/>
      <c r="H1470" s="345"/>
      <c r="I1470" s="345"/>
    </row>
    <row r="1471" spans="1:9" ht="15.75">
      <c r="A1471" s="190"/>
      <c r="B1471" s="194"/>
      <c r="C1471" s="190"/>
      <c r="D1471" s="141" t="s">
        <v>2099</v>
      </c>
      <c r="E1471" s="190"/>
      <c r="F1471" s="307"/>
      <c r="G1471" s="345"/>
      <c r="H1471" s="345"/>
      <c r="I1471" s="345"/>
    </row>
    <row r="1472" spans="1:9" ht="15.75">
      <c r="A1472" s="190"/>
      <c r="B1472" s="194"/>
      <c r="C1472" s="190"/>
      <c r="D1472" s="141" t="s">
        <v>2100</v>
      </c>
      <c r="E1472" s="190"/>
      <c r="F1472" s="307"/>
      <c r="G1472" s="345"/>
      <c r="H1472" s="345"/>
      <c r="I1472" s="345"/>
    </row>
    <row r="1473" spans="1:9" ht="15.75">
      <c r="A1473" s="183"/>
      <c r="B1473" s="194"/>
      <c r="C1473" s="183"/>
      <c r="D1473" s="141" t="s">
        <v>2101</v>
      </c>
      <c r="E1473" s="183"/>
      <c r="F1473" s="308"/>
      <c r="G1473" s="346"/>
      <c r="H1473" s="346"/>
      <c r="I1473" s="346"/>
    </row>
    <row r="1474" spans="1:9" ht="35.25" customHeight="1">
      <c r="A1474" s="182" t="s">
        <v>2194</v>
      </c>
      <c r="B1474" s="194"/>
      <c r="C1474" s="182" t="s">
        <v>2102</v>
      </c>
      <c r="D1474" s="204" t="s">
        <v>2103</v>
      </c>
      <c r="E1474" s="143" t="s">
        <v>2066</v>
      </c>
      <c r="F1474" s="182" t="s">
        <v>23</v>
      </c>
      <c r="G1474" s="81">
        <v>24000</v>
      </c>
      <c r="H1474" s="81">
        <v>18500</v>
      </c>
      <c r="I1474" s="81">
        <v>18667</v>
      </c>
    </row>
    <row r="1475" spans="1:9" ht="64.5" customHeight="1">
      <c r="A1475" s="190"/>
      <c r="B1475" s="194"/>
      <c r="C1475" s="190"/>
      <c r="D1475" s="343"/>
      <c r="E1475" s="143" t="s">
        <v>2104</v>
      </c>
      <c r="F1475" s="183"/>
      <c r="G1475" s="81">
        <v>2300</v>
      </c>
      <c r="H1475" s="81">
        <v>3600</v>
      </c>
      <c r="I1475" s="81">
        <v>3887</v>
      </c>
    </row>
    <row r="1476" spans="1:9" ht="71.25" customHeight="1">
      <c r="A1476" s="190"/>
      <c r="B1476" s="194"/>
      <c r="C1476" s="190"/>
      <c r="D1476" s="143" t="s">
        <v>2151</v>
      </c>
      <c r="E1476" s="142" t="s">
        <v>17</v>
      </c>
      <c r="F1476" s="141" t="s">
        <v>6</v>
      </c>
      <c r="G1476" s="78">
        <v>49219.44</v>
      </c>
      <c r="H1476" s="78">
        <v>49497.2</v>
      </c>
      <c r="I1476" s="78">
        <v>50047.7</v>
      </c>
    </row>
    <row r="1477" spans="1:9" ht="63" customHeight="1">
      <c r="A1477" s="197" t="s">
        <v>2159</v>
      </c>
      <c r="B1477" s="197"/>
      <c r="C1477" s="197"/>
      <c r="D1477" s="197"/>
      <c r="E1477" s="249" t="s">
        <v>18</v>
      </c>
      <c r="F1477" s="249" t="s">
        <v>7</v>
      </c>
      <c r="G1477" s="126">
        <f>G1297+G1298+G1300+G1301+G1304+G1305+G1306+G1307+G1308+G1311+G1312+G1313+G1314+G1315+G1318+G1319+G1320+G1321+G1322+G1323+G1326+G1327+G1337+G1339+G1348+G1349+G1352+G1354+G1355+G1356+G1358+G1360+G1367+G1370+G1371+G1373+G1398+G1399+G1403+G1405+G1407+G1409+G1411+G1413+G1415+G1417+G1418+G1420+G1422+G1424+G1426+G1428+G1431+G1434+G1436+G1476</f>
        <v>958886.7</v>
      </c>
      <c r="H1477" s="31">
        <f>H1297+H1298+H1300+H1301+H1304+H1305+H1306+H1307+H1308+H1311+H1312+H1313+H1314+H1315+H1318+H1319+H1320+H1321+H1322+H1323+H1326+H1327+H1330+H1331+H1332+H1333+H1334+H1337+H1339+H1341+H1342+H1343+H1344+H1345+H1346+H1347+H1348+H1349+H1352+H1354+H1355+H1356+H1358+H1360+H1362+H1363+H1364+H1365+H1366+H1367+H1370+H1371+H1373+H1376+H1377+H1378+H1379+H1380+H1381+H1382+H1383+H1384+H1385+H1386+H1387+H1388+H1389+H1390+H1391+H1392+H1393+H1394+H1395+H1396+H1397+H1398+H1399+H1403++H1407+H1409+H1411+H1413+H1415+H1417+H1418+H1420+H1422+H1424+H1426+H1428+H1431+H1434+H1436+H1438+H1439+H1440+H1441+H1442+H1443+H1444+H1445+H1446+H1448+H1449+H1450+H1451+H1452+H1453+H1454+H1455+H1456+H1457+H1459+H1460+H1461+H1462+H1463+H1465+H1466+H1467+H1468+H1469+H1470+H1471+H1472+H1473+H1476+H1405</f>
        <v>1043246.6799999999</v>
      </c>
      <c r="I1477" s="31">
        <f>I1297+I1298+I1300+I1301+I1304+I1305+I1306+I1307+I1308+I1311+I1312+I1313+I1314+I1315+I1318+I1319+I1320+I1321+I1322+I1323+I1326+I1327+I1330+I1331+I1332+I1333+I1334+I1337+I1339+I1341+I1342+I1343+I1344+I1345+I1346+I1347+I1348+I1349+I1352+I1354+I1355+I1356+I1358+I1360+I1362+I1363+I1364+I1365+I1366+I1367+I1370+I1371+I1373+I1376+I1377+I1378+I1379+I1380+I1381+I1382+I1383+I1384+I1385+I1386+I1387+I1388+I1389+I1390+I1391+I1392+I1393+I1394+I1395+I1396+I1397+I1398+I1399+I1403++I1407+I1409+I1411+I1413+I1415+I1417+I1418+I1420+I1422+I1424+I1426+I1428+I1431+I1434+I1436+I1438+I1439+I1440+I1441+I1442+I1443+I1444+I1445+I1446+I1448+I1449+I1450+I1451+I1452+I1453+I1454+I1455+I1456+I1457+I1459+I1460+I1461+I1462+I1463+I1465+I1466+I1467+I1468+I1469+I1470+I1471+I1472+I1473+I1476+I1405</f>
        <v>1033106.4999999999</v>
      </c>
    </row>
    <row r="1478" spans="1:9" ht="45" customHeight="1">
      <c r="A1478" s="197" t="s">
        <v>2195</v>
      </c>
      <c r="B1478" s="197"/>
      <c r="C1478" s="197"/>
      <c r="D1478" s="197"/>
      <c r="E1478" s="249"/>
      <c r="F1478" s="249"/>
      <c r="G1478" s="126">
        <f>G1477</f>
        <v>958886.7</v>
      </c>
      <c r="H1478" s="31">
        <f>H1477</f>
        <v>1043246.6799999999</v>
      </c>
      <c r="I1478" s="31">
        <f>I1477</f>
        <v>1033106.4999999999</v>
      </c>
    </row>
    <row r="1479" spans="1:9" ht="15" customHeight="1">
      <c r="A1479" s="347" t="s">
        <v>2199</v>
      </c>
      <c r="B1479" s="347"/>
      <c r="C1479" s="347"/>
      <c r="D1479" s="347"/>
      <c r="E1479" s="347"/>
      <c r="F1479" s="347"/>
      <c r="G1479" s="347"/>
      <c r="H1479" s="347"/>
      <c r="I1479" s="347"/>
    </row>
    <row r="1480" spans="1:9" ht="106.5" customHeight="1">
      <c r="A1480" s="348" t="s">
        <v>2274</v>
      </c>
      <c r="B1480" s="350" t="s">
        <v>2200</v>
      </c>
      <c r="C1480" s="348" t="s">
        <v>2201</v>
      </c>
      <c r="D1480" s="44" t="s">
        <v>2202</v>
      </c>
      <c r="E1480" s="45" t="s">
        <v>2203</v>
      </c>
      <c r="F1480" s="45" t="s">
        <v>23</v>
      </c>
      <c r="G1480" s="128">
        <v>50</v>
      </c>
      <c r="H1480" s="45" t="s">
        <v>11</v>
      </c>
      <c r="I1480" s="45" t="s">
        <v>11</v>
      </c>
    </row>
    <row r="1481" spans="1:9" ht="123" customHeight="1">
      <c r="A1481" s="349"/>
      <c r="B1481" s="351"/>
      <c r="C1481" s="349"/>
      <c r="D1481" s="45" t="s">
        <v>2204</v>
      </c>
      <c r="E1481" s="45" t="s">
        <v>17</v>
      </c>
      <c r="F1481" s="45" t="s">
        <v>7</v>
      </c>
      <c r="G1481" s="130">
        <v>52.13</v>
      </c>
      <c r="H1481" s="130">
        <v>4.17</v>
      </c>
      <c r="I1481" s="130">
        <v>4.17</v>
      </c>
    </row>
    <row r="1482" spans="1:9" ht="78.75">
      <c r="A1482" s="348" t="s">
        <v>2275</v>
      </c>
      <c r="B1482" s="351"/>
      <c r="C1482" s="348" t="s">
        <v>2201</v>
      </c>
      <c r="D1482" s="44" t="s">
        <v>2205</v>
      </c>
      <c r="E1482" s="45" t="s">
        <v>2206</v>
      </c>
      <c r="F1482" s="45" t="s">
        <v>23</v>
      </c>
      <c r="G1482" s="128">
        <v>50</v>
      </c>
      <c r="H1482" s="45" t="s">
        <v>2207</v>
      </c>
      <c r="I1482" s="45" t="s">
        <v>2208</v>
      </c>
    </row>
    <row r="1483" spans="1:9" ht="63">
      <c r="A1483" s="349"/>
      <c r="B1483" s="351"/>
      <c r="C1483" s="349"/>
      <c r="D1483" s="45" t="s">
        <v>2204</v>
      </c>
      <c r="E1483" s="45" t="s">
        <v>17</v>
      </c>
      <c r="F1483" s="45" t="s">
        <v>7</v>
      </c>
      <c r="G1483" s="130">
        <v>52.14</v>
      </c>
      <c r="H1483" s="130">
        <v>648.02</v>
      </c>
      <c r="I1483" s="130">
        <v>648.02</v>
      </c>
    </row>
    <row r="1484" spans="1:9" ht="110.25">
      <c r="A1484" s="348" t="s">
        <v>2276</v>
      </c>
      <c r="B1484" s="351"/>
      <c r="C1484" s="348" t="s">
        <v>2209</v>
      </c>
      <c r="D1484" s="45" t="s">
        <v>2210</v>
      </c>
      <c r="E1484" s="45" t="s">
        <v>2211</v>
      </c>
      <c r="F1484" s="45" t="s">
        <v>23</v>
      </c>
      <c r="G1484" s="128">
        <v>5</v>
      </c>
      <c r="H1484" s="45" t="s">
        <v>8</v>
      </c>
      <c r="I1484" s="45" t="s">
        <v>8</v>
      </c>
    </row>
    <row r="1485" spans="1:9" ht="63">
      <c r="A1485" s="349"/>
      <c r="B1485" s="351"/>
      <c r="C1485" s="349"/>
      <c r="D1485" s="45" t="s">
        <v>2204</v>
      </c>
      <c r="E1485" s="45" t="s">
        <v>17</v>
      </c>
      <c r="F1485" s="45" t="s">
        <v>7</v>
      </c>
      <c r="G1485" s="130">
        <v>0.39</v>
      </c>
      <c r="H1485" s="130">
        <v>0.08</v>
      </c>
      <c r="I1485" s="130">
        <v>0.08</v>
      </c>
    </row>
    <row r="1486" spans="1:9" ht="110.25">
      <c r="A1486" s="348" t="s">
        <v>2277</v>
      </c>
      <c r="B1486" s="351"/>
      <c r="C1486" s="348" t="s">
        <v>2209</v>
      </c>
      <c r="D1486" s="45" t="s">
        <v>2212</v>
      </c>
      <c r="E1486" s="45" t="s">
        <v>2213</v>
      </c>
      <c r="F1486" s="45" t="s">
        <v>23</v>
      </c>
      <c r="G1486" s="128">
        <v>1</v>
      </c>
      <c r="H1486" s="45" t="s">
        <v>2214</v>
      </c>
      <c r="I1486" s="45" t="s">
        <v>2215</v>
      </c>
    </row>
    <row r="1487" spans="1:9" ht="63">
      <c r="A1487" s="349"/>
      <c r="B1487" s="351"/>
      <c r="C1487" s="349"/>
      <c r="D1487" s="45" t="s">
        <v>2204</v>
      </c>
      <c r="E1487" s="45" t="s">
        <v>17</v>
      </c>
      <c r="F1487" s="45" t="s">
        <v>7</v>
      </c>
      <c r="G1487" s="130">
        <v>0.08</v>
      </c>
      <c r="H1487" s="130">
        <v>17.84</v>
      </c>
      <c r="I1487" s="130">
        <v>17.84</v>
      </c>
    </row>
    <row r="1488" spans="1:9" ht="63">
      <c r="A1488" s="348" t="s">
        <v>2278</v>
      </c>
      <c r="B1488" s="351"/>
      <c r="C1488" s="348" t="s">
        <v>2216</v>
      </c>
      <c r="D1488" s="118" t="s">
        <v>2217</v>
      </c>
      <c r="E1488" s="45" t="s">
        <v>2218</v>
      </c>
      <c r="F1488" s="45" t="s">
        <v>23</v>
      </c>
      <c r="G1488" s="128">
        <v>11113</v>
      </c>
      <c r="H1488" s="128">
        <v>11113</v>
      </c>
      <c r="I1488" s="128">
        <v>11113</v>
      </c>
    </row>
    <row r="1489" spans="1:9" ht="63">
      <c r="A1489" s="349"/>
      <c r="B1489" s="351"/>
      <c r="C1489" s="349"/>
      <c r="D1489" s="45" t="s">
        <v>2204</v>
      </c>
      <c r="E1489" s="45" t="s">
        <v>17</v>
      </c>
      <c r="F1489" s="45" t="s">
        <v>7</v>
      </c>
      <c r="G1489" s="130">
        <v>868.04</v>
      </c>
      <c r="H1489" s="130">
        <v>868.04</v>
      </c>
      <c r="I1489" s="130">
        <v>868.04</v>
      </c>
    </row>
    <row r="1490" spans="1:9" ht="63">
      <c r="A1490" s="348" t="s">
        <v>2279</v>
      </c>
      <c r="B1490" s="351"/>
      <c r="C1490" s="348" t="s">
        <v>2216</v>
      </c>
      <c r="D1490" s="118" t="s">
        <v>2219</v>
      </c>
      <c r="E1490" s="45" t="s">
        <v>2220</v>
      </c>
      <c r="F1490" s="45" t="s">
        <v>23</v>
      </c>
      <c r="G1490" s="128">
        <v>11113</v>
      </c>
      <c r="H1490" s="128">
        <v>7113</v>
      </c>
      <c r="I1490" s="128">
        <v>7113</v>
      </c>
    </row>
    <row r="1491" spans="1:9" ht="63">
      <c r="A1491" s="349"/>
      <c r="B1491" s="351"/>
      <c r="C1491" s="349"/>
      <c r="D1491" s="45" t="s">
        <v>2204</v>
      </c>
      <c r="E1491" s="45" t="s">
        <v>17</v>
      </c>
      <c r="F1491" s="45" t="s">
        <v>7</v>
      </c>
      <c r="G1491" s="130">
        <v>868.26</v>
      </c>
      <c r="H1491" s="130">
        <v>555.74</v>
      </c>
      <c r="I1491" s="130">
        <v>555.74</v>
      </c>
    </row>
    <row r="1492" spans="1:9" ht="63">
      <c r="A1492" s="348" t="s">
        <v>2280</v>
      </c>
      <c r="B1492" s="351"/>
      <c r="C1492" s="348" t="s">
        <v>2221</v>
      </c>
      <c r="D1492" s="118" t="s">
        <v>2222</v>
      </c>
      <c r="E1492" s="45" t="s">
        <v>2223</v>
      </c>
      <c r="F1492" s="45" t="s">
        <v>23</v>
      </c>
      <c r="G1492" s="128">
        <v>250087</v>
      </c>
      <c r="H1492" s="128">
        <v>250088</v>
      </c>
      <c r="I1492" s="128">
        <v>250088</v>
      </c>
    </row>
    <row r="1493" spans="1:9" ht="63">
      <c r="A1493" s="349"/>
      <c r="B1493" s="351"/>
      <c r="C1493" s="349"/>
      <c r="D1493" s="45" t="s">
        <v>2204</v>
      </c>
      <c r="E1493" s="45" t="s">
        <v>17</v>
      </c>
      <c r="F1493" s="45" t="s">
        <v>7</v>
      </c>
      <c r="G1493" s="130">
        <v>5349.36</v>
      </c>
      <c r="H1493" s="130">
        <v>5329.38</v>
      </c>
      <c r="I1493" s="130">
        <v>5329.38</v>
      </c>
    </row>
    <row r="1494" spans="1:9" ht="78.75">
      <c r="A1494" s="348" t="s">
        <v>2281</v>
      </c>
      <c r="B1494" s="351"/>
      <c r="C1494" s="348" t="s">
        <v>2224</v>
      </c>
      <c r="D1494" s="119" t="s">
        <v>2225</v>
      </c>
      <c r="E1494" s="45" t="s">
        <v>2226</v>
      </c>
      <c r="F1494" s="45" t="s">
        <v>23</v>
      </c>
      <c r="G1494" s="128">
        <v>3450</v>
      </c>
      <c r="H1494" s="128">
        <v>7350</v>
      </c>
      <c r="I1494" s="128" t="s">
        <v>2227</v>
      </c>
    </row>
    <row r="1495" spans="1:9" ht="63">
      <c r="A1495" s="349"/>
      <c r="B1495" s="351"/>
      <c r="C1495" s="349"/>
      <c r="D1495" s="45" t="s">
        <v>2204</v>
      </c>
      <c r="E1495" s="45" t="s">
        <v>17</v>
      </c>
      <c r="F1495" s="45" t="s">
        <v>7</v>
      </c>
      <c r="G1495" s="130">
        <v>4098.57</v>
      </c>
      <c r="H1495" s="130">
        <v>7240.85</v>
      </c>
      <c r="I1495" s="130">
        <v>7240.85</v>
      </c>
    </row>
    <row r="1496" spans="1:9" ht="78.75">
      <c r="A1496" s="348" t="s">
        <v>2282</v>
      </c>
      <c r="B1496" s="351"/>
      <c r="C1496" s="348" t="s">
        <v>2228</v>
      </c>
      <c r="D1496" s="354" t="s">
        <v>2229</v>
      </c>
      <c r="E1496" s="45" t="s">
        <v>2230</v>
      </c>
      <c r="F1496" s="45" t="s">
        <v>23</v>
      </c>
      <c r="G1496" s="128">
        <v>90</v>
      </c>
      <c r="H1496" s="45" t="s">
        <v>2231</v>
      </c>
      <c r="I1496" s="45" t="s">
        <v>2231</v>
      </c>
    </row>
    <row r="1497" spans="1:9" ht="78.75">
      <c r="A1497" s="353"/>
      <c r="B1497" s="351"/>
      <c r="C1497" s="353"/>
      <c r="D1497" s="355"/>
      <c r="E1497" s="45" t="s">
        <v>2232</v>
      </c>
      <c r="F1497" s="45" t="s">
        <v>23</v>
      </c>
      <c r="G1497" s="128">
        <v>90</v>
      </c>
      <c r="H1497" s="45" t="s">
        <v>2231</v>
      </c>
      <c r="I1497" s="45" t="s">
        <v>2231</v>
      </c>
    </row>
    <row r="1498" spans="1:9" ht="63">
      <c r="A1498" s="349"/>
      <c r="B1498" s="351"/>
      <c r="C1498" s="349"/>
      <c r="D1498" s="45" t="s">
        <v>2204</v>
      </c>
      <c r="E1498" s="45" t="s">
        <v>17</v>
      </c>
      <c r="F1498" s="45" t="s">
        <v>7</v>
      </c>
      <c r="G1498" s="130">
        <v>1481.94</v>
      </c>
      <c r="H1498" s="130">
        <v>1481.94</v>
      </c>
      <c r="I1498" s="130">
        <v>1481.94</v>
      </c>
    </row>
    <row r="1499" spans="1:9" ht="63">
      <c r="A1499" s="348" t="s">
        <v>2283</v>
      </c>
      <c r="B1499" s="351"/>
      <c r="C1499" s="182" t="s">
        <v>2233</v>
      </c>
      <c r="D1499" s="118" t="s">
        <v>2234</v>
      </c>
      <c r="E1499" s="45" t="s">
        <v>2235</v>
      </c>
      <c r="F1499" s="45" t="s">
        <v>23</v>
      </c>
      <c r="G1499" s="128">
        <v>20</v>
      </c>
      <c r="H1499" s="45" t="s">
        <v>2236</v>
      </c>
      <c r="I1499" s="45" t="s">
        <v>2236</v>
      </c>
    </row>
    <row r="1500" spans="1:9" ht="150" customHeight="1">
      <c r="A1500" s="349"/>
      <c r="B1500" s="351"/>
      <c r="C1500" s="183"/>
      <c r="D1500" s="45" t="s">
        <v>2204</v>
      </c>
      <c r="E1500" s="45" t="s">
        <v>17</v>
      </c>
      <c r="F1500" s="45" t="s">
        <v>7</v>
      </c>
      <c r="G1500" s="130">
        <v>244.58</v>
      </c>
      <c r="H1500" s="130">
        <v>269.06</v>
      </c>
      <c r="I1500" s="130">
        <v>269.06</v>
      </c>
    </row>
    <row r="1501" spans="1:9" ht="78.75">
      <c r="A1501" s="348" t="s">
        <v>2284</v>
      </c>
      <c r="B1501" s="351"/>
      <c r="C1501" s="348" t="s">
        <v>2237</v>
      </c>
      <c r="D1501" s="119" t="s">
        <v>2238</v>
      </c>
      <c r="E1501" s="45" t="s">
        <v>2239</v>
      </c>
      <c r="F1501" s="45" t="s">
        <v>23</v>
      </c>
      <c r="G1501" s="128">
        <v>1000</v>
      </c>
      <c r="H1501" s="128">
        <v>550</v>
      </c>
      <c r="I1501" s="128" t="s">
        <v>2240</v>
      </c>
    </row>
    <row r="1502" spans="1:9" ht="70.5" customHeight="1">
      <c r="A1502" s="349"/>
      <c r="B1502" s="351"/>
      <c r="C1502" s="349"/>
      <c r="D1502" s="45" t="s">
        <v>2204</v>
      </c>
      <c r="E1502" s="45" t="s">
        <v>17</v>
      </c>
      <c r="F1502" s="45" t="s">
        <v>7</v>
      </c>
      <c r="G1502" s="130">
        <v>544.13</v>
      </c>
      <c r="H1502" s="130">
        <v>7.44</v>
      </c>
      <c r="I1502" s="130">
        <v>7.44</v>
      </c>
    </row>
    <row r="1503" spans="1:9" ht="78.75">
      <c r="A1503" s="348" t="s">
        <v>2285</v>
      </c>
      <c r="B1503" s="351"/>
      <c r="C1503" s="348" t="s">
        <v>2241</v>
      </c>
      <c r="D1503" s="119" t="s">
        <v>2242</v>
      </c>
      <c r="E1503" s="45" t="s">
        <v>2243</v>
      </c>
      <c r="F1503" s="45" t="s">
        <v>23</v>
      </c>
      <c r="G1503" s="128">
        <v>1000</v>
      </c>
      <c r="H1503" s="128">
        <v>956392</v>
      </c>
      <c r="I1503" s="128" t="s">
        <v>2244</v>
      </c>
    </row>
    <row r="1504" spans="1:9" ht="99" customHeight="1">
      <c r="A1504" s="349"/>
      <c r="B1504" s="351"/>
      <c r="C1504" s="349"/>
      <c r="D1504" s="45" t="s">
        <v>2245</v>
      </c>
      <c r="E1504" s="45" t="s">
        <v>17</v>
      </c>
      <c r="F1504" s="45" t="s">
        <v>7</v>
      </c>
      <c r="G1504" s="130">
        <v>544.11</v>
      </c>
      <c r="H1504" s="130">
        <v>25994.73</v>
      </c>
      <c r="I1504" s="130">
        <v>25994.73</v>
      </c>
    </row>
    <row r="1505" spans="1:9" ht="78.75">
      <c r="A1505" s="348" t="s">
        <v>2286</v>
      </c>
      <c r="B1505" s="351"/>
      <c r="C1505" s="348" t="s">
        <v>2246</v>
      </c>
      <c r="D1505" s="118" t="s">
        <v>2247</v>
      </c>
      <c r="E1505" s="45" t="s">
        <v>2243</v>
      </c>
      <c r="F1505" s="45" t="s">
        <v>23</v>
      </c>
      <c r="G1505" s="128">
        <v>200000</v>
      </c>
      <c r="H1505" s="128">
        <v>329300</v>
      </c>
      <c r="I1505" s="128" t="s">
        <v>2248</v>
      </c>
    </row>
    <row r="1506" spans="1:9" ht="91.5" customHeight="1">
      <c r="A1506" s="349"/>
      <c r="B1506" s="351"/>
      <c r="C1506" s="349"/>
      <c r="D1506" s="45" t="s">
        <v>2249</v>
      </c>
      <c r="E1506" s="45" t="s">
        <v>17</v>
      </c>
      <c r="F1506" s="45" t="s">
        <v>7</v>
      </c>
      <c r="G1506" s="130">
        <v>14304</v>
      </c>
      <c r="H1506" s="130">
        <v>8989.89</v>
      </c>
      <c r="I1506" s="130">
        <v>8989.89</v>
      </c>
    </row>
    <row r="1507" spans="1:9" ht="78.75">
      <c r="A1507" s="348" t="s">
        <v>2287</v>
      </c>
      <c r="B1507" s="351"/>
      <c r="C1507" s="348" t="s">
        <v>2246</v>
      </c>
      <c r="D1507" s="118" t="s">
        <v>2250</v>
      </c>
      <c r="E1507" s="45" t="s">
        <v>2239</v>
      </c>
      <c r="F1507" s="45" t="s">
        <v>23</v>
      </c>
      <c r="G1507" s="128">
        <v>200000</v>
      </c>
      <c r="H1507" s="45" t="s">
        <v>8</v>
      </c>
      <c r="I1507" s="45" t="s">
        <v>8</v>
      </c>
    </row>
    <row r="1508" spans="1:9" ht="63">
      <c r="A1508" s="349"/>
      <c r="B1508" s="351"/>
      <c r="C1508" s="349"/>
      <c r="D1508" s="45" t="s">
        <v>2249</v>
      </c>
      <c r="E1508" s="45" t="s">
        <v>17</v>
      </c>
      <c r="F1508" s="45" t="s">
        <v>7</v>
      </c>
      <c r="G1508" s="130">
        <v>14310</v>
      </c>
      <c r="H1508" s="130" t="s">
        <v>2251</v>
      </c>
      <c r="I1508" s="130">
        <v>7.0000000000000007E-2</v>
      </c>
    </row>
    <row r="1509" spans="1:9" ht="63">
      <c r="A1509" s="348" t="s">
        <v>2288</v>
      </c>
      <c r="B1509" s="351"/>
      <c r="C1509" s="348" t="s">
        <v>2252</v>
      </c>
      <c r="D1509" s="118" t="s">
        <v>2253</v>
      </c>
      <c r="E1509" s="45" t="s">
        <v>2254</v>
      </c>
      <c r="F1509" s="45" t="s">
        <v>23</v>
      </c>
      <c r="G1509" s="128">
        <v>7000</v>
      </c>
      <c r="H1509" s="128">
        <v>4725</v>
      </c>
      <c r="I1509" s="128" t="s">
        <v>2255</v>
      </c>
    </row>
    <row r="1510" spans="1:9" ht="63">
      <c r="A1510" s="349"/>
      <c r="B1510" s="351"/>
      <c r="C1510" s="349"/>
      <c r="D1510" s="45" t="s">
        <v>2249</v>
      </c>
      <c r="E1510" s="45" t="s">
        <v>17</v>
      </c>
      <c r="F1510" s="45" t="s">
        <v>7</v>
      </c>
      <c r="G1510" s="130">
        <v>552.79</v>
      </c>
      <c r="H1510" s="130">
        <v>379.46</v>
      </c>
      <c r="I1510" s="130">
        <v>379.46</v>
      </c>
    </row>
    <row r="1511" spans="1:9" ht="63">
      <c r="A1511" s="348" t="s">
        <v>2289</v>
      </c>
      <c r="B1511" s="351"/>
      <c r="C1511" s="348" t="s">
        <v>2252</v>
      </c>
      <c r="D1511" s="118" t="s">
        <v>2256</v>
      </c>
      <c r="E1511" s="45" t="s">
        <v>2257</v>
      </c>
      <c r="F1511" s="45" t="s">
        <v>23</v>
      </c>
      <c r="G1511" s="128">
        <v>7000</v>
      </c>
      <c r="H1511" s="128">
        <v>4725</v>
      </c>
      <c r="I1511" s="128" t="s">
        <v>2255</v>
      </c>
    </row>
    <row r="1512" spans="1:9" ht="63">
      <c r="A1512" s="349"/>
      <c r="B1512" s="352"/>
      <c r="C1512" s="349"/>
      <c r="D1512" s="45" t="s">
        <v>2249</v>
      </c>
      <c r="E1512" s="45" t="s">
        <v>17</v>
      </c>
      <c r="F1512" s="45" t="s">
        <v>7</v>
      </c>
      <c r="G1512" s="130">
        <v>552.58000000000004</v>
      </c>
      <c r="H1512" s="130">
        <v>186.64</v>
      </c>
      <c r="I1512" s="130">
        <v>186.64</v>
      </c>
    </row>
    <row r="1513" spans="1:9" ht="63">
      <c r="A1513" s="362" t="s">
        <v>2258</v>
      </c>
      <c r="B1513" s="363"/>
      <c r="C1513" s="363"/>
      <c r="D1513" s="364"/>
      <c r="E1513" s="129" t="s">
        <v>18</v>
      </c>
      <c r="F1513" s="129" t="s">
        <v>7</v>
      </c>
      <c r="G1513" s="131">
        <f>G1481+G1483+G1485+G1487+G1489+G1491+G1493+G1495+G1498+G1500+G1502+G1504+G1506+G1508+G1510+G1512+78.4</f>
        <v>43901.5</v>
      </c>
      <c r="H1513" s="31">
        <f>H1481+H1483+H1485+H1487+H1489+H1491+H1493+H1495+H1498+H1500+H1502+H1504+H1506+H1508+H1510+H1512+78.4</f>
        <v>52051.75</v>
      </c>
      <c r="I1513" s="131">
        <f>I1481+I1483+I1485+I1487+I1489+I1491+I1493+I1495+I1498+I1500+I1502+I1504+I1506+I1508+I1510+I1512+78.4</f>
        <v>52051.75</v>
      </c>
    </row>
    <row r="1514" spans="1:9" ht="63">
      <c r="A1514" s="348" t="s">
        <v>2290</v>
      </c>
      <c r="B1514" s="350" t="s">
        <v>1801</v>
      </c>
      <c r="C1514" s="348" t="s">
        <v>2259</v>
      </c>
      <c r="D1514" s="45" t="s">
        <v>2260</v>
      </c>
      <c r="E1514" s="45" t="s">
        <v>173</v>
      </c>
      <c r="F1514" s="45" t="s">
        <v>23</v>
      </c>
      <c r="G1514" s="128">
        <v>2100</v>
      </c>
      <c r="H1514" s="128">
        <v>2142</v>
      </c>
      <c r="I1514" s="128">
        <v>2142</v>
      </c>
    </row>
    <row r="1515" spans="1:9" ht="63">
      <c r="A1515" s="349"/>
      <c r="B1515" s="351"/>
      <c r="C1515" s="349"/>
      <c r="D1515" s="45" t="s">
        <v>2261</v>
      </c>
      <c r="E1515" s="45" t="s">
        <v>17</v>
      </c>
      <c r="F1515" s="45" t="s">
        <v>7</v>
      </c>
      <c r="G1515" s="130">
        <v>1131.04</v>
      </c>
      <c r="H1515" s="130">
        <v>1153.6600000000001</v>
      </c>
      <c r="I1515" s="130">
        <v>1153.6600000000001</v>
      </c>
    </row>
    <row r="1516" spans="1:9" ht="63">
      <c r="A1516" s="348" t="s">
        <v>2291</v>
      </c>
      <c r="B1516" s="351"/>
      <c r="C1516" s="348" t="s">
        <v>181</v>
      </c>
      <c r="D1516" s="45" t="s">
        <v>2262</v>
      </c>
      <c r="E1516" s="45" t="s">
        <v>183</v>
      </c>
      <c r="F1516" s="45" t="s">
        <v>23</v>
      </c>
      <c r="G1516" s="128">
        <v>42</v>
      </c>
      <c r="H1516" s="128">
        <v>47</v>
      </c>
      <c r="I1516" s="128">
        <v>47</v>
      </c>
    </row>
    <row r="1517" spans="1:9" ht="63">
      <c r="A1517" s="349"/>
      <c r="B1517" s="351"/>
      <c r="C1517" s="349"/>
      <c r="D1517" s="45" t="s">
        <v>2261</v>
      </c>
      <c r="E1517" s="45" t="s">
        <v>17</v>
      </c>
      <c r="F1517" s="45" t="s">
        <v>7</v>
      </c>
      <c r="G1517" s="130">
        <v>7680.11</v>
      </c>
      <c r="H1517" s="130">
        <v>8594.41</v>
      </c>
      <c r="I1517" s="130">
        <v>8594.41</v>
      </c>
    </row>
    <row r="1518" spans="1:9" ht="31.5">
      <c r="A1518" s="348" t="s">
        <v>2292</v>
      </c>
      <c r="B1518" s="351"/>
      <c r="C1518" s="348" t="s">
        <v>1513</v>
      </c>
      <c r="D1518" s="348" t="s">
        <v>2263</v>
      </c>
      <c r="E1518" s="45" t="s">
        <v>1188</v>
      </c>
      <c r="F1518" s="45" t="s">
        <v>23</v>
      </c>
      <c r="G1518" s="128">
        <v>80</v>
      </c>
      <c r="H1518" s="128">
        <v>98</v>
      </c>
      <c r="I1518" s="128">
        <v>98</v>
      </c>
    </row>
    <row r="1519" spans="1:9" ht="31.5">
      <c r="A1519" s="353"/>
      <c r="B1519" s="351"/>
      <c r="C1519" s="353"/>
      <c r="D1519" s="349"/>
      <c r="E1519" s="45" t="s">
        <v>777</v>
      </c>
      <c r="F1519" s="45" t="s">
        <v>92</v>
      </c>
      <c r="G1519" s="128" t="s">
        <v>1981</v>
      </c>
      <c r="H1519" s="128" t="s">
        <v>1981</v>
      </c>
      <c r="I1519" s="128" t="s">
        <v>1981</v>
      </c>
    </row>
    <row r="1520" spans="1:9" ht="63">
      <c r="A1520" s="349"/>
      <c r="B1520" s="351"/>
      <c r="C1520" s="349"/>
      <c r="D1520" s="45" t="s">
        <v>2261</v>
      </c>
      <c r="E1520" s="45" t="s">
        <v>17</v>
      </c>
      <c r="F1520" s="45" t="s">
        <v>7</v>
      </c>
      <c r="G1520" s="130">
        <v>3588.88</v>
      </c>
      <c r="H1520" s="130">
        <v>4396.37</v>
      </c>
      <c r="I1520" s="130">
        <v>4396.37</v>
      </c>
    </row>
    <row r="1521" spans="1:9" ht="63">
      <c r="A1521" s="348" t="s">
        <v>2293</v>
      </c>
      <c r="B1521" s="351"/>
      <c r="C1521" s="348" t="s">
        <v>2264</v>
      </c>
      <c r="D1521" s="45" t="s">
        <v>2265</v>
      </c>
      <c r="E1521" s="45" t="s">
        <v>197</v>
      </c>
      <c r="F1521" s="45" t="s">
        <v>23</v>
      </c>
      <c r="G1521" s="128">
        <v>6</v>
      </c>
      <c r="H1521" s="128">
        <v>8</v>
      </c>
      <c r="I1521" s="128">
        <v>8</v>
      </c>
    </row>
    <row r="1522" spans="1:9" ht="63">
      <c r="A1522" s="349"/>
      <c r="B1522" s="351"/>
      <c r="C1522" s="349"/>
      <c r="D1522" s="45" t="s">
        <v>2261</v>
      </c>
      <c r="E1522" s="45" t="s">
        <v>17</v>
      </c>
      <c r="F1522" s="45" t="s">
        <v>7</v>
      </c>
      <c r="G1522" s="130">
        <v>12526.8</v>
      </c>
      <c r="H1522" s="130">
        <v>16702.39</v>
      </c>
      <c r="I1522" s="130">
        <v>16702.39</v>
      </c>
    </row>
    <row r="1523" spans="1:9" ht="63">
      <c r="A1523" s="348" t="s">
        <v>2294</v>
      </c>
      <c r="B1523" s="351"/>
      <c r="C1523" s="348" t="s">
        <v>2266</v>
      </c>
      <c r="D1523" s="118" t="s">
        <v>2267</v>
      </c>
      <c r="E1523" s="45" t="s">
        <v>197</v>
      </c>
      <c r="F1523" s="45" t="s">
        <v>23</v>
      </c>
      <c r="G1523" s="128">
        <v>5</v>
      </c>
      <c r="H1523" s="128">
        <v>5</v>
      </c>
      <c r="I1523" s="128">
        <v>5</v>
      </c>
    </row>
    <row r="1524" spans="1:9" ht="63">
      <c r="A1524" s="349"/>
      <c r="B1524" s="351"/>
      <c r="C1524" s="349"/>
      <c r="D1524" s="45" t="s">
        <v>2261</v>
      </c>
      <c r="E1524" s="45" t="s">
        <v>17</v>
      </c>
      <c r="F1524" s="45" t="s">
        <v>7</v>
      </c>
      <c r="G1524" s="130">
        <v>1934.18</v>
      </c>
      <c r="H1524" s="130">
        <v>1934.18</v>
      </c>
      <c r="I1524" s="130">
        <v>1934.18</v>
      </c>
    </row>
    <row r="1525" spans="1:9" ht="63">
      <c r="A1525" s="348" t="s">
        <v>2295</v>
      </c>
      <c r="B1525" s="351"/>
      <c r="C1525" s="348" t="s">
        <v>239</v>
      </c>
      <c r="D1525" s="45" t="s">
        <v>2268</v>
      </c>
      <c r="E1525" s="45" t="s">
        <v>2269</v>
      </c>
      <c r="F1525" s="45" t="s">
        <v>23</v>
      </c>
      <c r="G1525" s="128">
        <v>4</v>
      </c>
      <c r="H1525" s="128">
        <v>4</v>
      </c>
      <c r="I1525" s="128">
        <v>4</v>
      </c>
    </row>
    <row r="1526" spans="1:9" ht="63">
      <c r="A1526" s="349"/>
      <c r="B1526" s="351"/>
      <c r="C1526" s="349"/>
      <c r="D1526" s="45" t="s">
        <v>2261</v>
      </c>
      <c r="E1526" s="45" t="s">
        <v>17</v>
      </c>
      <c r="F1526" s="45" t="s">
        <v>7</v>
      </c>
      <c r="G1526" s="130">
        <v>13762.72</v>
      </c>
      <c r="H1526" s="130">
        <v>13762.72</v>
      </c>
      <c r="I1526" s="130">
        <v>13762.72</v>
      </c>
    </row>
    <row r="1527" spans="1:9" ht="63">
      <c r="A1527" s="273" t="s">
        <v>2296</v>
      </c>
      <c r="B1527" s="351"/>
      <c r="C1527" s="273" t="s">
        <v>242</v>
      </c>
      <c r="D1527" s="45" t="s">
        <v>2270</v>
      </c>
      <c r="E1527" s="120" t="s">
        <v>244</v>
      </c>
      <c r="F1527" s="120" t="s">
        <v>23</v>
      </c>
      <c r="G1527" s="128">
        <v>3</v>
      </c>
      <c r="H1527" s="128">
        <v>3</v>
      </c>
      <c r="I1527" s="128">
        <v>3</v>
      </c>
    </row>
    <row r="1528" spans="1:9" ht="63">
      <c r="A1528" s="275"/>
      <c r="B1528" s="351"/>
      <c r="C1528" s="275"/>
      <c r="D1528" s="120" t="s">
        <v>2261</v>
      </c>
      <c r="E1528" s="120" t="s">
        <v>17</v>
      </c>
      <c r="F1528" s="120" t="s">
        <v>7</v>
      </c>
      <c r="G1528" s="130">
        <v>3501.7</v>
      </c>
      <c r="H1528" s="130">
        <v>3501.7</v>
      </c>
      <c r="I1528" s="130">
        <v>3501.7</v>
      </c>
    </row>
    <row r="1529" spans="1:9" ht="63">
      <c r="A1529" s="273" t="s">
        <v>2297</v>
      </c>
      <c r="B1529" s="351"/>
      <c r="C1529" s="273" t="s">
        <v>246</v>
      </c>
      <c r="D1529" s="45" t="s">
        <v>2271</v>
      </c>
      <c r="E1529" s="120" t="s">
        <v>150</v>
      </c>
      <c r="F1529" s="120" t="s">
        <v>23</v>
      </c>
      <c r="G1529" s="128">
        <v>4</v>
      </c>
      <c r="H1529" s="128">
        <v>4</v>
      </c>
      <c r="I1529" s="128">
        <v>4</v>
      </c>
    </row>
    <row r="1530" spans="1:9" ht="63">
      <c r="A1530" s="275"/>
      <c r="B1530" s="352"/>
      <c r="C1530" s="275"/>
      <c r="D1530" s="120" t="s">
        <v>2261</v>
      </c>
      <c r="E1530" s="120" t="s">
        <v>17</v>
      </c>
      <c r="F1530" s="120" t="s">
        <v>7</v>
      </c>
      <c r="G1530" s="130">
        <v>8534.07</v>
      </c>
      <c r="H1530" s="130">
        <v>8534.07</v>
      </c>
      <c r="I1530" s="130">
        <v>8534.07</v>
      </c>
    </row>
    <row r="1531" spans="1:9" ht="53.25" customHeight="1">
      <c r="A1531" s="278" t="s">
        <v>2272</v>
      </c>
      <c r="B1531" s="279"/>
      <c r="C1531" s="279"/>
      <c r="D1531" s="280"/>
      <c r="E1531" s="359" t="s">
        <v>18</v>
      </c>
      <c r="F1531" s="359" t="s">
        <v>7</v>
      </c>
      <c r="G1531" s="131">
        <f>G1515+G1517+G1520+G1522+G1524+G1526+G1528+G1530+1602100/1000</f>
        <v>54261.599999999991</v>
      </c>
      <c r="H1531" s="131">
        <f>H1515+H1517+H1520+H1522+H1524+H1526+H1528+H1530+1446100/1000</f>
        <v>60025.599999999991</v>
      </c>
      <c r="I1531" s="131">
        <f>I1515+I1517+I1520+I1522+I1524+I1526+I1528+I1530+1446100/1000</f>
        <v>60025.599999999991</v>
      </c>
    </row>
    <row r="1532" spans="1:9" ht="59.25" customHeight="1">
      <c r="A1532" s="278" t="s">
        <v>2273</v>
      </c>
      <c r="B1532" s="279"/>
      <c r="C1532" s="279"/>
      <c r="D1532" s="280"/>
      <c r="E1532" s="360"/>
      <c r="F1532" s="360"/>
      <c r="G1532" s="31">
        <f>G1513+G1531</f>
        <v>98163.099999999991</v>
      </c>
      <c r="H1532" s="31">
        <f t="shared" ref="H1532:I1532" si="10">H1513+H1531</f>
        <v>112077.34999999999</v>
      </c>
      <c r="I1532" s="31">
        <f t="shared" si="10"/>
        <v>112077.34999999999</v>
      </c>
    </row>
    <row r="1533" spans="1:9" ht="54.75" customHeight="1">
      <c r="A1533" s="356" t="s">
        <v>2198</v>
      </c>
      <c r="B1533" s="357"/>
      <c r="C1533" s="357"/>
      <c r="D1533" s="358"/>
      <c r="E1533" s="361"/>
      <c r="F1533" s="361"/>
      <c r="G1533" s="132">
        <v>9854016.5</v>
      </c>
      <c r="H1533" s="132">
        <v>11030587.199999999</v>
      </c>
      <c r="I1533" s="132">
        <v>10941113.300000001</v>
      </c>
    </row>
  </sheetData>
  <mergeCells count="1536">
    <mergeCell ref="A1531:D1531"/>
    <mergeCell ref="A1532:D1532"/>
    <mergeCell ref="A1533:D1533"/>
    <mergeCell ref="E1531:E1533"/>
    <mergeCell ref="F1531:F1533"/>
    <mergeCell ref="A1507:A1508"/>
    <mergeCell ref="C1507:C1508"/>
    <mergeCell ref="A1509:A1510"/>
    <mergeCell ref="C1509:C1510"/>
    <mergeCell ref="A1511:A1512"/>
    <mergeCell ref="C1511:C1512"/>
    <mergeCell ref="A1513:D1513"/>
    <mergeCell ref="A1514:A1515"/>
    <mergeCell ref="B1514:B1530"/>
    <mergeCell ref="C1514:C1515"/>
    <mergeCell ref="A1516:A1517"/>
    <mergeCell ref="C1516:C1517"/>
    <mergeCell ref="A1518:A1520"/>
    <mergeCell ref="C1518:C1520"/>
    <mergeCell ref="D1518:D1519"/>
    <mergeCell ref="A1521:A1522"/>
    <mergeCell ref="C1521:C1522"/>
    <mergeCell ref="A1523:A1524"/>
    <mergeCell ref="C1523:C1524"/>
    <mergeCell ref="A1525:A1526"/>
    <mergeCell ref="C1525:C1526"/>
    <mergeCell ref="A1527:A1528"/>
    <mergeCell ref="C1527:C1528"/>
    <mergeCell ref="A1529:A1530"/>
    <mergeCell ref="C1529:C1530"/>
    <mergeCell ref="E1477:E1478"/>
    <mergeCell ref="F1477:F1478"/>
    <mergeCell ref="A1479:I1479"/>
    <mergeCell ref="A1480:A1481"/>
    <mergeCell ref="B1480:B1512"/>
    <mergeCell ref="C1480:C1481"/>
    <mergeCell ref="A1482:A1483"/>
    <mergeCell ref="C1482:C1483"/>
    <mergeCell ref="A1484:A1485"/>
    <mergeCell ref="C1484:C1485"/>
    <mergeCell ref="A1486:A1487"/>
    <mergeCell ref="C1486:C1487"/>
    <mergeCell ref="A1488:A1489"/>
    <mergeCell ref="C1488:C1489"/>
    <mergeCell ref="A1490:A1491"/>
    <mergeCell ref="C1490:C1491"/>
    <mergeCell ref="A1492:A1493"/>
    <mergeCell ref="C1492:C1493"/>
    <mergeCell ref="A1494:A1495"/>
    <mergeCell ref="C1494:C1495"/>
    <mergeCell ref="A1496:A1498"/>
    <mergeCell ref="C1496:C1498"/>
    <mergeCell ref="D1496:D1497"/>
    <mergeCell ref="A1499:A1500"/>
    <mergeCell ref="C1499:C1500"/>
    <mergeCell ref="A1501:A1502"/>
    <mergeCell ref="C1501:C1502"/>
    <mergeCell ref="A1503:A1504"/>
    <mergeCell ref="C1503:C1504"/>
    <mergeCell ref="A1505:A1506"/>
    <mergeCell ref="C1505:C1506"/>
    <mergeCell ref="G1401:G1402"/>
    <mergeCell ref="H1401:H1402"/>
    <mergeCell ref="I1401:I1402"/>
    <mergeCell ref="F1432:F1433"/>
    <mergeCell ref="G1438:G1446"/>
    <mergeCell ref="H1438:H1446"/>
    <mergeCell ref="I1438:I1446"/>
    <mergeCell ref="G1448:G1457"/>
    <mergeCell ref="H1448:H1457"/>
    <mergeCell ref="I1448:I1457"/>
    <mergeCell ref="F1474:F1475"/>
    <mergeCell ref="G1465:G1473"/>
    <mergeCell ref="H1465:H1473"/>
    <mergeCell ref="I1465:I1473"/>
    <mergeCell ref="G1459:G1463"/>
    <mergeCell ref="H1459:H1463"/>
    <mergeCell ref="I1459:I1463"/>
    <mergeCell ref="G1330:G1334"/>
    <mergeCell ref="H1330:H1334"/>
    <mergeCell ref="I1330:I1334"/>
    <mergeCell ref="F1335:F1336"/>
    <mergeCell ref="G1341:G1347"/>
    <mergeCell ref="H1341:H1347"/>
    <mergeCell ref="I1341:I1347"/>
    <mergeCell ref="E1341:E1350"/>
    <mergeCell ref="G1362:G1366"/>
    <mergeCell ref="H1362:H1366"/>
    <mergeCell ref="I1362:I1366"/>
    <mergeCell ref="F1374:F1375"/>
    <mergeCell ref="G1376:G1397"/>
    <mergeCell ref="H1376:H1397"/>
    <mergeCell ref="I1376:I1397"/>
    <mergeCell ref="A1464:A1473"/>
    <mergeCell ref="C1464:C1473"/>
    <mergeCell ref="E1465:E1473"/>
    <mergeCell ref="F1465:F1473"/>
    <mergeCell ref="C1427:C1428"/>
    <mergeCell ref="A1429:A1431"/>
    <mergeCell ref="C1429:C1431"/>
    <mergeCell ref="D1429:D1430"/>
    <mergeCell ref="A1432:A1434"/>
    <mergeCell ref="C1432:C1434"/>
    <mergeCell ref="D1432:D1433"/>
    <mergeCell ref="A1414:A1415"/>
    <mergeCell ref="C1414:C1415"/>
    <mergeCell ref="A1416:A1418"/>
    <mergeCell ref="C1416:C1418"/>
    <mergeCell ref="E1417:E1418"/>
    <mergeCell ref="F1417:F1418"/>
    <mergeCell ref="A1474:A1476"/>
    <mergeCell ref="C1474:C1476"/>
    <mergeCell ref="D1474:D1475"/>
    <mergeCell ref="A1477:D1477"/>
    <mergeCell ref="A1478:D1478"/>
    <mergeCell ref="B1295:B1476"/>
    <mergeCell ref="F1295:F1296"/>
    <mergeCell ref="F1302:F1303"/>
    <mergeCell ref="F1309:F1310"/>
    <mergeCell ref="F1316:F1317"/>
    <mergeCell ref="F1324:F1325"/>
    <mergeCell ref="F1328:F1329"/>
    <mergeCell ref="A1328:A1334"/>
    <mergeCell ref="A1435:A1436"/>
    <mergeCell ref="C1435:C1436"/>
    <mergeCell ref="A1437:A1446"/>
    <mergeCell ref="C1437:C1446"/>
    <mergeCell ref="E1438:E1446"/>
    <mergeCell ref="F1438:F1446"/>
    <mergeCell ref="A1447:A1457"/>
    <mergeCell ref="C1447:C1457"/>
    <mergeCell ref="E1448:E1457"/>
    <mergeCell ref="F1448:F1457"/>
    <mergeCell ref="A1458:A1463"/>
    <mergeCell ref="C1458:C1463"/>
    <mergeCell ref="E1459:E1463"/>
    <mergeCell ref="F1459:F1463"/>
    <mergeCell ref="A1423:A1424"/>
    <mergeCell ref="C1423:C1424"/>
    <mergeCell ref="A1425:A1426"/>
    <mergeCell ref="C1425:C1426"/>
    <mergeCell ref="A1427:A1428"/>
    <mergeCell ref="A1419:A1420"/>
    <mergeCell ref="C1419:C1420"/>
    <mergeCell ref="A1421:A1422"/>
    <mergeCell ref="C1421:C1422"/>
    <mergeCell ref="A1404:A1405"/>
    <mergeCell ref="C1404:C1405"/>
    <mergeCell ref="A1406:A1407"/>
    <mergeCell ref="C1406:C1407"/>
    <mergeCell ref="A1408:A1409"/>
    <mergeCell ref="C1408:C1409"/>
    <mergeCell ref="A1410:A1411"/>
    <mergeCell ref="C1410:C1411"/>
    <mergeCell ref="A1412:A1413"/>
    <mergeCell ref="C1412:C1413"/>
    <mergeCell ref="A1369:A1371"/>
    <mergeCell ref="C1369:C1371"/>
    <mergeCell ref="E1370:E1371"/>
    <mergeCell ref="F1370:F1371"/>
    <mergeCell ref="A1372:A1373"/>
    <mergeCell ref="C1372:C1373"/>
    <mergeCell ref="A1374:A1399"/>
    <mergeCell ref="C1374:C1399"/>
    <mergeCell ref="D1374:D1375"/>
    <mergeCell ref="E1376:E1399"/>
    <mergeCell ref="F1376:F1399"/>
    <mergeCell ref="A1400:A1403"/>
    <mergeCell ref="C1400:C1403"/>
    <mergeCell ref="E1401:E1403"/>
    <mergeCell ref="F1401:F1403"/>
    <mergeCell ref="A1353:A1356"/>
    <mergeCell ref="C1353:C1356"/>
    <mergeCell ref="E1354:E1356"/>
    <mergeCell ref="F1354:F1356"/>
    <mergeCell ref="A1357:A1358"/>
    <mergeCell ref="C1357:C1358"/>
    <mergeCell ref="A1359:A1360"/>
    <mergeCell ref="C1359:C1360"/>
    <mergeCell ref="A1361:A1368"/>
    <mergeCell ref="C1361:C1368"/>
    <mergeCell ref="E1362:E1367"/>
    <mergeCell ref="F1362:F1368"/>
    <mergeCell ref="A1335:A1337"/>
    <mergeCell ref="C1335:C1337"/>
    <mergeCell ref="D1335:D1336"/>
    <mergeCell ref="A1338:A1339"/>
    <mergeCell ref="C1338:C1339"/>
    <mergeCell ref="A1340:A1350"/>
    <mergeCell ref="C1340:C1350"/>
    <mergeCell ref="F1341:F1350"/>
    <mergeCell ref="A1351:A1352"/>
    <mergeCell ref="C1351:C1352"/>
    <mergeCell ref="A1316:A1323"/>
    <mergeCell ref="C1316:C1323"/>
    <mergeCell ref="D1316:D1317"/>
    <mergeCell ref="E1318:E1323"/>
    <mergeCell ref="F1318:F1323"/>
    <mergeCell ref="A1324:A1327"/>
    <mergeCell ref="C1324:C1327"/>
    <mergeCell ref="D1324:D1325"/>
    <mergeCell ref="E1326:E1327"/>
    <mergeCell ref="F1326:F1327"/>
    <mergeCell ref="C1328:C1334"/>
    <mergeCell ref="D1328:D1329"/>
    <mergeCell ref="E1330:E1334"/>
    <mergeCell ref="F1330:F1334"/>
    <mergeCell ref="A1295:A1301"/>
    <mergeCell ref="C1295:C1301"/>
    <mergeCell ref="D1295:D1296"/>
    <mergeCell ref="E1297:E1301"/>
    <mergeCell ref="F1297:F1301"/>
    <mergeCell ref="A1302:A1308"/>
    <mergeCell ref="C1302:C1308"/>
    <mergeCell ref="D1302:D1303"/>
    <mergeCell ref="E1304:E1308"/>
    <mergeCell ref="F1304:F1308"/>
    <mergeCell ref="A1309:A1315"/>
    <mergeCell ref="C1309:C1315"/>
    <mergeCell ref="D1309:D1310"/>
    <mergeCell ref="E1311:E1315"/>
    <mergeCell ref="F1311:F1315"/>
    <mergeCell ref="A1288:A1289"/>
    <mergeCell ref="C1288:C1289"/>
    <mergeCell ref="A1290:A1291"/>
    <mergeCell ref="C1290:C1291"/>
    <mergeCell ref="A1292:D1292"/>
    <mergeCell ref="A1293:D1293"/>
    <mergeCell ref="A1164:I1164"/>
    <mergeCell ref="A1294:I1294"/>
    <mergeCell ref="A1270:A1271"/>
    <mergeCell ref="C1270:C1271"/>
    <mergeCell ref="A1272:A1273"/>
    <mergeCell ref="C1272:C1273"/>
    <mergeCell ref="A1274:A1275"/>
    <mergeCell ref="C1274:C1275"/>
    <mergeCell ref="A1276:A1277"/>
    <mergeCell ref="C1276:C1277"/>
    <mergeCell ref="A1278:A1279"/>
    <mergeCell ref="C1278:C1279"/>
    <mergeCell ref="A1280:A1281"/>
    <mergeCell ref="C1280:C1281"/>
    <mergeCell ref="A1282:A1283"/>
    <mergeCell ref="C1282:C1283"/>
    <mergeCell ref="A1284:A1285"/>
    <mergeCell ref="C1284:C1285"/>
    <mergeCell ref="A1286:A1287"/>
    <mergeCell ref="C1286:C1287"/>
    <mergeCell ref="A1252:A1253"/>
    <mergeCell ref="C1252:C1253"/>
    <mergeCell ref="A1254:A1255"/>
    <mergeCell ref="C1254:C1255"/>
    <mergeCell ref="A1256:A1257"/>
    <mergeCell ref="C1256:C1257"/>
    <mergeCell ref="A1258:A1259"/>
    <mergeCell ref="C1258:C1259"/>
    <mergeCell ref="A1260:A1261"/>
    <mergeCell ref="C1260:C1261"/>
    <mergeCell ref="A1262:A1263"/>
    <mergeCell ref="C1262:C1263"/>
    <mergeCell ref="A1264:A1265"/>
    <mergeCell ref="C1264:C1265"/>
    <mergeCell ref="A1266:A1267"/>
    <mergeCell ref="C1266:C1267"/>
    <mergeCell ref="A1268:A1269"/>
    <mergeCell ref="C1268:C1269"/>
    <mergeCell ref="A1221:A1222"/>
    <mergeCell ref="C1221:C1222"/>
    <mergeCell ref="A1223:A1224"/>
    <mergeCell ref="C1223:C1224"/>
    <mergeCell ref="A1225:A1226"/>
    <mergeCell ref="C1225:C1226"/>
    <mergeCell ref="A1227:D1227"/>
    <mergeCell ref="A1228:A1229"/>
    <mergeCell ref="B1228:B1291"/>
    <mergeCell ref="C1228:C1229"/>
    <mergeCell ref="A1230:A1231"/>
    <mergeCell ref="C1230:C1231"/>
    <mergeCell ref="A1232:A1233"/>
    <mergeCell ref="C1232:C1233"/>
    <mergeCell ref="A1234:A1235"/>
    <mergeCell ref="C1234:C1235"/>
    <mergeCell ref="A1236:A1237"/>
    <mergeCell ref="C1236:C1237"/>
    <mergeCell ref="A1238:A1239"/>
    <mergeCell ref="C1238:C1239"/>
    <mergeCell ref="A1240:A1241"/>
    <mergeCell ref="C1240:C1241"/>
    <mergeCell ref="A1242:A1243"/>
    <mergeCell ref="C1242:C1243"/>
    <mergeCell ref="A1244:A1245"/>
    <mergeCell ref="C1244:C1245"/>
    <mergeCell ref="A1246:A1247"/>
    <mergeCell ref="C1246:C1247"/>
    <mergeCell ref="A1248:A1249"/>
    <mergeCell ref="C1248:C1249"/>
    <mergeCell ref="A1250:A1251"/>
    <mergeCell ref="C1250:C1251"/>
    <mergeCell ref="A1190:D1190"/>
    <mergeCell ref="A1191:A1192"/>
    <mergeCell ref="B1191:B1226"/>
    <mergeCell ref="C1191:C1192"/>
    <mergeCell ref="A1193:A1194"/>
    <mergeCell ref="C1193:C1194"/>
    <mergeCell ref="A1195:A1196"/>
    <mergeCell ref="C1195:C1196"/>
    <mergeCell ref="A1197:A1198"/>
    <mergeCell ref="C1197:C1198"/>
    <mergeCell ref="A1199:A1200"/>
    <mergeCell ref="C1199:C1200"/>
    <mergeCell ref="A1201:A1202"/>
    <mergeCell ref="C1201:C1202"/>
    <mergeCell ref="A1203:A1204"/>
    <mergeCell ref="C1203:C1204"/>
    <mergeCell ref="A1205:A1206"/>
    <mergeCell ref="C1205:C1206"/>
    <mergeCell ref="A1207:A1208"/>
    <mergeCell ref="C1207:C1208"/>
    <mergeCell ref="A1209:A1210"/>
    <mergeCell ref="C1209:C1210"/>
    <mergeCell ref="A1211:A1212"/>
    <mergeCell ref="C1211:C1212"/>
    <mergeCell ref="A1213:A1214"/>
    <mergeCell ref="C1213:C1214"/>
    <mergeCell ref="A1215:A1216"/>
    <mergeCell ref="C1215:C1216"/>
    <mergeCell ref="A1217:A1218"/>
    <mergeCell ref="C1217:C1218"/>
    <mergeCell ref="A1219:A1220"/>
    <mergeCell ref="C1219:C1220"/>
    <mergeCell ref="A1165:A1166"/>
    <mergeCell ref="B1165:B1172"/>
    <mergeCell ref="C1165:C1166"/>
    <mergeCell ref="A1167:A1168"/>
    <mergeCell ref="C1167:C1168"/>
    <mergeCell ref="A1169:A1170"/>
    <mergeCell ref="C1169:C1170"/>
    <mergeCell ref="A1171:A1172"/>
    <mergeCell ref="C1171:C1172"/>
    <mergeCell ref="A1173:D1173"/>
    <mergeCell ref="A1174:A1175"/>
    <mergeCell ref="B1174:B1189"/>
    <mergeCell ref="C1174:C1175"/>
    <mergeCell ref="A1176:A1177"/>
    <mergeCell ref="C1176:C1177"/>
    <mergeCell ref="A1178:A1179"/>
    <mergeCell ref="C1178:C1179"/>
    <mergeCell ref="A1180:A1181"/>
    <mergeCell ref="C1180:C1181"/>
    <mergeCell ref="A1182:A1183"/>
    <mergeCell ref="C1182:C1183"/>
    <mergeCell ref="A1184:A1185"/>
    <mergeCell ref="C1184:C1185"/>
    <mergeCell ref="A1186:A1187"/>
    <mergeCell ref="C1186:C1187"/>
    <mergeCell ref="A1188:A1189"/>
    <mergeCell ref="C1188:C1189"/>
    <mergeCell ref="A386:D386"/>
    <mergeCell ref="A387:D387"/>
    <mergeCell ref="A354:I354"/>
    <mergeCell ref="A355:A356"/>
    <mergeCell ref="B355:B385"/>
    <mergeCell ref="C355:C372"/>
    <mergeCell ref="A357:A358"/>
    <mergeCell ref="A359:A360"/>
    <mergeCell ref="A361:A362"/>
    <mergeCell ref="A363:A364"/>
    <mergeCell ref="A365:A366"/>
    <mergeCell ref="A367:A368"/>
    <mergeCell ref="A369:A370"/>
    <mergeCell ref="A371:A372"/>
    <mergeCell ref="A373:A374"/>
    <mergeCell ref="C373:C376"/>
    <mergeCell ref="A375:A376"/>
    <mergeCell ref="A377:A378"/>
    <mergeCell ref="C377:C382"/>
    <mergeCell ref="A379:A380"/>
    <mergeCell ref="A381:A382"/>
    <mergeCell ref="A383:A385"/>
    <mergeCell ref="C383:C385"/>
    <mergeCell ref="D383:D384"/>
    <mergeCell ref="E383:E384"/>
    <mergeCell ref="F383:F384"/>
    <mergeCell ref="G383:G384"/>
    <mergeCell ref="H383:H384"/>
    <mergeCell ref="I383:I384"/>
    <mergeCell ref="A388:I388"/>
    <mergeCell ref="A389:A390"/>
    <mergeCell ref="A169:D169"/>
    <mergeCell ref="A170:D170"/>
    <mergeCell ref="A171:I171"/>
    <mergeCell ref="A172:A173"/>
    <mergeCell ref="B172:B255"/>
    <mergeCell ref="C172:C173"/>
    <mergeCell ref="A174:A175"/>
    <mergeCell ref="C174:C175"/>
    <mergeCell ref="A176:A177"/>
    <mergeCell ref="C176:C177"/>
    <mergeCell ref="A178:A179"/>
    <mergeCell ref="C178:C179"/>
    <mergeCell ref="A180:A181"/>
    <mergeCell ref="A189:A190"/>
    <mergeCell ref="C189:C190"/>
    <mergeCell ref="A191:A192"/>
    <mergeCell ref="C191:C192"/>
    <mergeCell ref="A193:A194"/>
    <mergeCell ref="C193:C194"/>
    <mergeCell ref="A195:A196"/>
    <mergeCell ref="C195:C196"/>
    <mergeCell ref="A197:A198"/>
    <mergeCell ref="C197:C198"/>
    <mergeCell ref="C180:C181"/>
    <mergeCell ref="A182:A183"/>
    <mergeCell ref="C182:C183"/>
    <mergeCell ref="A227:A228"/>
    <mergeCell ref="C227:C228"/>
    <mergeCell ref="A229:A231"/>
    <mergeCell ref="C229:C231"/>
    <mergeCell ref="E230:E231"/>
    <mergeCell ref="F230:F231"/>
    <mergeCell ref="A138:A144"/>
    <mergeCell ref="B138:B168"/>
    <mergeCell ref="C138:C144"/>
    <mergeCell ref="E139:E144"/>
    <mergeCell ref="F139:F144"/>
    <mergeCell ref="A145:A148"/>
    <mergeCell ref="C145:C148"/>
    <mergeCell ref="E146:E148"/>
    <mergeCell ref="F146:F148"/>
    <mergeCell ref="A149:A152"/>
    <mergeCell ref="C149:C152"/>
    <mergeCell ref="E150:E152"/>
    <mergeCell ref="F150:F152"/>
    <mergeCell ref="A153:A154"/>
    <mergeCell ref="C153:C154"/>
    <mergeCell ref="A155:A158"/>
    <mergeCell ref="C155:C158"/>
    <mergeCell ref="E156:E158"/>
    <mergeCell ref="F156:F158"/>
    <mergeCell ref="A159:A160"/>
    <mergeCell ref="C159:C160"/>
    <mergeCell ref="A161:A162"/>
    <mergeCell ref="C161:C162"/>
    <mergeCell ref="A163:A164"/>
    <mergeCell ref="C163:C164"/>
    <mergeCell ref="A165:A166"/>
    <mergeCell ref="C165:C166"/>
    <mergeCell ref="A167:A168"/>
    <mergeCell ref="C167:C168"/>
    <mergeCell ref="C74:C75"/>
    <mergeCell ref="A76:A77"/>
    <mergeCell ref="C76:C77"/>
    <mergeCell ref="A78:A79"/>
    <mergeCell ref="C78:C79"/>
    <mergeCell ref="A80:A81"/>
    <mergeCell ref="C80:C81"/>
    <mergeCell ref="A82:A86"/>
    <mergeCell ref="C82:C86"/>
    <mergeCell ref="F92:F93"/>
    <mergeCell ref="A94:A96"/>
    <mergeCell ref="C94:C96"/>
    <mergeCell ref="E95:E96"/>
    <mergeCell ref="F95:F96"/>
    <mergeCell ref="E83:E86"/>
    <mergeCell ref="A91:A93"/>
    <mergeCell ref="C91:C93"/>
    <mergeCell ref="E92:E93"/>
    <mergeCell ref="F83:F86"/>
    <mergeCell ref="A87:A88"/>
    <mergeCell ref="C87:C88"/>
    <mergeCell ref="A89:A90"/>
    <mergeCell ref="C89:C90"/>
    <mergeCell ref="A25:I25"/>
    <mergeCell ref="A13:A14"/>
    <mergeCell ref="C13:C14"/>
    <mergeCell ref="C21:C22"/>
    <mergeCell ref="A15:A16"/>
    <mergeCell ref="C15:C16"/>
    <mergeCell ref="A23:D23"/>
    <mergeCell ref="A24:D24"/>
    <mergeCell ref="C17:C18"/>
    <mergeCell ref="C19:C20"/>
    <mergeCell ref="H1:I1"/>
    <mergeCell ref="A2:I2"/>
    <mergeCell ref="A6:I6"/>
    <mergeCell ref="A7:A8"/>
    <mergeCell ref="C7:C8"/>
    <mergeCell ref="B7:B22"/>
    <mergeCell ref="A17:A18"/>
    <mergeCell ref="A19:A20"/>
    <mergeCell ref="A21:A22"/>
    <mergeCell ref="A9:A10"/>
    <mergeCell ref="C9:C10"/>
    <mergeCell ref="A11:A12"/>
    <mergeCell ref="C11:C12"/>
    <mergeCell ref="A54:I54"/>
    <mergeCell ref="A55:A56"/>
    <mergeCell ref="B55:B56"/>
    <mergeCell ref="C55:C56"/>
    <mergeCell ref="A57:D57"/>
    <mergeCell ref="A47:D47"/>
    <mergeCell ref="A48:D48"/>
    <mergeCell ref="A26:A30"/>
    <mergeCell ref="B26:B46"/>
    <mergeCell ref="C26:C30"/>
    <mergeCell ref="D26:D29"/>
    <mergeCell ref="A31:A39"/>
    <mergeCell ref="C31:C39"/>
    <mergeCell ref="D31:D38"/>
    <mergeCell ref="A40:A46"/>
    <mergeCell ref="C40:C46"/>
    <mergeCell ref="D40:D45"/>
    <mergeCell ref="A53:D53"/>
    <mergeCell ref="A49:I49"/>
    <mergeCell ref="A50:A51"/>
    <mergeCell ref="B50:B51"/>
    <mergeCell ref="C50:C51"/>
    <mergeCell ref="A52:D52"/>
    <mergeCell ref="A97:A98"/>
    <mergeCell ref="C97:C98"/>
    <mergeCell ref="A99:A100"/>
    <mergeCell ref="C99:C100"/>
    <mergeCell ref="A58:D58"/>
    <mergeCell ref="A59:I59"/>
    <mergeCell ref="A60:A61"/>
    <mergeCell ref="B60:B67"/>
    <mergeCell ref="C60:C61"/>
    <mergeCell ref="A62:A63"/>
    <mergeCell ref="C62:C63"/>
    <mergeCell ref="A64:A65"/>
    <mergeCell ref="C64:C65"/>
    <mergeCell ref="A66:A67"/>
    <mergeCell ref="C66:C67"/>
    <mergeCell ref="A68:D68"/>
    <mergeCell ref="A69:D69"/>
    <mergeCell ref="A70:I70"/>
    <mergeCell ref="A71:A73"/>
    <mergeCell ref="B71:B134"/>
    <mergeCell ref="A115:A116"/>
    <mergeCell ref="C115:C116"/>
    <mergeCell ref="A117:A118"/>
    <mergeCell ref="C71:C73"/>
    <mergeCell ref="E72:E73"/>
    <mergeCell ref="F72:F73"/>
    <mergeCell ref="A74:A75"/>
    <mergeCell ref="C117:C118"/>
    <mergeCell ref="A119:A120"/>
    <mergeCell ref="C119:C120"/>
    <mergeCell ref="A113:A114"/>
    <mergeCell ref="C113:C114"/>
    <mergeCell ref="E102:E103"/>
    <mergeCell ref="F102:F103"/>
    <mergeCell ref="A104:A105"/>
    <mergeCell ref="C104:C105"/>
    <mergeCell ref="A106:A109"/>
    <mergeCell ref="C106:C109"/>
    <mergeCell ref="E107:E109"/>
    <mergeCell ref="F107:F109"/>
    <mergeCell ref="A101:A103"/>
    <mergeCell ref="C101:C103"/>
    <mergeCell ref="A133:A134"/>
    <mergeCell ref="C133:C134"/>
    <mergeCell ref="A110:A112"/>
    <mergeCell ref="C110:C112"/>
    <mergeCell ref="E111:E112"/>
    <mergeCell ref="F111:F112"/>
    <mergeCell ref="A135:D135"/>
    <mergeCell ref="E135:E136"/>
    <mergeCell ref="F135:F136"/>
    <mergeCell ref="A136:D136"/>
    <mergeCell ref="A127:A129"/>
    <mergeCell ref="C127:C129"/>
    <mergeCell ref="E128:E129"/>
    <mergeCell ref="F128:F129"/>
    <mergeCell ref="A130:A132"/>
    <mergeCell ref="C130:C132"/>
    <mergeCell ref="E131:E132"/>
    <mergeCell ref="F131:F132"/>
    <mergeCell ref="A121:A123"/>
    <mergeCell ref="C121:C123"/>
    <mergeCell ref="E122:E123"/>
    <mergeCell ref="F122:F123"/>
    <mergeCell ref="A124:A126"/>
    <mergeCell ref="C124:C126"/>
    <mergeCell ref="E125:E126"/>
    <mergeCell ref="F125:F126"/>
    <mergeCell ref="A184:A186"/>
    <mergeCell ref="C184:C186"/>
    <mergeCell ref="E185:E186"/>
    <mergeCell ref="F185:F186"/>
    <mergeCell ref="A187:A188"/>
    <mergeCell ref="C187:C188"/>
    <mergeCell ref="A209:A210"/>
    <mergeCell ref="C209:C210"/>
    <mergeCell ref="A211:A215"/>
    <mergeCell ref="C211:C215"/>
    <mergeCell ref="E212:E215"/>
    <mergeCell ref="F212:F215"/>
    <mergeCell ref="A216:A218"/>
    <mergeCell ref="C216:C218"/>
    <mergeCell ref="D217:D218"/>
    <mergeCell ref="E217:E218"/>
    <mergeCell ref="F217:F218"/>
    <mergeCell ref="A199:A200"/>
    <mergeCell ref="C199:C200"/>
    <mergeCell ref="A201:A202"/>
    <mergeCell ref="C201:C202"/>
    <mergeCell ref="A203:A204"/>
    <mergeCell ref="C203:C204"/>
    <mergeCell ref="A205:A206"/>
    <mergeCell ref="C205:C206"/>
    <mergeCell ref="A207:A208"/>
    <mergeCell ref="C207:C208"/>
    <mergeCell ref="A137:I137"/>
    <mergeCell ref="A232:A233"/>
    <mergeCell ref="C232:C233"/>
    <mergeCell ref="A234:A236"/>
    <mergeCell ref="C234:C236"/>
    <mergeCell ref="E235:E236"/>
    <mergeCell ref="F235:F236"/>
    <mergeCell ref="G217:G218"/>
    <mergeCell ref="H217:H218"/>
    <mergeCell ref="I217:I218"/>
    <mergeCell ref="A219:A224"/>
    <mergeCell ref="C219:C224"/>
    <mergeCell ref="E220:E224"/>
    <mergeCell ref="F220:F224"/>
    <mergeCell ref="A225:A226"/>
    <mergeCell ref="C225:C226"/>
    <mergeCell ref="A246:A247"/>
    <mergeCell ref="C246:C247"/>
    <mergeCell ref="A248:A249"/>
    <mergeCell ref="C248:C249"/>
    <mergeCell ref="A250:A251"/>
    <mergeCell ref="C250:C251"/>
    <mergeCell ref="A252:A253"/>
    <mergeCell ref="C252:C253"/>
    <mergeCell ref="A254:A255"/>
    <mergeCell ref="C254:C255"/>
    <mergeCell ref="A237:A238"/>
    <mergeCell ref="C237:C238"/>
    <mergeCell ref="C239:C241"/>
    <mergeCell ref="E240:E241"/>
    <mergeCell ref="F240:F241"/>
    <mergeCell ref="A242:A243"/>
    <mergeCell ref="C242:C243"/>
    <mergeCell ref="A244:A245"/>
    <mergeCell ref="C244:C245"/>
    <mergeCell ref="A239:A241"/>
    <mergeCell ref="A256:D256"/>
    <mergeCell ref="A257:A258"/>
    <mergeCell ref="B257:B351"/>
    <mergeCell ref="C257:C258"/>
    <mergeCell ref="A259:A260"/>
    <mergeCell ref="C259:C260"/>
    <mergeCell ref="A261:A262"/>
    <mergeCell ref="C261:C262"/>
    <mergeCell ref="A263:A266"/>
    <mergeCell ref="C263:C266"/>
    <mergeCell ref="D263:D265"/>
    <mergeCell ref="A267:A268"/>
    <mergeCell ref="C267:C268"/>
    <mergeCell ref="A269:A271"/>
    <mergeCell ref="C269:C271"/>
    <mergeCell ref="D269:D270"/>
    <mergeCell ref="A272:A274"/>
    <mergeCell ref="C272:C274"/>
    <mergeCell ref="D272:D273"/>
    <mergeCell ref="A275:A276"/>
    <mergeCell ref="C275:C276"/>
    <mergeCell ref="A277:A278"/>
    <mergeCell ref="C277:C278"/>
    <mergeCell ref="A279:A281"/>
    <mergeCell ref="A309:A310"/>
    <mergeCell ref="C309:C310"/>
    <mergeCell ref="A311:A312"/>
    <mergeCell ref="C311:C312"/>
    <mergeCell ref="A313:A315"/>
    <mergeCell ref="C313:C315"/>
    <mergeCell ref="D314:D315"/>
    <mergeCell ref="A316:A317"/>
    <mergeCell ref="F287:F288"/>
    <mergeCell ref="G287:G288"/>
    <mergeCell ref="H287:H288"/>
    <mergeCell ref="I287:I288"/>
    <mergeCell ref="A291:A294"/>
    <mergeCell ref="C291:C294"/>
    <mergeCell ref="D291:D293"/>
    <mergeCell ref="A295:A298"/>
    <mergeCell ref="C295:C298"/>
    <mergeCell ref="D295:D296"/>
    <mergeCell ref="C279:C281"/>
    <mergeCell ref="D279:D280"/>
    <mergeCell ref="C282:C285"/>
    <mergeCell ref="D282:D285"/>
    <mergeCell ref="A287:A290"/>
    <mergeCell ref="C287:C290"/>
    <mergeCell ref="D287:D289"/>
    <mergeCell ref="E287:E288"/>
    <mergeCell ref="A282:A286"/>
    <mergeCell ref="E314:E315"/>
    <mergeCell ref="F314:F315"/>
    <mergeCell ref="A299:A301"/>
    <mergeCell ref="C299:C301"/>
    <mergeCell ref="D299:D300"/>
    <mergeCell ref="A302:A305"/>
    <mergeCell ref="C302:C305"/>
    <mergeCell ref="D302:D304"/>
    <mergeCell ref="A306:A308"/>
    <mergeCell ref="C306:C308"/>
    <mergeCell ref="D306:D307"/>
    <mergeCell ref="I326:I327"/>
    <mergeCell ref="A330:A331"/>
    <mergeCell ref="C330:C331"/>
    <mergeCell ref="A332:A333"/>
    <mergeCell ref="C332:C333"/>
    <mergeCell ref="A334:A335"/>
    <mergeCell ref="C334:C335"/>
    <mergeCell ref="C326:C329"/>
    <mergeCell ref="D326:D328"/>
    <mergeCell ref="A322:A323"/>
    <mergeCell ref="C322:C323"/>
    <mergeCell ref="A324:A325"/>
    <mergeCell ref="C324:C325"/>
    <mergeCell ref="A326:A329"/>
    <mergeCell ref="E326:E327"/>
    <mergeCell ref="F326:F327"/>
    <mergeCell ref="G314:G315"/>
    <mergeCell ref="H314:H315"/>
    <mergeCell ref="G326:G327"/>
    <mergeCell ref="H326:H327"/>
    <mergeCell ref="I314:I315"/>
    <mergeCell ref="C316:C317"/>
    <mergeCell ref="A318:A319"/>
    <mergeCell ref="C318:C319"/>
    <mergeCell ref="A320:A321"/>
    <mergeCell ref="C320:C321"/>
    <mergeCell ref="A346:A347"/>
    <mergeCell ref="C346:C347"/>
    <mergeCell ref="A348:A349"/>
    <mergeCell ref="C348:C349"/>
    <mergeCell ref="A350:A351"/>
    <mergeCell ref="C350:C351"/>
    <mergeCell ref="A352:D352"/>
    <mergeCell ref="E352:E353"/>
    <mergeCell ref="F352:F353"/>
    <mergeCell ref="A353:D353"/>
    <mergeCell ref="A336:A337"/>
    <mergeCell ref="C336:C337"/>
    <mergeCell ref="A338:A339"/>
    <mergeCell ref="C338:C339"/>
    <mergeCell ref="A340:A341"/>
    <mergeCell ref="C340:C341"/>
    <mergeCell ref="A342:A343"/>
    <mergeCell ref="C342:C343"/>
    <mergeCell ref="A344:A345"/>
    <mergeCell ref="C344:C345"/>
    <mergeCell ref="A423:A424"/>
    <mergeCell ref="C423:C424"/>
    <mergeCell ref="A425:A426"/>
    <mergeCell ref="C425:C426"/>
    <mergeCell ref="A427:A428"/>
    <mergeCell ref="C427:C428"/>
    <mergeCell ref="A429:A430"/>
    <mergeCell ref="C429:C430"/>
    <mergeCell ref="A411:A412"/>
    <mergeCell ref="C411:C412"/>
    <mergeCell ref="A413:A414"/>
    <mergeCell ref="C413:C414"/>
    <mergeCell ref="A415:A416"/>
    <mergeCell ref="C415:C416"/>
    <mergeCell ref="A417:A418"/>
    <mergeCell ref="C417:C418"/>
    <mergeCell ref="A419:A420"/>
    <mergeCell ref="C419:C420"/>
    <mergeCell ref="A391:A392"/>
    <mergeCell ref="C391:C392"/>
    <mergeCell ref="A393:A394"/>
    <mergeCell ref="C393:C394"/>
    <mergeCell ref="A395:A396"/>
    <mergeCell ref="C395:C396"/>
    <mergeCell ref="A397:A398"/>
    <mergeCell ref="C397:C398"/>
    <mergeCell ref="A399:A400"/>
    <mergeCell ref="C399:C400"/>
    <mergeCell ref="A401:A402"/>
    <mergeCell ref="C401:C402"/>
    <mergeCell ref="A449:A450"/>
    <mergeCell ref="C449:C450"/>
    <mergeCell ref="A431:A432"/>
    <mergeCell ref="C431:C432"/>
    <mergeCell ref="A433:A434"/>
    <mergeCell ref="C433:C434"/>
    <mergeCell ref="A435:A436"/>
    <mergeCell ref="C435:C436"/>
    <mergeCell ref="A437:A438"/>
    <mergeCell ref="C437:C438"/>
    <mergeCell ref="A403:A404"/>
    <mergeCell ref="C403:C404"/>
    <mergeCell ref="A405:A406"/>
    <mergeCell ref="C405:C406"/>
    <mergeCell ref="A407:A408"/>
    <mergeCell ref="C407:C408"/>
    <mergeCell ref="A409:A410"/>
    <mergeCell ref="C409:C410"/>
    <mergeCell ref="A421:A422"/>
    <mergeCell ref="C421:C422"/>
    <mergeCell ref="A439:A440"/>
    <mergeCell ref="C439:C440"/>
    <mergeCell ref="A461:A462"/>
    <mergeCell ref="C461:C462"/>
    <mergeCell ref="A463:A464"/>
    <mergeCell ref="C463:C464"/>
    <mergeCell ref="A465:A466"/>
    <mergeCell ref="C465:C466"/>
    <mergeCell ref="A467:A468"/>
    <mergeCell ref="C467:C468"/>
    <mergeCell ref="A469:A470"/>
    <mergeCell ref="C469:C470"/>
    <mergeCell ref="A451:A452"/>
    <mergeCell ref="C451:C452"/>
    <mergeCell ref="A453:A454"/>
    <mergeCell ref="C453:C454"/>
    <mergeCell ref="A455:A456"/>
    <mergeCell ref="C455:C456"/>
    <mergeCell ref="A457:A458"/>
    <mergeCell ref="C457:C458"/>
    <mergeCell ref="A459:A460"/>
    <mergeCell ref="C459:C460"/>
    <mergeCell ref="A441:A442"/>
    <mergeCell ref="C441:C442"/>
    <mergeCell ref="A443:A444"/>
    <mergeCell ref="C443:C444"/>
    <mergeCell ref="A445:A446"/>
    <mergeCell ref="C445:C446"/>
    <mergeCell ref="A447:A448"/>
    <mergeCell ref="C447:C448"/>
    <mergeCell ref="B389:B962"/>
    <mergeCell ref="C389:C390"/>
    <mergeCell ref="A481:A482"/>
    <mergeCell ref="C481:C482"/>
    <mergeCell ref="A483:A484"/>
    <mergeCell ref="C483:C484"/>
    <mergeCell ref="A485:A486"/>
    <mergeCell ref="C485:C486"/>
    <mergeCell ref="A487:A488"/>
    <mergeCell ref="C487:C488"/>
    <mergeCell ref="A489:A490"/>
    <mergeCell ref="C489:C490"/>
    <mergeCell ref="A471:A472"/>
    <mergeCell ref="C471:C472"/>
    <mergeCell ref="A473:A474"/>
    <mergeCell ref="C473:C474"/>
    <mergeCell ref="A475:A476"/>
    <mergeCell ref="C475:C476"/>
    <mergeCell ref="A477:A478"/>
    <mergeCell ref="C477:C478"/>
    <mergeCell ref="A479:A480"/>
    <mergeCell ref="C479:C480"/>
    <mergeCell ref="A501:A502"/>
    <mergeCell ref="C501:C502"/>
    <mergeCell ref="A503:A504"/>
    <mergeCell ref="C503:C504"/>
    <mergeCell ref="A505:A506"/>
    <mergeCell ref="C505:C506"/>
    <mergeCell ref="A507:A508"/>
    <mergeCell ref="C507:C508"/>
    <mergeCell ref="A509:A510"/>
    <mergeCell ref="C509:C510"/>
    <mergeCell ref="A491:A492"/>
    <mergeCell ref="C491:C492"/>
    <mergeCell ref="A493:A494"/>
    <mergeCell ref="C493:C494"/>
    <mergeCell ref="A495:A496"/>
    <mergeCell ref="C495:C496"/>
    <mergeCell ref="A497:A498"/>
    <mergeCell ref="C497:C498"/>
    <mergeCell ref="A499:A500"/>
    <mergeCell ref="C499:C500"/>
    <mergeCell ref="A521:A522"/>
    <mergeCell ref="C521:C522"/>
    <mergeCell ref="A523:A524"/>
    <mergeCell ref="C523:C524"/>
    <mergeCell ref="A525:A526"/>
    <mergeCell ref="C525:C526"/>
    <mergeCell ref="A527:A528"/>
    <mergeCell ref="C527:C528"/>
    <mergeCell ref="A529:A530"/>
    <mergeCell ref="C529:C530"/>
    <mergeCell ref="A511:A512"/>
    <mergeCell ref="C511:C512"/>
    <mergeCell ref="A513:A514"/>
    <mergeCell ref="C513:C514"/>
    <mergeCell ref="A515:A516"/>
    <mergeCell ref="C515:C516"/>
    <mergeCell ref="A517:A518"/>
    <mergeCell ref="C517:C518"/>
    <mergeCell ref="A519:A520"/>
    <mergeCell ref="C519:C520"/>
    <mergeCell ref="A541:A542"/>
    <mergeCell ref="C541:C542"/>
    <mergeCell ref="A543:A544"/>
    <mergeCell ref="C543:C544"/>
    <mergeCell ref="A545:A546"/>
    <mergeCell ref="C545:C546"/>
    <mergeCell ref="A547:A548"/>
    <mergeCell ref="C547:C548"/>
    <mergeCell ref="A549:A550"/>
    <mergeCell ref="C549:C550"/>
    <mergeCell ref="A531:A532"/>
    <mergeCell ref="C531:C532"/>
    <mergeCell ref="A533:A534"/>
    <mergeCell ref="C533:C534"/>
    <mergeCell ref="A535:A536"/>
    <mergeCell ref="C535:C536"/>
    <mergeCell ref="A537:A538"/>
    <mergeCell ref="C537:C538"/>
    <mergeCell ref="A539:A540"/>
    <mergeCell ref="C539:C540"/>
    <mergeCell ref="A561:A562"/>
    <mergeCell ref="C561:C562"/>
    <mergeCell ref="A563:A564"/>
    <mergeCell ref="C563:C564"/>
    <mergeCell ref="A565:A566"/>
    <mergeCell ref="C565:C566"/>
    <mergeCell ref="A567:A568"/>
    <mergeCell ref="C567:C568"/>
    <mergeCell ref="A569:A570"/>
    <mergeCell ref="C569:C570"/>
    <mergeCell ref="A551:A552"/>
    <mergeCell ref="C551:C552"/>
    <mergeCell ref="A553:A554"/>
    <mergeCell ref="C553:C554"/>
    <mergeCell ref="A555:A556"/>
    <mergeCell ref="C555:C556"/>
    <mergeCell ref="A557:A558"/>
    <mergeCell ref="C557:C558"/>
    <mergeCell ref="A559:A560"/>
    <mergeCell ref="C559:C560"/>
    <mergeCell ref="A581:A582"/>
    <mergeCell ref="C581:C582"/>
    <mergeCell ref="A583:A584"/>
    <mergeCell ref="C583:C584"/>
    <mergeCell ref="A585:A586"/>
    <mergeCell ref="C585:C586"/>
    <mergeCell ref="A587:A588"/>
    <mergeCell ref="C587:C588"/>
    <mergeCell ref="A589:A590"/>
    <mergeCell ref="C589:C590"/>
    <mergeCell ref="A571:A572"/>
    <mergeCell ref="C571:C572"/>
    <mergeCell ref="A573:A574"/>
    <mergeCell ref="C573:C574"/>
    <mergeCell ref="A575:A576"/>
    <mergeCell ref="C575:C576"/>
    <mergeCell ref="A577:A578"/>
    <mergeCell ref="C577:C578"/>
    <mergeCell ref="A579:A580"/>
    <mergeCell ref="C579:C580"/>
    <mergeCell ref="A601:A602"/>
    <mergeCell ref="C601:C602"/>
    <mergeCell ref="A603:A604"/>
    <mergeCell ref="C603:C604"/>
    <mergeCell ref="A605:A606"/>
    <mergeCell ref="C605:C606"/>
    <mergeCell ref="A607:A608"/>
    <mergeCell ref="C607:C608"/>
    <mergeCell ref="A609:A610"/>
    <mergeCell ref="C609:C610"/>
    <mergeCell ref="A591:A592"/>
    <mergeCell ref="C591:C592"/>
    <mergeCell ref="A593:A594"/>
    <mergeCell ref="C593:C594"/>
    <mergeCell ref="A595:A596"/>
    <mergeCell ref="C595:C596"/>
    <mergeCell ref="A597:A598"/>
    <mergeCell ref="C597:C598"/>
    <mergeCell ref="A599:A600"/>
    <mergeCell ref="C599:C600"/>
    <mergeCell ref="A621:A622"/>
    <mergeCell ref="C621:C622"/>
    <mergeCell ref="A623:A624"/>
    <mergeCell ref="C623:C624"/>
    <mergeCell ref="A625:A626"/>
    <mergeCell ref="C625:C626"/>
    <mergeCell ref="A627:A628"/>
    <mergeCell ref="C627:C628"/>
    <mergeCell ref="A629:A630"/>
    <mergeCell ref="C629:C630"/>
    <mergeCell ref="A611:A612"/>
    <mergeCell ref="C611:C612"/>
    <mergeCell ref="A613:A614"/>
    <mergeCell ref="C613:C614"/>
    <mergeCell ref="A615:A616"/>
    <mergeCell ref="C615:C616"/>
    <mergeCell ref="A617:A618"/>
    <mergeCell ref="C617:C618"/>
    <mergeCell ref="A619:A620"/>
    <mergeCell ref="C619:C620"/>
    <mergeCell ref="A641:A642"/>
    <mergeCell ref="C641:C642"/>
    <mergeCell ref="A643:A644"/>
    <mergeCell ref="C643:C644"/>
    <mergeCell ref="A645:A646"/>
    <mergeCell ref="C645:C646"/>
    <mergeCell ref="A647:A648"/>
    <mergeCell ref="C647:C648"/>
    <mergeCell ref="A649:A650"/>
    <mergeCell ref="C649:C650"/>
    <mergeCell ref="A631:A632"/>
    <mergeCell ref="C631:C632"/>
    <mergeCell ref="A633:A634"/>
    <mergeCell ref="C633:C634"/>
    <mergeCell ref="A635:A636"/>
    <mergeCell ref="C635:C636"/>
    <mergeCell ref="A637:A638"/>
    <mergeCell ref="C637:C638"/>
    <mergeCell ref="A639:A640"/>
    <mergeCell ref="C639:C640"/>
    <mergeCell ref="A661:A662"/>
    <mergeCell ref="C661:C662"/>
    <mergeCell ref="A663:A664"/>
    <mergeCell ref="C663:C664"/>
    <mergeCell ref="A665:A666"/>
    <mergeCell ref="C665:C666"/>
    <mergeCell ref="A667:A668"/>
    <mergeCell ref="C667:C668"/>
    <mergeCell ref="A669:A670"/>
    <mergeCell ref="C669:C670"/>
    <mergeCell ref="A651:A652"/>
    <mergeCell ref="C651:C652"/>
    <mergeCell ref="A653:A654"/>
    <mergeCell ref="C653:C654"/>
    <mergeCell ref="A655:A656"/>
    <mergeCell ref="C655:C656"/>
    <mergeCell ref="A657:A658"/>
    <mergeCell ref="C657:C658"/>
    <mergeCell ref="A659:A660"/>
    <mergeCell ref="C659:C660"/>
    <mergeCell ref="A681:A682"/>
    <mergeCell ref="C681:C682"/>
    <mergeCell ref="A683:A684"/>
    <mergeCell ref="C683:C684"/>
    <mergeCell ref="A685:A686"/>
    <mergeCell ref="C685:C686"/>
    <mergeCell ref="A687:A688"/>
    <mergeCell ref="C687:C688"/>
    <mergeCell ref="A689:A690"/>
    <mergeCell ref="C689:C690"/>
    <mergeCell ref="A671:A672"/>
    <mergeCell ref="C671:C672"/>
    <mergeCell ref="A673:A674"/>
    <mergeCell ref="C673:C674"/>
    <mergeCell ref="A675:A676"/>
    <mergeCell ref="C675:C676"/>
    <mergeCell ref="A677:A678"/>
    <mergeCell ref="C677:C678"/>
    <mergeCell ref="A679:A680"/>
    <mergeCell ref="C679:C680"/>
    <mergeCell ref="A701:A702"/>
    <mergeCell ref="C701:C702"/>
    <mergeCell ref="A703:A704"/>
    <mergeCell ref="C703:C704"/>
    <mergeCell ref="A705:A706"/>
    <mergeCell ref="C705:C706"/>
    <mergeCell ref="A707:A708"/>
    <mergeCell ref="C707:C708"/>
    <mergeCell ref="A709:A710"/>
    <mergeCell ref="C709:C710"/>
    <mergeCell ref="A691:A692"/>
    <mergeCell ref="C691:C692"/>
    <mergeCell ref="A693:A694"/>
    <mergeCell ref="C693:C694"/>
    <mergeCell ref="A695:A696"/>
    <mergeCell ref="C695:C696"/>
    <mergeCell ref="A697:A698"/>
    <mergeCell ref="C697:C698"/>
    <mergeCell ref="A699:A700"/>
    <mergeCell ref="C699:C700"/>
    <mergeCell ref="A721:A722"/>
    <mergeCell ref="C721:C722"/>
    <mergeCell ref="A723:A724"/>
    <mergeCell ref="C723:C724"/>
    <mergeCell ref="A725:A726"/>
    <mergeCell ref="C725:C726"/>
    <mergeCell ref="A727:A728"/>
    <mergeCell ref="C727:C728"/>
    <mergeCell ref="A729:A730"/>
    <mergeCell ref="C729:C730"/>
    <mergeCell ref="A711:A712"/>
    <mergeCell ref="C711:C712"/>
    <mergeCell ref="A713:A714"/>
    <mergeCell ref="C713:C714"/>
    <mergeCell ref="A715:A716"/>
    <mergeCell ref="C715:C716"/>
    <mergeCell ref="A717:A718"/>
    <mergeCell ref="C717:C718"/>
    <mergeCell ref="A719:A720"/>
    <mergeCell ref="C719:C720"/>
    <mergeCell ref="A741:A742"/>
    <mergeCell ref="C741:C742"/>
    <mergeCell ref="A743:A744"/>
    <mergeCell ref="C743:C744"/>
    <mergeCell ref="A745:A746"/>
    <mergeCell ref="C745:C746"/>
    <mergeCell ref="A747:A748"/>
    <mergeCell ref="C747:C748"/>
    <mergeCell ref="A749:A750"/>
    <mergeCell ref="C749:C750"/>
    <mergeCell ref="A731:A732"/>
    <mergeCell ref="C731:C732"/>
    <mergeCell ref="A733:A734"/>
    <mergeCell ref="C733:C734"/>
    <mergeCell ref="A735:A736"/>
    <mergeCell ref="C735:C736"/>
    <mergeCell ref="A737:A738"/>
    <mergeCell ref="C737:C738"/>
    <mergeCell ref="A739:A740"/>
    <mergeCell ref="C739:C740"/>
    <mergeCell ref="A761:A762"/>
    <mergeCell ref="C761:C762"/>
    <mergeCell ref="A763:A764"/>
    <mergeCell ref="C763:C764"/>
    <mergeCell ref="A765:A766"/>
    <mergeCell ref="C765:C766"/>
    <mergeCell ref="A767:A768"/>
    <mergeCell ref="C767:C768"/>
    <mergeCell ref="A769:A770"/>
    <mergeCell ref="C769:C770"/>
    <mergeCell ref="A751:A752"/>
    <mergeCell ref="C751:C752"/>
    <mergeCell ref="A753:A754"/>
    <mergeCell ref="C753:C754"/>
    <mergeCell ref="A755:A756"/>
    <mergeCell ref="C755:C756"/>
    <mergeCell ref="A757:A758"/>
    <mergeCell ref="C757:C758"/>
    <mergeCell ref="A759:A760"/>
    <mergeCell ref="C759:C760"/>
    <mergeCell ref="A781:A782"/>
    <mergeCell ref="C781:C782"/>
    <mergeCell ref="A783:A784"/>
    <mergeCell ref="C783:C784"/>
    <mergeCell ref="A785:A786"/>
    <mergeCell ref="C785:C786"/>
    <mergeCell ref="A787:A788"/>
    <mergeCell ref="C787:C788"/>
    <mergeCell ref="A789:A790"/>
    <mergeCell ref="C789:C790"/>
    <mergeCell ref="A771:A772"/>
    <mergeCell ref="C771:C772"/>
    <mergeCell ref="A773:A774"/>
    <mergeCell ref="C773:C774"/>
    <mergeCell ref="A775:A776"/>
    <mergeCell ref="C775:C776"/>
    <mergeCell ref="A777:A778"/>
    <mergeCell ref="C777:C778"/>
    <mergeCell ref="A779:A780"/>
    <mergeCell ref="C779:C780"/>
    <mergeCell ref="A801:A802"/>
    <mergeCell ref="C801:C802"/>
    <mergeCell ref="A803:A804"/>
    <mergeCell ref="C803:C804"/>
    <mergeCell ref="A805:A806"/>
    <mergeCell ref="C805:C806"/>
    <mergeCell ref="A807:A808"/>
    <mergeCell ref="C807:C808"/>
    <mergeCell ref="A809:A810"/>
    <mergeCell ref="C809:C810"/>
    <mergeCell ref="A791:A792"/>
    <mergeCell ref="C791:C792"/>
    <mergeCell ref="A793:A794"/>
    <mergeCell ref="C793:C794"/>
    <mergeCell ref="A795:A796"/>
    <mergeCell ref="C795:C796"/>
    <mergeCell ref="A797:A798"/>
    <mergeCell ref="C797:C798"/>
    <mergeCell ref="A799:A800"/>
    <mergeCell ref="C799:C800"/>
    <mergeCell ref="A821:A822"/>
    <mergeCell ref="C821:C822"/>
    <mergeCell ref="A823:A824"/>
    <mergeCell ref="C823:C824"/>
    <mergeCell ref="A825:A826"/>
    <mergeCell ref="C825:C826"/>
    <mergeCell ref="A827:A828"/>
    <mergeCell ref="C827:C828"/>
    <mergeCell ref="A829:A830"/>
    <mergeCell ref="C829:C830"/>
    <mergeCell ref="A811:A812"/>
    <mergeCell ref="C811:C812"/>
    <mergeCell ref="A813:A814"/>
    <mergeCell ref="C813:C814"/>
    <mergeCell ref="A815:A816"/>
    <mergeCell ref="C815:C816"/>
    <mergeCell ref="A817:A818"/>
    <mergeCell ref="C817:C818"/>
    <mergeCell ref="A819:A820"/>
    <mergeCell ref="C819:C820"/>
    <mergeCell ref="A841:A842"/>
    <mergeCell ref="C841:C842"/>
    <mergeCell ref="A843:A844"/>
    <mergeCell ref="C843:C844"/>
    <mergeCell ref="A845:A846"/>
    <mergeCell ref="C845:C846"/>
    <mergeCell ref="A847:A848"/>
    <mergeCell ref="C847:C848"/>
    <mergeCell ref="A849:A850"/>
    <mergeCell ref="C849:C850"/>
    <mergeCell ref="A831:A832"/>
    <mergeCell ref="C831:C832"/>
    <mergeCell ref="A833:A834"/>
    <mergeCell ref="C833:C834"/>
    <mergeCell ref="A835:A836"/>
    <mergeCell ref="C835:C836"/>
    <mergeCell ref="A837:A838"/>
    <mergeCell ref="C837:C838"/>
    <mergeCell ref="A839:A840"/>
    <mergeCell ref="C839:C840"/>
    <mergeCell ref="A861:A862"/>
    <mergeCell ref="C861:C862"/>
    <mergeCell ref="A863:A864"/>
    <mergeCell ref="C863:C864"/>
    <mergeCell ref="A865:A866"/>
    <mergeCell ref="C865:C866"/>
    <mergeCell ref="A867:A868"/>
    <mergeCell ref="C867:C868"/>
    <mergeCell ref="A869:A870"/>
    <mergeCell ref="C869:C870"/>
    <mergeCell ref="A851:A852"/>
    <mergeCell ref="C851:C852"/>
    <mergeCell ref="A853:A854"/>
    <mergeCell ref="C853:C854"/>
    <mergeCell ref="A855:A856"/>
    <mergeCell ref="C855:C856"/>
    <mergeCell ref="A857:A858"/>
    <mergeCell ref="C857:C858"/>
    <mergeCell ref="A859:A860"/>
    <mergeCell ref="C859:C860"/>
    <mergeCell ref="A881:A882"/>
    <mergeCell ref="C881:C882"/>
    <mergeCell ref="A883:A884"/>
    <mergeCell ref="C883:C884"/>
    <mergeCell ref="A885:A886"/>
    <mergeCell ref="C885:C886"/>
    <mergeCell ref="A887:A888"/>
    <mergeCell ref="C887:C888"/>
    <mergeCell ref="A889:A890"/>
    <mergeCell ref="C889:C890"/>
    <mergeCell ref="A871:A872"/>
    <mergeCell ref="C871:C872"/>
    <mergeCell ref="A873:A874"/>
    <mergeCell ref="C873:C874"/>
    <mergeCell ref="A875:A876"/>
    <mergeCell ref="C875:C876"/>
    <mergeCell ref="A877:A878"/>
    <mergeCell ref="C877:C878"/>
    <mergeCell ref="A879:A880"/>
    <mergeCell ref="C879:C880"/>
    <mergeCell ref="A901:A902"/>
    <mergeCell ref="C901:C902"/>
    <mergeCell ref="A903:A904"/>
    <mergeCell ref="C903:C904"/>
    <mergeCell ref="A905:A906"/>
    <mergeCell ref="C905:C906"/>
    <mergeCell ref="A907:A908"/>
    <mergeCell ref="C907:C908"/>
    <mergeCell ref="A909:A910"/>
    <mergeCell ref="C909:C910"/>
    <mergeCell ref="A891:A892"/>
    <mergeCell ref="C891:C892"/>
    <mergeCell ref="A893:A894"/>
    <mergeCell ref="C893:C894"/>
    <mergeCell ref="A895:A896"/>
    <mergeCell ref="C895:C896"/>
    <mergeCell ref="A897:A898"/>
    <mergeCell ref="C897:C898"/>
    <mergeCell ref="A899:A900"/>
    <mergeCell ref="C899:C900"/>
    <mergeCell ref="A921:A922"/>
    <mergeCell ref="C921:C922"/>
    <mergeCell ref="A923:A924"/>
    <mergeCell ref="C923:C924"/>
    <mergeCell ref="A925:A926"/>
    <mergeCell ref="C925:C926"/>
    <mergeCell ref="A927:A928"/>
    <mergeCell ref="C927:C928"/>
    <mergeCell ref="A929:A930"/>
    <mergeCell ref="C929:C930"/>
    <mergeCell ref="A911:A912"/>
    <mergeCell ref="C911:C912"/>
    <mergeCell ref="A913:A914"/>
    <mergeCell ref="C913:C914"/>
    <mergeCell ref="A915:A916"/>
    <mergeCell ref="C915:C916"/>
    <mergeCell ref="A917:A918"/>
    <mergeCell ref="C917:C918"/>
    <mergeCell ref="A919:A920"/>
    <mergeCell ref="C919:C920"/>
    <mergeCell ref="A941:A942"/>
    <mergeCell ref="C941:C942"/>
    <mergeCell ref="A943:A944"/>
    <mergeCell ref="C943:C944"/>
    <mergeCell ref="A945:A946"/>
    <mergeCell ref="C945:C946"/>
    <mergeCell ref="A947:A948"/>
    <mergeCell ref="C947:C948"/>
    <mergeCell ref="A949:A950"/>
    <mergeCell ref="C949:C950"/>
    <mergeCell ref="A931:A932"/>
    <mergeCell ref="C931:C932"/>
    <mergeCell ref="A933:A934"/>
    <mergeCell ref="C933:C934"/>
    <mergeCell ref="A935:A936"/>
    <mergeCell ref="C935:C936"/>
    <mergeCell ref="A937:A938"/>
    <mergeCell ref="C937:C938"/>
    <mergeCell ref="A939:A940"/>
    <mergeCell ref="C939:C940"/>
    <mergeCell ref="A965:I965"/>
    <mergeCell ref="A966:A967"/>
    <mergeCell ref="B966:B973"/>
    <mergeCell ref="C966:C967"/>
    <mergeCell ref="A968:A969"/>
    <mergeCell ref="C968:C969"/>
    <mergeCell ref="A970:A971"/>
    <mergeCell ref="C970:C971"/>
    <mergeCell ref="A972:A973"/>
    <mergeCell ref="C972:C973"/>
    <mergeCell ref="A961:A962"/>
    <mergeCell ref="C961:C962"/>
    <mergeCell ref="A963:D963"/>
    <mergeCell ref="A964:D964"/>
    <mergeCell ref="A951:A952"/>
    <mergeCell ref="C951:C952"/>
    <mergeCell ref="A953:A954"/>
    <mergeCell ref="C953:C954"/>
    <mergeCell ref="A955:A956"/>
    <mergeCell ref="C955:C956"/>
    <mergeCell ref="A957:A958"/>
    <mergeCell ref="C957:C958"/>
    <mergeCell ref="A959:A960"/>
    <mergeCell ref="C959:C960"/>
    <mergeCell ref="A998:D998"/>
    <mergeCell ref="A999:D999"/>
    <mergeCell ref="E998:E999"/>
    <mergeCell ref="F998:F999"/>
    <mergeCell ref="A986:D986"/>
    <mergeCell ref="A987:A995"/>
    <mergeCell ref="B987:B995"/>
    <mergeCell ref="C987:C993"/>
    <mergeCell ref="D987:D992"/>
    <mergeCell ref="C994:C995"/>
    <mergeCell ref="A996:A997"/>
    <mergeCell ref="B996:B997"/>
    <mergeCell ref="C996:C997"/>
    <mergeCell ref="A974:A976"/>
    <mergeCell ref="B974:B985"/>
    <mergeCell ref="C974:C976"/>
    <mergeCell ref="D974:D975"/>
    <mergeCell ref="A977:A979"/>
    <mergeCell ref="C977:C979"/>
    <mergeCell ref="D977:D978"/>
    <mergeCell ref="A980:A982"/>
    <mergeCell ref="C980:C982"/>
    <mergeCell ref="D980:D981"/>
    <mergeCell ref="A983:A985"/>
    <mergeCell ref="C983:C985"/>
    <mergeCell ref="D983:D984"/>
    <mergeCell ref="A1001:A1002"/>
    <mergeCell ref="B1001:B1161"/>
    <mergeCell ref="C1001:C1002"/>
    <mergeCell ref="A1003:A1004"/>
    <mergeCell ref="C1003:C1004"/>
    <mergeCell ref="A1005:A1006"/>
    <mergeCell ref="C1005:C1006"/>
    <mergeCell ref="A1007:A1008"/>
    <mergeCell ref="C1007:C1008"/>
    <mergeCell ref="A1009:A1010"/>
    <mergeCell ref="C1009:C1010"/>
    <mergeCell ref="A1011:A1012"/>
    <mergeCell ref="C1011:C1012"/>
    <mergeCell ref="A1013:A1014"/>
    <mergeCell ref="C1013:C1014"/>
    <mergeCell ref="A1015:A1016"/>
    <mergeCell ref="C1015:C1016"/>
    <mergeCell ref="A1017:A1018"/>
    <mergeCell ref="C1017:C1018"/>
    <mergeCell ref="A1019:A1020"/>
    <mergeCell ref="C1019:C1020"/>
    <mergeCell ref="A1021:A1022"/>
    <mergeCell ref="C1021:C1022"/>
    <mergeCell ref="A1023:A1024"/>
    <mergeCell ref="C1023:C1024"/>
    <mergeCell ref="A1025:A1026"/>
    <mergeCell ref="C1025:C1026"/>
    <mergeCell ref="A1027:A1028"/>
    <mergeCell ref="C1027:C1028"/>
    <mergeCell ref="A1029:A1030"/>
    <mergeCell ref="C1029:C1030"/>
    <mergeCell ref="A1031:A1032"/>
    <mergeCell ref="C1031:C1032"/>
    <mergeCell ref="A1033:A1034"/>
    <mergeCell ref="C1033:C1034"/>
    <mergeCell ref="A1035:A1036"/>
    <mergeCell ref="C1035:C1036"/>
    <mergeCell ref="A1037:A1038"/>
    <mergeCell ref="C1037:C1038"/>
    <mergeCell ref="A1039:A1040"/>
    <mergeCell ref="C1039:C1040"/>
    <mergeCell ref="A1041:A1042"/>
    <mergeCell ref="C1041:C1042"/>
    <mergeCell ref="A1043:A1044"/>
    <mergeCell ref="C1043:C1044"/>
    <mergeCell ref="A1045:A1046"/>
    <mergeCell ref="C1045:C1046"/>
    <mergeCell ref="A1047:A1048"/>
    <mergeCell ref="C1047:C1048"/>
    <mergeCell ref="A1049:A1050"/>
    <mergeCell ref="C1049:C1050"/>
    <mergeCell ref="A1051:A1052"/>
    <mergeCell ref="C1051:C1052"/>
    <mergeCell ref="A1053:A1054"/>
    <mergeCell ref="C1053:C1054"/>
    <mergeCell ref="A1055:A1056"/>
    <mergeCell ref="C1055:C1056"/>
    <mergeCell ref="A1057:A1058"/>
    <mergeCell ref="C1057:C1058"/>
    <mergeCell ref="A1059:A1060"/>
    <mergeCell ref="C1059:C1060"/>
    <mergeCell ref="A1061:A1062"/>
    <mergeCell ref="C1061:C1062"/>
    <mergeCell ref="A1063:A1064"/>
    <mergeCell ref="C1063:C1064"/>
    <mergeCell ref="A1065:A1066"/>
    <mergeCell ref="C1065:C1066"/>
    <mergeCell ref="A1067:A1068"/>
    <mergeCell ref="C1067:C1068"/>
    <mergeCell ref="A1069:A1070"/>
    <mergeCell ref="C1069:C1070"/>
    <mergeCell ref="A1071:A1072"/>
    <mergeCell ref="C1071:C1072"/>
    <mergeCell ref="A1073:A1074"/>
    <mergeCell ref="C1073:C1074"/>
    <mergeCell ref="A1075:A1076"/>
    <mergeCell ref="C1075:C1076"/>
    <mergeCell ref="A1077:A1078"/>
    <mergeCell ref="C1077:C1078"/>
    <mergeCell ref="A1079:A1080"/>
    <mergeCell ref="C1079:C1080"/>
    <mergeCell ref="A1081:A1082"/>
    <mergeCell ref="C1081:C1082"/>
    <mergeCell ref="A1083:A1084"/>
    <mergeCell ref="C1083:C1084"/>
    <mergeCell ref="A1085:A1086"/>
    <mergeCell ref="C1085:C1086"/>
    <mergeCell ref="A1087:A1088"/>
    <mergeCell ref="C1087:C1088"/>
    <mergeCell ref="A1089:A1090"/>
    <mergeCell ref="C1089:C1090"/>
    <mergeCell ref="A1091:A1092"/>
    <mergeCell ref="C1091:C1092"/>
    <mergeCell ref="A1093:A1094"/>
    <mergeCell ref="C1093:C1094"/>
    <mergeCell ref="A1095:A1096"/>
    <mergeCell ref="C1095:C1096"/>
    <mergeCell ref="A1097:A1098"/>
    <mergeCell ref="C1097:C1098"/>
    <mergeCell ref="A1099:A1100"/>
    <mergeCell ref="C1099:C1100"/>
    <mergeCell ref="A1101:A1102"/>
    <mergeCell ref="C1101:C1102"/>
    <mergeCell ref="A1125:A1126"/>
    <mergeCell ref="C1125:C1126"/>
    <mergeCell ref="A1127:A1128"/>
    <mergeCell ref="C1127:C1128"/>
    <mergeCell ref="A1129:A1130"/>
    <mergeCell ref="C1129:C1130"/>
    <mergeCell ref="A1131:A1132"/>
    <mergeCell ref="C1131:C1132"/>
    <mergeCell ref="A1133:A1134"/>
    <mergeCell ref="C1133:C1134"/>
    <mergeCell ref="A1135:A1136"/>
    <mergeCell ref="C1135:C1136"/>
    <mergeCell ref="A1137:A1138"/>
    <mergeCell ref="C1137:C1138"/>
    <mergeCell ref="A1103:A1104"/>
    <mergeCell ref="C1103:C1104"/>
    <mergeCell ref="A1105:A1106"/>
    <mergeCell ref="C1105:C1106"/>
    <mergeCell ref="A1107:A1108"/>
    <mergeCell ref="C1107:C1108"/>
    <mergeCell ref="A1109:A1110"/>
    <mergeCell ref="C1109:C1110"/>
    <mergeCell ref="A1111:A1112"/>
    <mergeCell ref="C1111:C1112"/>
    <mergeCell ref="A1113:A1114"/>
    <mergeCell ref="C1113:C1114"/>
    <mergeCell ref="A1115:A1116"/>
    <mergeCell ref="C1115:C1116"/>
    <mergeCell ref="A1117:A1118"/>
    <mergeCell ref="C1117:C1118"/>
    <mergeCell ref="A1119:A1120"/>
    <mergeCell ref="C1119:C1120"/>
    <mergeCell ref="A1156:A1157"/>
    <mergeCell ref="C1156:C1157"/>
    <mergeCell ref="A1158:A1159"/>
    <mergeCell ref="C1158:C1159"/>
    <mergeCell ref="A1160:A1161"/>
    <mergeCell ref="C1160:C1161"/>
    <mergeCell ref="A1162:D1162"/>
    <mergeCell ref="E1162:E1163"/>
    <mergeCell ref="A1163:D1163"/>
    <mergeCell ref="A1000:I1000"/>
    <mergeCell ref="A1139:A1141"/>
    <mergeCell ref="C1139:C1141"/>
    <mergeCell ref="D1139:D1140"/>
    <mergeCell ref="F1139:F1140"/>
    <mergeCell ref="A1142:A1143"/>
    <mergeCell ref="C1142:C1143"/>
    <mergeCell ref="A1144:A1145"/>
    <mergeCell ref="C1144:C1145"/>
    <mergeCell ref="A1146:A1147"/>
    <mergeCell ref="C1146:C1147"/>
    <mergeCell ref="A1148:A1149"/>
    <mergeCell ref="C1148:C1149"/>
    <mergeCell ref="A1150:A1151"/>
    <mergeCell ref="C1150:C1151"/>
    <mergeCell ref="A1152:A1153"/>
    <mergeCell ref="C1152:C1153"/>
    <mergeCell ref="A1154:A1155"/>
    <mergeCell ref="C1154:C1155"/>
    <mergeCell ref="A1121:A1122"/>
    <mergeCell ref="C1121:C1122"/>
    <mergeCell ref="A1123:A1124"/>
    <mergeCell ref="C1123:C1124"/>
  </mergeCells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ЕТокмакова</cp:lastModifiedBy>
  <cp:lastPrinted>2022-04-07T07:04:17Z</cp:lastPrinted>
  <dcterms:created xsi:type="dcterms:W3CDTF">2017-11-20T07:07:11Z</dcterms:created>
  <dcterms:modified xsi:type="dcterms:W3CDTF">2022-05-16T05:41:02Z</dcterms:modified>
</cp:coreProperties>
</file>