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70" windowWidth="27795" windowHeight="11325"/>
  </bookViews>
  <sheets>
    <sheet name="Доходы консолидированный бюджет" sheetId="1" r:id="rId1"/>
  </sheets>
  <definedNames>
    <definedName name="_xlnm.Print_Titles" localSheetId="0">'Доходы консолидированный бюджет'!$3:$3</definedName>
    <definedName name="_xlnm.Print_Area" localSheetId="0">'Доходы консолидированный бюджет'!$A$1:$L$58</definedName>
  </definedNames>
  <calcPr calcId="145621" fullPrecision="0"/>
</workbook>
</file>

<file path=xl/calcChain.xml><?xml version="1.0" encoding="utf-8"?>
<calcChain xmlns="http://schemas.openxmlformats.org/spreadsheetml/2006/main">
  <c r="L58" i="1" l="1"/>
  <c r="K58" i="1"/>
  <c r="K55" i="1"/>
  <c r="L55" i="1"/>
  <c r="K53" i="1"/>
  <c r="I12" i="1" l="1"/>
  <c r="C30" i="1"/>
  <c r="C24" i="1"/>
  <c r="D24" i="1"/>
  <c r="C18" i="1"/>
  <c r="D18" i="1"/>
  <c r="C12" i="1"/>
  <c r="C11" i="1" s="1"/>
  <c r="C8" i="1"/>
  <c r="D12" i="1"/>
  <c r="C7" i="1" l="1"/>
  <c r="C6" i="1" s="1"/>
  <c r="C48" i="1" l="1"/>
  <c r="C47" i="1" s="1"/>
  <c r="D48" i="1"/>
  <c r="D47" i="1" s="1"/>
  <c r="L16" i="1"/>
  <c r="G58" i="1"/>
  <c r="K57" i="1"/>
  <c r="K56" i="1"/>
  <c r="H55" i="1"/>
  <c r="G55" i="1"/>
  <c r="G54" i="1"/>
  <c r="L54" i="1"/>
  <c r="K54" i="1"/>
  <c r="G53" i="1"/>
  <c r="L52" i="1"/>
  <c r="K52" i="1"/>
  <c r="L51" i="1"/>
  <c r="K51" i="1"/>
  <c r="L50" i="1"/>
  <c r="K50" i="1"/>
  <c r="J48" i="1"/>
  <c r="L49" i="1"/>
  <c r="K49" i="1"/>
  <c r="E48" i="1" l="1"/>
  <c r="G48" i="1" s="1"/>
  <c r="G49" i="1"/>
  <c r="G50" i="1"/>
  <c r="G51" i="1"/>
  <c r="G52" i="1"/>
  <c r="H54" i="1"/>
  <c r="L56" i="1"/>
  <c r="L57" i="1"/>
  <c r="F48" i="1"/>
  <c r="H49" i="1"/>
  <c r="H50" i="1"/>
  <c r="H51" i="1"/>
  <c r="H52" i="1"/>
  <c r="J47" i="1"/>
  <c r="I48" i="1"/>
  <c r="I47" i="1" s="1"/>
  <c r="H58" i="1"/>
  <c r="H56" i="1"/>
  <c r="H57" i="1"/>
  <c r="G56" i="1"/>
  <c r="G57" i="1"/>
  <c r="K48" i="1" l="1"/>
  <c r="E47" i="1"/>
  <c r="E5" i="1" s="1"/>
  <c r="H48" i="1"/>
  <c r="L48" i="1"/>
  <c r="F47" i="1"/>
  <c r="H47" i="1" s="1"/>
  <c r="G47" i="1" l="1"/>
  <c r="L47" i="1"/>
  <c r="K47" i="1"/>
  <c r="J30" i="1"/>
  <c r="J24" i="1"/>
  <c r="J18" i="1"/>
  <c r="J12" i="1"/>
  <c r="J11" i="1" s="1"/>
  <c r="J8" i="1"/>
  <c r="J7" i="1" l="1"/>
  <c r="J6" i="1" s="1"/>
  <c r="J5" i="1" s="1"/>
  <c r="I8" i="1"/>
  <c r="I11" i="1"/>
  <c r="I18" i="1"/>
  <c r="I30" i="1"/>
  <c r="K16" i="1"/>
  <c r="G23" i="1"/>
  <c r="H23" i="1"/>
  <c r="I24" i="1" l="1"/>
  <c r="H9" i="1"/>
  <c r="H10" i="1"/>
  <c r="G9" i="1"/>
  <c r="G10" i="1"/>
  <c r="F18" i="1"/>
  <c r="E18" i="1" s="1"/>
  <c r="L22" i="1" l="1"/>
  <c r="L42" i="1"/>
  <c r="K42" i="1"/>
  <c r="K41" i="1"/>
  <c r="G45" i="1"/>
  <c r="G44" i="1"/>
  <c r="G43" i="1"/>
  <c r="H43" i="1"/>
  <c r="G41" i="1"/>
  <c r="K37" i="1" l="1"/>
  <c r="L37" i="1"/>
  <c r="K38" i="1"/>
  <c r="L38" i="1"/>
  <c r="K39" i="1"/>
  <c r="L39" i="1"/>
  <c r="K40" i="1"/>
  <c r="L40" i="1"/>
  <c r="K44" i="1"/>
  <c r="L44" i="1"/>
  <c r="K45" i="1"/>
  <c r="L45" i="1"/>
  <c r="G16" i="1"/>
  <c r="H16" i="1"/>
  <c r="G37" i="1" l="1"/>
  <c r="H37" i="1"/>
  <c r="G38" i="1"/>
  <c r="H38" i="1"/>
  <c r="G39" i="1"/>
  <c r="H39" i="1"/>
  <c r="G40" i="1"/>
  <c r="H40" i="1"/>
  <c r="G42" i="1"/>
  <c r="H42" i="1"/>
  <c r="H44" i="1"/>
  <c r="H45" i="1"/>
  <c r="D36" i="1"/>
  <c r="D35" i="1" s="1"/>
  <c r="E36" i="1"/>
  <c r="F36" i="1"/>
  <c r="C36" i="1"/>
  <c r="C35" i="1" s="1"/>
  <c r="L35" i="1" l="1"/>
  <c r="L36" i="1"/>
  <c r="E35" i="1"/>
  <c r="K35" i="1" s="1"/>
  <c r="K36" i="1"/>
  <c r="H36" i="1"/>
  <c r="G36" i="1"/>
  <c r="F12" i="1"/>
  <c r="F11" i="1" l="1"/>
  <c r="E11" i="1" s="1"/>
  <c r="E12" i="1"/>
  <c r="H35" i="1"/>
  <c r="G35" i="1"/>
  <c r="H13" i="1"/>
  <c r="H15" i="1"/>
  <c r="H17" i="1"/>
  <c r="H19" i="1"/>
  <c r="H20" i="1"/>
  <c r="H21" i="1"/>
  <c r="H22" i="1"/>
  <c r="H25" i="1"/>
  <c r="H26" i="1"/>
  <c r="H27" i="1"/>
  <c r="H28" i="1"/>
  <c r="H29" i="1"/>
  <c r="H31" i="1"/>
  <c r="H32" i="1"/>
  <c r="H33" i="1"/>
  <c r="H34" i="1"/>
  <c r="K12" i="1" l="1"/>
  <c r="H12" i="1"/>
  <c r="K13" i="1" l="1"/>
  <c r="K34" i="1" l="1"/>
  <c r="K33" i="1"/>
  <c r="K32" i="1"/>
  <c r="K31" i="1"/>
  <c r="K29" i="1"/>
  <c r="K28" i="1"/>
  <c r="K27" i="1"/>
  <c r="K26" i="1"/>
  <c r="K25" i="1"/>
  <c r="K22" i="1"/>
  <c r="K21" i="1"/>
  <c r="K20" i="1"/>
  <c r="K19" i="1"/>
  <c r="K17" i="1"/>
  <c r="K15" i="1"/>
  <c r="K10" i="1"/>
  <c r="K9" i="1"/>
  <c r="G34" i="1"/>
  <c r="G33" i="1"/>
  <c r="G32" i="1"/>
  <c r="G29" i="1"/>
  <c r="G28" i="1"/>
  <c r="G27" i="1"/>
  <c r="G26" i="1"/>
  <c r="G25" i="1"/>
  <c r="G22" i="1"/>
  <c r="G21" i="1"/>
  <c r="G20" i="1"/>
  <c r="G19" i="1"/>
  <c r="G17" i="1"/>
  <c r="G15" i="1"/>
  <c r="G13" i="1"/>
  <c r="G12" i="1" l="1"/>
  <c r="L10" i="1" l="1"/>
  <c r="G31" i="1" l="1"/>
  <c r="K18" i="1" l="1"/>
  <c r="G18" i="1" l="1"/>
  <c r="K11" i="1"/>
  <c r="C4" i="1"/>
  <c r="L34" i="1" l="1"/>
  <c r="L33" i="1"/>
  <c r="L32" i="1"/>
  <c r="L31" i="1"/>
  <c r="F30" i="1"/>
  <c r="E30" i="1" s="1"/>
  <c r="D30" i="1"/>
  <c r="L29" i="1"/>
  <c r="L28" i="1"/>
  <c r="L27" i="1"/>
  <c r="L26" i="1"/>
  <c r="L25" i="1"/>
  <c r="F24" i="1"/>
  <c r="E24" i="1" s="1"/>
  <c r="L21" i="1"/>
  <c r="L20" i="1"/>
  <c r="L19" i="1"/>
  <c r="L17" i="1"/>
  <c r="L15" i="1"/>
  <c r="L13" i="1"/>
  <c r="D11" i="1"/>
  <c r="L9" i="1"/>
  <c r="F8" i="1"/>
  <c r="E8" i="1" s="1"/>
  <c r="D8" i="1"/>
  <c r="H11" i="1" l="1"/>
  <c r="G11" i="1"/>
  <c r="G24" i="1"/>
  <c r="K24" i="1"/>
  <c r="K30" i="1"/>
  <c r="G30" i="1"/>
  <c r="G8" i="1"/>
  <c r="K8" i="1"/>
  <c r="H8" i="1"/>
  <c r="H30" i="1"/>
  <c r="H24" i="1"/>
  <c r="H18" i="1"/>
  <c r="L30" i="1"/>
  <c r="L18" i="1"/>
  <c r="L8" i="1"/>
  <c r="D7" i="1"/>
  <c r="D6" i="1" s="1"/>
  <c r="L12" i="1"/>
  <c r="L24" i="1"/>
  <c r="L11" i="1" l="1"/>
  <c r="F7" i="1"/>
  <c r="D4" i="1" l="1"/>
  <c r="H7" i="1"/>
  <c r="E7" i="1"/>
  <c r="F6" i="1"/>
  <c r="F5" i="1" s="1"/>
  <c r="G7" i="1" l="1"/>
  <c r="E6" i="1"/>
  <c r="L5" i="1"/>
  <c r="H5" i="1"/>
  <c r="F4" i="1"/>
  <c r="H4" i="1" s="1"/>
  <c r="H6" i="1"/>
  <c r="L6" i="1"/>
  <c r="G5" i="1" l="1"/>
  <c r="G6" i="1"/>
  <c r="E4" i="1"/>
  <c r="L4" i="1"/>
  <c r="L7" i="1"/>
  <c r="I7" i="1"/>
  <c r="G4" i="1" l="1"/>
  <c r="K4" i="1"/>
  <c r="K7" i="1"/>
  <c r="I6" i="1"/>
  <c r="K6" i="1" l="1"/>
  <c r="I5" i="1"/>
  <c r="K5" i="1" s="1"/>
</calcChain>
</file>

<file path=xl/sharedStrings.xml><?xml version="1.0" encoding="utf-8"?>
<sst xmlns="http://schemas.openxmlformats.org/spreadsheetml/2006/main" count="136" uniqueCount="95">
  <si>
    <t>Код бюджетной классификации (без указания кода главного администратора доходов бюджета)</t>
  </si>
  <si>
    <t>Наименование доходов</t>
  </si>
  <si>
    <t>1 00 00000 00 0000 000</t>
  </si>
  <si>
    <t>НАЛОГОВЫЕ И НЕНАЛОГОВЫЕ ДОХОДЫ</t>
  </si>
  <si>
    <t xml:space="preserve">НАЛОГОВЫЕ ДОХОДЫ </t>
  </si>
  <si>
    <t>1 01 00000 00 0000 000</t>
  </si>
  <si>
    <t>НАЛОГИ НА ПРИБЫЛЬ, ДОХОДЫ</t>
  </si>
  <si>
    <t>1 01 01000 00 0000 110</t>
  </si>
  <si>
    <t>Налог на прибыль организаций</t>
  </si>
  <si>
    <t>1 01 02000 01 0000 110</t>
  </si>
  <si>
    <t>Налог на доходы физических лиц</t>
  </si>
  <si>
    <t>1 03 00000 00 0000 000</t>
  </si>
  <si>
    <t>НАЛОГИ НА ТОВАРЫ (РАБОТЫ, УСЛУГИ), РЕАЛИЗУЕМЫЕ НА ТЕРРИТОРИИ РОССИЙСКОЙ ФЕДЕРАЦИИ</t>
  </si>
  <si>
    <t>1 03 02000 01 0000 110</t>
  </si>
  <si>
    <t>Акцизы по подакцизным товарам (продукции), производимым на территории Российской Федерации</t>
  </si>
  <si>
    <t>Акцизы на нефтепродукты</t>
  </si>
  <si>
    <t>1 05 00000 00 0000 000</t>
  </si>
  <si>
    <t>НАЛОГИ НА СОВОКУПНЫЙ ДОХОД</t>
  </si>
  <si>
    <t>1 05 01000 00 0000 110</t>
  </si>
  <si>
    <t>Налог, взимаемый в связи с применением упрощенной системы налогообложения</t>
  </si>
  <si>
    <t>1 05 02000 02 0000 110</t>
  </si>
  <si>
    <t>Единый налог на вмененный доход для отдельных видов деятельности</t>
  </si>
  <si>
    <t>1 05 03000 01 0000 110</t>
  </si>
  <si>
    <t>Единый сельскохозяйственный налог</t>
  </si>
  <si>
    <t>1 05 04000 02 0000 110</t>
  </si>
  <si>
    <t>Налог, взимаемый в связи с применением патентной системы налогообложения</t>
  </si>
  <si>
    <t>1 06 00000 00 0000 000</t>
  </si>
  <si>
    <t>НАЛОГИ НА ИМУЩЕСТВО</t>
  </si>
  <si>
    <t>1 06 01000 00 0000 110</t>
  </si>
  <si>
    <t>Налог на имущество физических лиц</t>
  </si>
  <si>
    <t>1 06 02000 02 0000 110</t>
  </si>
  <si>
    <t>Налог на имущество организаций</t>
  </si>
  <si>
    <t>1 06 04000 02 0000 110</t>
  </si>
  <si>
    <t>Транспортный налог</t>
  </si>
  <si>
    <t>1 06 05000 02 0000 110</t>
  </si>
  <si>
    <t>Налог на игорный бизнес</t>
  </si>
  <si>
    <t>1 06 06000 00 0000 110</t>
  </si>
  <si>
    <t>Земельный налог</t>
  </si>
  <si>
    <t>1 07 00000 00 0000 000</t>
  </si>
  <si>
    <t>НАЛОГИ, СБОРЫ И РЕГУЛЯРНЫЕ ПЛАТЕЖИ</t>
  </si>
  <si>
    <t xml:space="preserve"> 1 07 01000 01 0000 110</t>
  </si>
  <si>
    <t>Налог на добычу полезных ископаемых</t>
  </si>
  <si>
    <t xml:space="preserve">1 07 04000 01 0000 110 </t>
  </si>
  <si>
    <t>Сборы за пользование объектами животного мира   и   за  пользование объектами водных биологических ресурсов</t>
  </si>
  <si>
    <t>ПРОЧИЕ НАЛОГОВЫЕ ДОХОДЫ</t>
  </si>
  <si>
    <t>НЕНАЛОГОВЫЕ ДОХОДЫ</t>
  </si>
  <si>
    <t>2 00 00000 00 0000 000</t>
  </si>
  <si>
    <t>БЕЗВОЗМЕЗДНЫЕ ПОСТУПЛЕНИЯ</t>
  </si>
  <si>
    <t>2 02 00000 00 0000 000</t>
  </si>
  <si>
    <t>БЕЗВОЗМЕЗДНЫЕ ПОСТУПЛЕНИЯ ОТ ДРУГИХ БЮДЖЕТОВ БЮДЖЕТНОЙ СИСТЕМЫ РОССИЙСКОЙ ФЕДЕРАЦИИ</t>
  </si>
  <si>
    <t>Дотации бюджетам бюджетной системы Российской Федерации</t>
  </si>
  <si>
    <t>Субсидии бюджетам бюджетной системы Российской Федерации (межбюджетные субсидии)</t>
  </si>
  <si>
    <t>Субвенции бюджетам бюджетной системы Российской Федерации</t>
  </si>
  <si>
    <t>Иные межбюджетные трансферты</t>
  </si>
  <si>
    <t>Утвержденные бюджетные назначения консолидированный бюджет субъекта
(годовой план), тыс. руб.</t>
  </si>
  <si>
    <t>Утвержденные бюджетные назначения консолидированный бюджет субъекта и ТГВФ
(годовой план), тыс. руб.</t>
  </si>
  <si>
    <t>Х</t>
  </si>
  <si>
    <t>Темп роста к соответствующему периоду прошлого года - консолидированный бюджет субъекта и ТГВФ, %</t>
  </si>
  <si>
    <t>Темп роста к соответствующему периоду прошлого года -консолидированный бюджет субъекта, %</t>
  </si>
  <si>
    <t>Акцизы на сидр, пуаре, медовуху</t>
  </si>
  <si>
    <t>Акцизы на пиво</t>
  </si>
  <si>
    <t>Акцизы на алкогольную продукцию</t>
  </si>
  <si>
    <t>тыс. рублей</t>
  </si>
  <si>
    <t>Акцизы на спирт этиловый</t>
  </si>
  <si>
    <t>Межбюджетные трансферты, передаваемые бюджетам государственных внебюджетных фондов</t>
  </si>
  <si>
    <t>2 03 00000 00 0000 000</t>
  </si>
  <si>
    <t>Безвозмездные поступления от государственных (муниципальных) организаций</t>
  </si>
  <si>
    <t>2 04 00000 00 0000 000</t>
  </si>
  <si>
    <t>Безвозмездные поступления от негосударственных организаций</t>
  </si>
  <si>
    <t>2 07 00000 00 0000 000</t>
  </si>
  <si>
    <t>Прочие безвозмездные поступления</t>
  </si>
  <si>
    <t>2 18 00000 00 0000 000</t>
  </si>
  <si>
    <t>Доходы бюджетов бюджетной системы российской федерации от возврата бюджетами бюджетной системы российской федерации и организациями остатков субсидий, субвенций и иных межбюджетных трансфертов, имеющих целевое назначение, прошлых лет</t>
  </si>
  <si>
    <t>2 19 00000 00 0000 000</t>
  </si>
  <si>
    <t>Возврат остатков субсидий, субвенций и иных межбюджетных трансфертов, имеющих целевое назначение, прошлых лет</t>
  </si>
  <si>
    <t>ДОХОДЫ БЮДЖЕТА - ВСЕГО</t>
  </si>
  <si>
    <t>2 02 10000 00 0000 150</t>
  </si>
  <si>
    <t>2 02 20000 00 0000 150</t>
  </si>
  <si>
    <t>2 02 30000 00 0000 150</t>
  </si>
  <si>
    <t>2 02 40000 00 0000 150</t>
  </si>
  <si>
    <t>2 02 50000 00 0000 150</t>
  </si>
  <si>
    <t>1 05 06000 02 0000 110</t>
  </si>
  <si>
    <t>Налог на профессиональный доход</t>
  </si>
  <si>
    <t>2 02 10000 00 0000 151</t>
  </si>
  <si>
    <t>2 02 20000 00 0000 151</t>
  </si>
  <si>
    <t>2 02 30000 00 0000 151</t>
  </si>
  <si>
    <t>2 02 40000 00 0000 151</t>
  </si>
  <si>
    <t>2 02 50000 00 0000 151</t>
  </si>
  <si>
    <t>Сведения об исполнении доходов консолидированного бюджета Забайкальского края по состоянию на 01.10.2021 года 
(в сравнении с запланированными значениями на 2021 год и исполнением на 01.10.2020 года)</t>
  </si>
  <si>
    <t>Фактически исполнено консолидированный бюджет субъекта и ТГВФ по состоянию на 01.10.2021 года, тыс. руб.</t>
  </si>
  <si>
    <t>Фактически исполнено консолидированный бюджет субъекта по состоянию на 01.10.2021 года, тыс. руб.</t>
  </si>
  <si>
    <t>% исполнения утвержденных бюджетных назначений консолидированного бюджета субъекта и ТГВФ по состоянию на 01.10.2021 года</t>
  </si>
  <si>
    <t>% исполнения утвержденных бюджетных назначений консолидированного бюджета субъекта по состоянию на 01.10.2021 года</t>
  </si>
  <si>
    <t>Фактически исполнено консолидированный бюджет субъекта и ТГВФ по состоянию на 01.10.2020 года, тыс. руб.</t>
  </si>
  <si>
    <t>Фактически исполнено консолидированный бюджет субъекта по состоянию на 01.10.2020 года, тыс. 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</si>
</sst>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&quot;р.&quot;_-;\-* #,##0.00&quot;р.&quot;_-;_-* &quot;-&quot;??&quot;р.&quot;_-;_-@_-"/>
    <numFmt numFmtId="164" formatCode="#,##0.0"/>
    <numFmt numFmtId="165" formatCode="0.0"/>
  </numFmts>
  <fonts count="16" x14ac:knownFonts="1">
    <font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i/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i/>
      <sz val="10"/>
      <color rgb="FF000000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i/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color rgb="FF000000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44" fontId="7" fillId="0" borderId="0">
      <alignment vertical="top" wrapText="1"/>
    </xf>
    <xf numFmtId="4" fontId="13" fillId="0" borderId="2">
      <alignment horizontal="right"/>
    </xf>
  </cellStyleXfs>
  <cellXfs count="32">
    <xf numFmtId="0" fontId="0" fillId="0" borderId="0" xfId="0"/>
    <xf numFmtId="0" fontId="0" fillId="0" borderId="0" xfId="0" applyFill="1"/>
    <xf numFmtId="0" fontId="11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164" fontId="4" fillId="0" borderId="1" xfId="0" applyNumberFormat="1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164" fontId="6" fillId="0" borderId="1" xfId="0" applyNumberFormat="1" applyFont="1" applyFill="1" applyBorder="1" applyAlignment="1">
      <alignment horizontal="center" vertical="center"/>
    </xf>
    <xf numFmtId="164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165" fontId="10" fillId="0" borderId="1" xfId="0" applyNumberFormat="1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164" fontId="12" fillId="0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wrapText="1"/>
    </xf>
    <xf numFmtId="164" fontId="12" fillId="2" borderId="1" xfId="0" applyNumberFormat="1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wrapText="1"/>
    </xf>
    <xf numFmtId="164" fontId="6" fillId="2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15" fillId="0" borderId="0" xfId="0" applyFont="1" applyFill="1" applyAlignment="1">
      <alignment horizontal="left"/>
    </xf>
    <xf numFmtId="0" fontId="3" fillId="2" borderId="1" xfId="0" applyFont="1" applyFill="1" applyBorder="1" applyAlignment="1">
      <alignment horizontal="center" vertical="center" wrapText="1"/>
    </xf>
    <xf numFmtId="0" fontId="14" fillId="0" borderId="0" xfId="0" applyFont="1" applyFill="1"/>
    <xf numFmtId="0" fontId="1" fillId="0" borderId="0" xfId="0" applyFont="1" applyFill="1" applyAlignment="1">
      <alignment horizontal="center" wrapText="1"/>
    </xf>
    <xf numFmtId="164" fontId="12" fillId="0" borderId="1" xfId="0" applyNumberFormat="1" applyFont="1" applyFill="1" applyBorder="1" applyAlignment="1">
      <alignment horizontal="center" vertical="center"/>
    </xf>
  </cellXfs>
  <cellStyles count="3">
    <cellStyle name="xl49" xfId="2"/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8"/>
  <sheetViews>
    <sheetView tabSelected="1" view="pageBreakPreview" zoomScaleNormal="100" zoomScaleSheetLayoutView="100" workbookViewId="0">
      <pane ySplit="3" topLeftCell="A4" activePane="bottomLeft" state="frozen"/>
      <selection pane="bottomLeft" sqref="A1:L1"/>
    </sheetView>
  </sheetViews>
  <sheetFormatPr defaultRowHeight="15" x14ac:dyDescent="0.25"/>
  <cols>
    <col min="1" max="1" width="21.28515625" style="1" customWidth="1"/>
    <col min="2" max="2" width="33.5703125" style="1" customWidth="1"/>
    <col min="3" max="3" width="17.7109375" style="1" customWidth="1"/>
    <col min="4" max="5" width="17.42578125" style="1" customWidth="1"/>
    <col min="6" max="6" width="17" style="1" customWidth="1"/>
    <col min="7" max="7" width="17.7109375" style="1" customWidth="1"/>
    <col min="8" max="8" width="18" style="1" customWidth="1"/>
    <col min="9" max="9" width="17.85546875" style="1" customWidth="1"/>
    <col min="10" max="10" width="18" style="1" customWidth="1"/>
    <col min="11" max="12" width="17.7109375" style="1" customWidth="1"/>
    <col min="13" max="16384" width="9.140625" style="1"/>
  </cols>
  <sheetData>
    <row r="1" spans="1:12" ht="41.25" customHeight="1" x14ac:dyDescent="0.3">
      <c r="A1" s="30" t="s">
        <v>88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</row>
    <row r="2" spans="1:12" x14ac:dyDescent="0.25">
      <c r="L2" s="2" t="s">
        <v>62</v>
      </c>
    </row>
    <row r="3" spans="1:12" ht="147.75" customHeight="1" x14ac:dyDescent="0.25">
      <c r="A3" s="3" t="s">
        <v>0</v>
      </c>
      <c r="B3" s="3" t="s">
        <v>1</v>
      </c>
      <c r="C3" s="3" t="s">
        <v>55</v>
      </c>
      <c r="D3" s="3" t="s">
        <v>54</v>
      </c>
      <c r="E3" s="3" t="s">
        <v>89</v>
      </c>
      <c r="F3" s="3" t="s">
        <v>90</v>
      </c>
      <c r="G3" s="3" t="s">
        <v>91</v>
      </c>
      <c r="H3" s="3" t="s">
        <v>92</v>
      </c>
      <c r="I3" s="3" t="s">
        <v>93</v>
      </c>
      <c r="J3" s="3" t="s">
        <v>94</v>
      </c>
      <c r="K3" s="3" t="s">
        <v>57</v>
      </c>
      <c r="L3" s="3" t="s">
        <v>58</v>
      </c>
    </row>
    <row r="4" spans="1:12" s="27" customFormat="1" ht="20.25" hidden="1" customHeight="1" x14ac:dyDescent="0.2">
      <c r="A4" s="26"/>
      <c r="B4" s="26" t="s">
        <v>75</v>
      </c>
      <c r="C4" s="7">
        <f>C6+C35</f>
        <v>117087224.8</v>
      </c>
      <c r="D4" s="7">
        <f t="shared" ref="D4:F4" si="0">D6+D35</f>
        <v>98142738.299999997</v>
      </c>
      <c r="E4" s="7">
        <f t="shared" si="0"/>
        <v>67629328.599999994</v>
      </c>
      <c r="F4" s="7">
        <f t="shared" si="0"/>
        <v>58140335.799999997</v>
      </c>
      <c r="G4" s="6">
        <f t="shared" ref="G4" si="1">E4/C4*100</f>
        <v>57.8</v>
      </c>
      <c r="H4" s="6">
        <f t="shared" ref="H4" si="2">F4/D4*100</f>
        <v>59.2</v>
      </c>
      <c r="I4" s="7">
        <v>46595025.200000003</v>
      </c>
      <c r="J4" s="7">
        <v>37759901.799999997</v>
      </c>
      <c r="K4" s="7">
        <f t="shared" ref="K4" si="3">E4/I4*100</f>
        <v>145.1</v>
      </c>
      <c r="L4" s="7">
        <f t="shared" ref="L4" si="4">F4/J4*100</f>
        <v>154</v>
      </c>
    </row>
    <row r="5" spans="1:12" s="27" customFormat="1" ht="20.25" customHeight="1" x14ac:dyDescent="0.2">
      <c r="A5" s="26"/>
      <c r="B5" s="26" t="s">
        <v>75</v>
      </c>
      <c r="C5" s="7">
        <v>129872492</v>
      </c>
      <c r="D5" s="7">
        <v>110540781.8</v>
      </c>
      <c r="E5" s="7">
        <f>+E6+E47</f>
        <v>90130418.099999994</v>
      </c>
      <c r="F5" s="7">
        <f>+F6+F47</f>
        <v>73316239.400000006</v>
      </c>
      <c r="G5" s="6">
        <f t="shared" ref="G5:G13" si="5">E5/C5*100</f>
        <v>69.400000000000006</v>
      </c>
      <c r="H5" s="6">
        <f t="shared" ref="H5:H13" si="6">F5/D5*100</f>
        <v>66.3</v>
      </c>
      <c r="I5" s="7">
        <f>+I6+I47</f>
        <v>78157234.5</v>
      </c>
      <c r="J5" s="7">
        <f>+J6+J47</f>
        <v>63993829.5</v>
      </c>
      <c r="K5" s="7">
        <f>E5/I5*100</f>
        <v>115.3</v>
      </c>
      <c r="L5" s="7">
        <f t="shared" ref="K5:L34" si="7">F5/J5*100</f>
        <v>114.6</v>
      </c>
    </row>
    <row r="6" spans="1:12" ht="25.5" x14ac:dyDescent="0.25">
      <c r="A6" s="4" t="s">
        <v>2</v>
      </c>
      <c r="B6" s="5" t="s">
        <v>3</v>
      </c>
      <c r="C6" s="6">
        <f>C7+C34</f>
        <v>59727495.299999997</v>
      </c>
      <c r="D6" s="6">
        <f>D7+D34</f>
        <v>59569695.299999997</v>
      </c>
      <c r="E6" s="6">
        <f t="shared" ref="C6:E6" si="8">E7+E34</f>
        <v>41986925.5</v>
      </c>
      <c r="F6" s="6">
        <f>F7+F34</f>
        <v>41865082.200000003</v>
      </c>
      <c r="G6" s="6">
        <f t="shared" si="5"/>
        <v>70.3</v>
      </c>
      <c r="H6" s="6">
        <f t="shared" si="6"/>
        <v>70.3</v>
      </c>
      <c r="I6" s="6">
        <f>I7+I34</f>
        <v>34344177.299999997</v>
      </c>
      <c r="J6" s="6">
        <f>J7+J34</f>
        <v>34267097.799999997</v>
      </c>
      <c r="K6" s="7">
        <f>E6/I6*100</f>
        <v>122.3</v>
      </c>
      <c r="L6" s="7">
        <f t="shared" si="7"/>
        <v>122.2</v>
      </c>
    </row>
    <row r="7" spans="1:12" x14ac:dyDescent="0.25">
      <c r="A7" s="8"/>
      <c r="B7" s="9" t="s">
        <v>4</v>
      </c>
      <c r="C7" s="6">
        <f>C8+C11+C18+C24+C30+C33</f>
        <v>57326551.5</v>
      </c>
      <c r="D7" s="6">
        <f>D8+D11+D18+D24+D30+D33</f>
        <v>57326551.5</v>
      </c>
      <c r="E7" s="6">
        <f t="shared" ref="E7:E33" si="9">F7</f>
        <v>39525873.799999997</v>
      </c>
      <c r="F7" s="6">
        <f>F8+F11+F18+F24+F30+F33</f>
        <v>39525873.799999997</v>
      </c>
      <c r="G7" s="6">
        <f t="shared" si="5"/>
        <v>68.900000000000006</v>
      </c>
      <c r="H7" s="6">
        <f t="shared" si="6"/>
        <v>68.900000000000006</v>
      </c>
      <c r="I7" s="6">
        <f t="shared" ref="I7:I33" si="10">J7</f>
        <v>32749361.300000001</v>
      </c>
      <c r="J7" s="6">
        <f>J8+J11+J18+J24+J30+J33</f>
        <v>32749361.300000001</v>
      </c>
      <c r="K7" s="7">
        <f t="shared" ref="K7:K13" si="11">E7/I7*100</f>
        <v>120.7</v>
      </c>
      <c r="L7" s="7">
        <f t="shared" si="7"/>
        <v>120.7</v>
      </c>
    </row>
    <row r="8" spans="1:12" x14ac:dyDescent="0.25">
      <c r="A8" s="4" t="s">
        <v>5</v>
      </c>
      <c r="B8" s="5" t="s">
        <v>6</v>
      </c>
      <c r="C8" s="6">
        <f>C9+C10</f>
        <v>37614157.600000001</v>
      </c>
      <c r="D8" s="6">
        <f>D9+D10</f>
        <v>37614157.600000001</v>
      </c>
      <c r="E8" s="6">
        <f t="shared" si="9"/>
        <v>25062763</v>
      </c>
      <c r="F8" s="6">
        <f>F9+F10</f>
        <v>25062763</v>
      </c>
      <c r="G8" s="6">
        <f t="shared" si="5"/>
        <v>66.599999999999994</v>
      </c>
      <c r="H8" s="6">
        <f t="shared" si="6"/>
        <v>66.599999999999994</v>
      </c>
      <c r="I8" s="6">
        <f>I9+I10</f>
        <v>21076809.600000001</v>
      </c>
      <c r="J8" s="6">
        <f>J9+J10</f>
        <v>21076809.600000001</v>
      </c>
      <c r="K8" s="7">
        <f t="shared" si="11"/>
        <v>118.9</v>
      </c>
      <c r="L8" s="7">
        <f t="shared" si="7"/>
        <v>118.9</v>
      </c>
    </row>
    <row r="9" spans="1:12" x14ac:dyDescent="0.25">
      <c r="A9" s="10" t="s">
        <v>7</v>
      </c>
      <c r="B9" s="11" t="s">
        <v>8</v>
      </c>
      <c r="C9" s="12">
        <v>12498910.9</v>
      </c>
      <c r="D9" s="12">
        <v>12498910.9</v>
      </c>
      <c r="E9" s="6">
        <v>8438103.5</v>
      </c>
      <c r="F9" s="12">
        <v>8438103.5</v>
      </c>
      <c r="G9" s="6">
        <f t="shared" si="5"/>
        <v>67.5</v>
      </c>
      <c r="H9" s="6">
        <f t="shared" si="6"/>
        <v>67.5</v>
      </c>
      <c r="I9" s="12">
        <v>5766232.5999999996</v>
      </c>
      <c r="J9" s="12">
        <v>5766232.5999999996</v>
      </c>
      <c r="K9" s="13">
        <f>E9/I9*100</f>
        <v>146.30000000000001</v>
      </c>
      <c r="L9" s="13">
        <f>F9/J9*100</f>
        <v>146.30000000000001</v>
      </c>
    </row>
    <row r="10" spans="1:12" x14ac:dyDescent="0.25">
      <c r="A10" s="14" t="s">
        <v>9</v>
      </c>
      <c r="B10" s="11" t="s">
        <v>10</v>
      </c>
      <c r="C10" s="12">
        <v>25115246.699999999</v>
      </c>
      <c r="D10" s="12">
        <v>25115246.699999999</v>
      </c>
      <c r="E10" s="6">
        <v>16624659.5</v>
      </c>
      <c r="F10" s="12">
        <v>16624659.5</v>
      </c>
      <c r="G10" s="6">
        <f t="shared" si="5"/>
        <v>66.2</v>
      </c>
      <c r="H10" s="6">
        <f t="shared" si="6"/>
        <v>66.2</v>
      </c>
      <c r="I10" s="12">
        <v>15310577</v>
      </c>
      <c r="J10" s="12">
        <v>15310577</v>
      </c>
      <c r="K10" s="13">
        <f>E10/I10*100</f>
        <v>108.6</v>
      </c>
      <c r="L10" s="13">
        <f>F10/J10*100</f>
        <v>108.6</v>
      </c>
    </row>
    <row r="11" spans="1:12" ht="51" x14ac:dyDescent="0.25">
      <c r="A11" s="4" t="s">
        <v>11</v>
      </c>
      <c r="B11" s="5" t="s">
        <v>12</v>
      </c>
      <c r="C11" s="6">
        <f>C12</f>
        <v>7863617</v>
      </c>
      <c r="D11" s="6">
        <f>D12</f>
        <v>7863617</v>
      </c>
      <c r="E11" s="6">
        <f t="shared" si="9"/>
        <v>5755759.2999999998</v>
      </c>
      <c r="F11" s="6">
        <f t="shared" ref="F11" si="12">F12</f>
        <v>5755759.2999999998</v>
      </c>
      <c r="G11" s="6">
        <f t="shared" si="5"/>
        <v>73.2</v>
      </c>
      <c r="H11" s="6">
        <f t="shared" si="6"/>
        <v>73.2</v>
      </c>
      <c r="I11" s="6">
        <f>I12</f>
        <v>4213847.5999999996</v>
      </c>
      <c r="J11" s="6">
        <f>J12</f>
        <v>4213847.5999999996</v>
      </c>
      <c r="K11" s="7">
        <f t="shared" si="11"/>
        <v>136.6</v>
      </c>
      <c r="L11" s="7">
        <f t="shared" si="7"/>
        <v>136.6</v>
      </c>
    </row>
    <row r="12" spans="1:12" ht="38.25" x14ac:dyDescent="0.25">
      <c r="A12" s="14" t="s">
        <v>13</v>
      </c>
      <c r="B12" s="11" t="s">
        <v>14</v>
      </c>
      <c r="C12" s="13">
        <f>C13+C15+C17+C16</f>
        <v>7863617</v>
      </c>
      <c r="D12" s="13">
        <f>D13+D15+D17+D16</f>
        <v>7863617</v>
      </c>
      <c r="E12" s="6">
        <f t="shared" si="9"/>
        <v>5755759.2999999998</v>
      </c>
      <c r="F12" s="13">
        <f>F13+F15+F17+F16</f>
        <v>5755759.2999999998</v>
      </c>
      <c r="G12" s="12">
        <f t="shared" si="5"/>
        <v>73.2</v>
      </c>
      <c r="H12" s="12">
        <f t="shared" si="6"/>
        <v>73.2</v>
      </c>
      <c r="I12" s="13">
        <f>I13+I15+I16+I17</f>
        <v>4213847.5999999996</v>
      </c>
      <c r="J12" s="13">
        <f>J13+J15+J16+J17</f>
        <v>4213847.5999999996</v>
      </c>
      <c r="K12" s="13">
        <f t="shared" si="11"/>
        <v>136.6</v>
      </c>
      <c r="L12" s="13">
        <f t="shared" si="7"/>
        <v>136.6</v>
      </c>
    </row>
    <row r="13" spans="1:12" x14ac:dyDescent="0.25">
      <c r="A13" s="14"/>
      <c r="B13" s="15" t="s">
        <v>60</v>
      </c>
      <c r="C13" s="6">
        <v>72473.600000000006</v>
      </c>
      <c r="D13" s="12">
        <v>72473.600000000006</v>
      </c>
      <c r="E13" s="6">
        <v>64241.1</v>
      </c>
      <c r="F13" s="12">
        <v>64241.1</v>
      </c>
      <c r="G13" s="12">
        <f t="shared" si="5"/>
        <v>88.6</v>
      </c>
      <c r="H13" s="12">
        <f t="shared" si="6"/>
        <v>88.6</v>
      </c>
      <c r="I13" s="12">
        <v>51575.7</v>
      </c>
      <c r="J13" s="12">
        <v>51575.7</v>
      </c>
      <c r="K13" s="13">
        <f t="shared" si="11"/>
        <v>124.6</v>
      </c>
      <c r="L13" s="13">
        <f t="shared" si="7"/>
        <v>124.6</v>
      </c>
    </row>
    <row r="14" spans="1:12" x14ac:dyDescent="0.25">
      <c r="A14" s="14"/>
      <c r="B14" s="16" t="s">
        <v>59</v>
      </c>
      <c r="C14" s="6" t="s">
        <v>56</v>
      </c>
      <c r="D14" s="12" t="s">
        <v>56</v>
      </c>
      <c r="E14" s="6" t="s">
        <v>56</v>
      </c>
      <c r="F14" s="12" t="s">
        <v>56</v>
      </c>
      <c r="G14" s="12" t="s">
        <v>56</v>
      </c>
      <c r="H14" s="12" t="s">
        <v>56</v>
      </c>
      <c r="I14" s="12" t="s">
        <v>56</v>
      </c>
      <c r="J14" s="12" t="s">
        <v>56</v>
      </c>
      <c r="K14" s="13" t="s">
        <v>56</v>
      </c>
      <c r="L14" s="13" t="s">
        <v>56</v>
      </c>
    </row>
    <row r="15" spans="1:12" x14ac:dyDescent="0.25">
      <c r="A15" s="14"/>
      <c r="B15" s="17" t="s">
        <v>61</v>
      </c>
      <c r="C15" s="6">
        <v>1145107.2</v>
      </c>
      <c r="D15" s="12">
        <v>1145107.2</v>
      </c>
      <c r="E15" s="6">
        <v>763887.6</v>
      </c>
      <c r="F15" s="12">
        <v>763887.6</v>
      </c>
      <c r="G15" s="12">
        <f t="shared" ref="G15:G25" si="13">E15/C15*100</f>
        <v>66.7</v>
      </c>
      <c r="H15" s="12">
        <f t="shared" ref="H15:H25" si="14">F15/D15*100</f>
        <v>66.7</v>
      </c>
      <c r="I15" s="12">
        <v>631339.69999999995</v>
      </c>
      <c r="J15" s="12">
        <v>631339.69999999995</v>
      </c>
      <c r="K15" s="13">
        <f t="shared" ref="K15:K22" si="15">E15/I15*100</f>
        <v>121</v>
      </c>
      <c r="L15" s="13">
        <f t="shared" si="7"/>
        <v>121</v>
      </c>
    </row>
    <row r="16" spans="1:12" x14ac:dyDescent="0.25">
      <c r="A16" s="14"/>
      <c r="B16" s="17" t="s">
        <v>63</v>
      </c>
      <c r="C16" s="6">
        <v>3936.7</v>
      </c>
      <c r="D16" s="12">
        <v>3936.7</v>
      </c>
      <c r="E16" s="6">
        <v>2595.4</v>
      </c>
      <c r="F16" s="12">
        <v>2595.4</v>
      </c>
      <c r="G16" s="12">
        <f t="shared" ref="G16" si="16">E16/C16*100</f>
        <v>65.900000000000006</v>
      </c>
      <c r="H16" s="12">
        <f t="shared" ref="H16" si="17">F16/D16*100</f>
        <v>65.900000000000006</v>
      </c>
      <c r="I16" s="12">
        <v>5135.7</v>
      </c>
      <c r="J16" s="12">
        <v>5135.7</v>
      </c>
      <c r="K16" s="13">
        <f t="shared" si="15"/>
        <v>50.5</v>
      </c>
      <c r="L16" s="13">
        <f t="shared" si="7"/>
        <v>50.5</v>
      </c>
    </row>
    <row r="17" spans="1:12" x14ac:dyDescent="0.25">
      <c r="A17" s="14"/>
      <c r="B17" s="17" t="s">
        <v>15</v>
      </c>
      <c r="C17" s="6">
        <v>6642099.5</v>
      </c>
      <c r="D17" s="12">
        <v>6642099.5</v>
      </c>
      <c r="E17" s="6">
        <v>4925035.2</v>
      </c>
      <c r="F17" s="12">
        <v>4925035.2</v>
      </c>
      <c r="G17" s="12">
        <f t="shared" si="13"/>
        <v>74.099999999999994</v>
      </c>
      <c r="H17" s="12">
        <f t="shared" si="14"/>
        <v>74.099999999999994</v>
      </c>
      <c r="I17" s="12">
        <v>3525796.5</v>
      </c>
      <c r="J17" s="12">
        <v>3525796.5</v>
      </c>
      <c r="K17" s="13">
        <f t="shared" si="15"/>
        <v>139.69999999999999</v>
      </c>
      <c r="L17" s="13">
        <f t="shared" si="7"/>
        <v>139.69999999999999</v>
      </c>
    </row>
    <row r="18" spans="1:12" ht="25.5" x14ac:dyDescent="0.25">
      <c r="A18" s="4" t="s">
        <v>16</v>
      </c>
      <c r="B18" s="5" t="s">
        <v>17</v>
      </c>
      <c r="C18" s="6">
        <f>C19+C20+C21+C22+C23</f>
        <v>2720763.5</v>
      </c>
      <c r="D18" s="6">
        <f>D19+D20+D21+D22+D23</f>
        <v>2720763.5</v>
      </c>
      <c r="E18" s="6">
        <f t="shared" si="9"/>
        <v>2132361.6</v>
      </c>
      <c r="F18" s="6">
        <f t="shared" ref="D18:F18" si="18">F19+F20+F21+F22+F23</f>
        <v>2132361.6</v>
      </c>
      <c r="G18" s="6">
        <f t="shared" si="13"/>
        <v>78.400000000000006</v>
      </c>
      <c r="H18" s="6">
        <f t="shared" si="14"/>
        <v>78.400000000000006</v>
      </c>
      <c r="I18" s="6">
        <f>I19+I20+I21+I22</f>
        <v>1637798.3</v>
      </c>
      <c r="J18" s="6">
        <f>J19+J20+J21+J22</f>
        <v>1637798.3</v>
      </c>
      <c r="K18" s="7">
        <f t="shared" si="15"/>
        <v>130.19999999999999</v>
      </c>
      <c r="L18" s="7">
        <f t="shared" si="7"/>
        <v>130.19999999999999</v>
      </c>
    </row>
    <row r="19" spans="1:12" ht="38.25" x14ac:dyDescent="0.25">
      <c r="A19" s="14" t="s">
        <v>18</v>
      </c>
      <c r="B19" s="11" t="s">
        <v>19</v>
      </c>
      <c r="C19" s="12">
        <v>2502153.7999999998</v>
      </c>
      <c r="D19" s="12">
        <v>2502153.7999999998</v>
      </c>
      <c r="E19" s="12">
        <v>1898020.8</v>
      </c>
      <c r="F19" s="12">
        <v>1898020.8</v>
      </c>
      <c r="G19" s="12">
        <f t="shared" si="13"/>
        <v>75.900000000000006</v>
      </c>
      <c r="H19" s="12">
        <f t="shared" si="14"/>
        <v>75.900000000000006</v>
      </c>
      <c r="I19" s="12">
        <v>1320014.5</v>
      </c>
      <c r="J19" s="12">
        <v>1320014.5</v>
      </c>
      <c r="K19" s="13">
        <f t="shared" si="15"/>
        <v>143.80000000000001</v>
      </c>
      <c r="L19" s="13">
        <f t="shared" si="7"/>
        <v>143.80000000000001</v>
      </c>
    </row>
    <row r="20" spans="1:12" ht="25.5" x14ac:dyDescent="0.25">
      <c r="A20" s="10" t="s">
        <v>20</v>
      </c>
      <c r="B20" s="11" t="s">
        <v>21</v>
      </c>
      <c r="C20" s="12">
        <v>112895.1</v>
      </c>
      <c r="D20" s="12">
        <v>112895.1</v>
      </c>
      <c r="E20" s="12">
        <v>105315.1</v>
      </c>
      <c r="F20" s="12">
        <v>105315.1</v>
      </c>
      <c r="G20" s="12">
        <f t="shared" si="13"/>
        <v>93.3</v>
      </c>
      <c r="H20" s="12">
        <f t="shared" si="14"/>
        <v>93.3</v>
      </c>
      <c r="I20" s="12">
        <v>274313</v>
      </c>
      <c r="J20" s="12">
        <v>274313</v>
      </c>
      <c r="K20" s="13">
        <f t="shared" si="15"/>
        <v>38.4</v>
      </c>
      <c r="L20" s="13">
        <f t="shared" si="7"/>
        <v>38.4</v>
      </c>
    </row>
    <row r="21" spans="1:12" x14ac:dyDescent="0.25">
      <c r="A21" s="14" t="s">
        <v>22</v>
      </c>
      <c r="B21" s="11" t="s">
        <v>23</v>
      </c>
      <c r="C21" s="12">
        <v>11181.9</v>
      </c>
      <c r="D21" s="12">
        <v>11181.9</v>
      </c>
      <c r="E21" s="12">
        <v>8065</v>
      </c>
      <c r="F21" s="12">
        <v>8065</v>
      </c>
      <c r="G21" s="12">
        <f t="shared" si="13"/>
        <v>72.099999999999994</v>
      </c>
      <c r="H21" s="12">
        <f t="shared" si="14"/>
        <v>72.099999999999994</v>
      </c>
      <c r="I21" s="12">
        <v>10007.200000000001</v>
      </c>
      <c r="J21" s="12">
        <v>10007.200000000001</v>
      </c>
      <c r="K21" s="13">
        <f t="shared" si="15"/>
        <v>80.599999999999994</v>
      </c>
      <c r="L21" s="13">
        <f t="shared" si="7"/>
        <v>80.599999999999994</v>
      </c>
    </row>
    <row r="22" spans="1:12" ht="38.25" x14ac:dyDescent="0.25">
      <c r="A22" s="14" t="s">
        <v>24</v>
      </c>
      <c r="B22" s="11" t="s">
        <v>25</v>
      </c>
      <c r="C22" s="12">
        <v>76601.7</v>
      </c>
      <c r="D22" s="12">
        <v>76601.7</v>
      </c>
      <c r="E22" s="12">
        <v>109505.1</v>
      </c>
      <c r="F22" s="12">
        <v>109505.1</v>
      </c>
      <c r="G22" s="12">
        <f t="shared" si="13"/>
        <v>143</v>
      </c>
      <c r="H22" s="12">
        <f t="shared" si="14"/>
        <v>143</v>
      </c>
      <c r="I22" s="12">
        <v>33463.599999999999</v>
      </c>
      <c r="J22" s="12">
        <v>33463.599999999999</v>
      </c>
      <c r="K22" s="13">
        <f t="shared" si="15"/>
        <v>327.2</v>
      </c>
      <c r="L22" s="13">
        <f>F22/J22*100</f>
        <v>327.2</v>
      </c>
    </row>
    <row r="23" spans="1:12" x14ac:dyDescent="0.25">
      <c r="A23" s="14" t="s">
        <v>81</v>
      </c>
      <c r="B23" s="11" t="s">
        <v>82</v>
      </c>
      <c r="C23" s="12">
        <v>17931</v>
      </c>
      <c r="D23" s="12">
        <v>17931</v>
      </c>
      <c r="E23" s="12">
        <v>11455.6</v>
      </c>
      <c r="F23" s="12">
        <v>11455.6</v>
      </c>
      <c r="G23" s="12">
        <f t="shared" si="13"/>
        <v>63.9</v>
      </c>
      <c r="H23" s="12">
        <f t="shared" si="14"/>
        <v>63.9</v>
      </c>
      <c r="I23" s="12">
        <v>0</v>
      </c>
      <c r="J23" s="12">
        <v>0</v>
      </c>
      <c r="K23" s="13" t="s">
        <v>56</v>
      </c>
      <c r="L23" s="13" t="s">
        <v>56</v>
      </c>
    </row>
    <row r="24" spans="1:12" x14ac:dyDescent="0.25">
      <c r="A24" s="4" t="s">
        <v>26</v>
      </c>
      <c r="B24" s="5" t="s">
        <v>27</v>
      </c>
      <c r="C24" s="6">
        <f>C25+C26+C27+C28+C29</f>
        <v>6347446.5</v>
      </c>
      <c r="D24" s="6">
        <f>D25+D26+D27+D28+D29</f>
        <v>6347446.5</v>
      </c>
      <c r="E24" s="6">
        <f t="shared" si="9"/>
        <v>4571927.3</v>
      </c>
      <c r="F24" s="6">
        <f>F25+F26+F27+F28+F29</f>
        <v>4571927.3</v>
      </c>
      <c r="G24" s="6">
        <f t="shared" si="13"/>
        <v>72</v>
      </c>
      <c r="H24" s="6">
        <f t="shared" si="14"/>
        <v>72</v>
      </c>
      <c r="I24" s="6">
        <f>I25+I26+I27+I28+I29</f>
        <v>4091969.3</v>
      </c>
      <c r="J24" s="6">
        <f>J25+J26+J27+J28+J29</f>
        <v>4091969.3</v>
      </c>
      <c r="K24" s="7">
        <f t="shared" si="7"/>
        <v>111.7</v>
      </c>
      <c r="L24" s="7">
        <f t="shared" si="7"/>
        <v>111.7</v>
      </c>
    </row>
    <row r="25" spans="1:12" x14ac:dyDescent="0.25">
      <c r="A25" s="14" t="s">
        <v>28</v>
      </c>
      <c r="B25" s="11" t="s">
        <v>29</v>
      </c>
      <c r="C25" s="12">
        <v>292118.09999999998</v>
      </c>
      <c r="D25" s="12">
        <v>292118.09999999998</v>
      </c>
      <c r="E25" s="12">
        <v>59476.1</v>
      </c>
      <c r="F25" s="12">
        <v>59476.1</v>
      </c>
      <c r="G25" s="12">
        <f t="shared" si="13"/>
        <v>20.399999999999999</v>
      </c>
      <c r="H25" s="12">
        <f t="shared" si="14"/>
        <v>20.399999999999999</v>
      </c>
      <c r="I25" s="12">
        <v>53175.4</v>
      </c>
      <c r="J25" s="12">
        <v>53175.4</v>
      </c>
      <c r="K25" s="13">
        <f t="shared" ref="K25:K34" si="19">E25/I25*100</f>
        <v>111.8</v>
      </c>
      <c r="L25" s="13">
        <f t="shared" si="7"/>
        <v>111.8</v>
      </c>
    </row>
    <row r="26" spans="1:12" x14ac:dyDescent="0.25">
      <c r="A26" s="14" t="s">
        <v>30</v>
      </c>
      <c r="B26" s="11" t="s">
        <v>31</v>
      </c>
      <c r="C26" s="12">
        <v>4901241.5</v>
      </c>
      <c r="D26" s="12">
        <v>4901241.5</v>
      </c>
      <c r="E26" s="12">
        <v>3948530.5</v>
      </c>
      <c r="F26" s="12">
        <v>3948530.5</v>
      </c>
      <c r="G26" s="12">
        <f>E26/C26*100</f>
        <v>80.599999999999994</v>
      </c>
      <c r="H26" s="12">
        <f t="shared" ref="G26:H31" si="20">F26/D26*100</f>
        <v>80.599999999999994</v>
      </c>
      <c r="I26" s="12">
        <v>3519833.7</v>
      </c>
      <c r="J26" s="12">
        <v>3519833.7</v>
      </c>
      <c r="K26" s="13">
        <f t="shared" si="19"/>
        <v>112.2</v>
      </c>
      <c r="L26" s="13">
        <f t="shared" si="7"/>
        <v>112.2</v>
      </c>
    </row>
    <row r="27" spans="1:12" x14ac:dyDescent="0.25">
      <c r="A27" s="14" t="s">
        <v>32</v>
      </c>
      <c r="B27" s="11" t="s">
        <v>33</v>
      </c>
      <c r="C27" s="12">
        <v>651042.1</v>
      </c>
      <c r="D27" s="12">
        <v>651042.1</v>
      </c>
      <c r="E27" s="12">
        <v>267281.7</v>
      </c>
      <c r="F27" s="12">
        <v>267281.7</v>
      </c>
      <c r="G27" s="12">
        <f>E27/C27*100</f>
        <v>41.1</v>
      </c>
      <c r="H27" s="12">
        <f t="shared" si="20"/>
        <v>41.1</v>
      </c>
      <c r="I27" s="12">
        <v>245868.9</v>
      </c>
      <c r="J27" s="12">
        <v>245868.9</v>
      </c>
      <c r="K27" s="13">
        <f t="shared" si="19"/>
        <v>108.7</v>
      </c>
      <c r="L27" s="13">
        <f t="shared" si="7"/>
        <v>108.7</v>
      </c>
    </row>
    <row r="28" spans="1:12" x14ac:dyDescent="0.25">
      <c r="A28" s="14" t="s">
        <v>34</v>
      </c>
      <c r="B28" s="18" t="s">
        <v>35</v>
      </c>
      <c r="C28" s="12">
        <v>2184</v>
      </c>
      <c r="D28" s="12">
        <v>2184</v>
      </c>
      <c r="E28" s="12">
        <v>1410</v>
      </c>
      <c r="F28" s="12">
        <v>1410</v>
      </c>
      <c r="G28" s="12">
        <f>E28/C28*100</f>
        <v>64.599999999999994</v>
      </c>
      <c r="H28" s="12">
        <f t="shared" si="20"/>
        <v>64.599999999999994</v>
      </c>
      <c r="I28" s="12">
        <v>1582.2</v>
      </c>
      <c r="J28" s="12">
        <v>1582.2</v>
      </c>
      <c r="K28" s="13">
        <f t="shared" si="19"/>
        <v>89.1</v>
      </c>
      <c r="L28" s="13">
        <f t="shared" si="7"/>
        <v>89.1</v>
      </c>
    </row>
    <row r="29" spans="1:12" x14ac:dyDescent="0.25">
      <c r="A29" s="14" t="s">
        <v>36</v>
      </c>
      <c r="B29" s="11" t="s">
        <v>37</v>
      </c>
      <c r="C29" s="12">
        <v>500860.8</v>
      </c>
      <c r="D29" s="12">
        <v>500860.8</v>
      </c>
      <c r="E29" s="12">
        <v>295229</v>
      </c>
      <c r="F29" s="12">
        <v>295229</v>
      </c>
      <c r="G29" s="12">
        <f>E29/C29*100</f>
        <v>58.9</v>
      </c>
      <c r="H29" s="12">
        <f t="shared" ref="H29:H34" si="21">F29/D29*100</f>
        <v>58.9</v>
      </c>
      <c r="I29" s="12">
        <v>271509.09999999998</v>
      </c>
      <c r="J29" s="12">
        <v>271509.09999999998</v>
      </c>
      <c r="K29" s="13">
        <f t="shared" si="19"/>
        <v>108.7</v>
      </c>
      <c r="L29" s="13">
        <f t="shared" si="7"/>
        <v>108.7</v>
      </c>
    </row>
    <row r="30" spans="1:12" ht="25.5" x14ac:dyDescent="0.25">
      <c r="A30" s="14" t="s">
        <v>38</v>
      </c>
      <c r="B30" s="5" t="s">
        <v>39</v>
      </c>
      <c r="C30" s="6">
        <f>C31+C32</f>
        <v>2521196.7999999998</v>
      </c>
      <c r="D30" s="6">
        <f>D31+D32</f>
        <v>2521196.7999999998</v>
      </c>
      <c r="E30" s="6">
        <f t="shared" si="9"/>
        <v>1804115.8</v>
      </c>
      <c r="F30" s="6">
        <f>F31+F32</f>
        <v>1804115.8</v>
      </c>
      <c r="G30" s="6">
        <f t="shared" si="20"/>
        <v>71.599999999999994</v>
      </c>
      <c r="H30" s="6">
        <f t="shared" si="21"/>
        <v>71.599999999999994</v>
      </c>
      <c r="I30" s="6">
        <f>I31+I32</f>
        <v>1554275.6</v>
      </c>
      <c r="J30" s="6">
        <f>J31+J32</f>
        <v>1554275.6</v>
      </c>
      <c r="K30" s="7">
        <f t="shared" si="19"/>
        <v>116.1</v>
      </c>
      <c r="L30" s="7">
        <f t="shared" si="7"/>
        <v>116.1</v>
      </c>
    </row>
    <row r="31" spans="1:12" x14ac:dyDescent="0.25">
      <c r="A31" s="14" t="s">
        <v>40</v>
      </c>
      <c r="B31" s="11" t="s">
        <v>41</v>
      </c>
      <c r="C31" s="12">
        <v>2508200.7999999998</v>
      </c>
      <c r="D31" s="12">
        <v>2508200.7999999998</v>
      </c>
      <c r="E31" s="12">
        <v>1793113.5</v>
      </c>
      <c r="F31" s="12">
        <v>1793113.5</v>
      </c>
      <c r="G31" s="12">
        <f t="shared" si="20"/>
        <v>71.5</v>
      </c>
      <c r="H31" s="12">
        <f t="shared" si="21"/>
        <v>71.5</v>
      </c>
      <c r="I31" s="12">
        <v>1542867.1</v>
      </c>
      <c r="J31" s="12">
        <v>1542867.1</v>
      </c>
      <c r="K31" s="13">
        <f t="shared" si="19"/>
        <v>116.2</v>
      </c>
      <c r="L31" s="13">
        <f t="shared" si="7"/>
        <v>116.2</v>
      </c>
    </row>
    <row r="32" spans="1:12" ht="25.5" customHeight="1" x14ac:dyDescent="0.25">
      <c r="A32" s="14" t="s">
        <v>42</v>
      </c>
      <c r="B32" s="11" t="s">
        <v>43</v>
      </c>
      <c r="C32" s="12">
        <v>12996</v>
      </c>
      <c r="D32" s="12">
        <v>12996</v>
      </c>
      <c r="E32" s="12">
        <v>11002.3</v>
      </c>
      <c r="F32" s="12">
        <v>11002.3</v>
      </c>
      <c r="G32" s="12">
        <f>E32/C32*100</f>
        <v>84.7</v>
      </c>
      <c r="H32" s="12">
        <f t="shared" si="21"/>
        <v>84.7</v>
      </c>
      <c r="I32" s="12">
        <v>11408.5</v>
      </c>
      <c r="J32" s="12">
        <v>11408.5</v>
      </c>
      <c r="K32" s="13">
        <f t="shared" si="19"/>
        <v>96.4</v>
      </c>
      <c r="L32" s="13">
        <f t="shared" si="7"/>
        <v>96.4</v>
      </c>
    </row>
    <row r="33" spans="1:12" x14ac:dyDescent="0.25">
      <c r="A33" s="4"/>
      <c r="B33" s="5" t="s">
        <v>44</v>
      </c>
      <c r="C33" s="6">
        <v>259370.1</v>
      </c>
      <c r="D33" s="7">
        <v>259370.1</v>
      </c>
      <c r="E33" s="6">
        <v>198946.8</v>
      </c>
      <c r="F33" s="7">
        <v>198946.8</v>
      </c>
      <c r="G33" s="6">
        <f>E33/C33*100</f>
        <v>76.7</v>
      </c>
      <c r="H33" s="6">
        <f t="shared" si="21"/>
        <v>76.7</v>
      </c>
      <c r="I33" s="6">
        <v>174660.9</v>
      </c>
      <c r="J33" s="7">
        <v>174660.9</v>
      </c>
      <c r="K33" s="7">
        <f t="shared" si="19"/>
        <v>113.9</v>
      </c>
      <c r="L33" s="7">
        <f t="shared" si="7"/>
        <v>113.9</v>
      </c>
    </row>
    <row r="34" spans="1:12" x14ac:dyDescent="0.25">
      <c r="A34" s="4"/>
      <c r="B34" s="5" t="s">
        <v>45</v>
      </c>
      <c r="C34" s="6">
        <v>2400943.7999999998</v>
      </c>
      <c r="D34" s="19">
        <v>2243143.7999999998</v>
      </c>
      <c r="E34" s="6">
        <v>2461051.7000000002</v>
      </c>
      <c r="F34" s="19">
        <v>2339208.4</v>
      </c>
      <c r="G34" s="6">
        <f>E34/C34*100</f>
        <v>102.5</v>
      </c>
      <c r="H34" s="6">
        <f t="shared" si="21"/>
        <v>104.3</v>
      </c>
      <c r="I34" s="6">
        <v>1594816</v>
      </c>
      <c r="J34" s="19">
        <v>1517736.5</v>
      </c>
      <c r="K34" s="7">
        <f t="shared" si="19"/>
        <v>154.30000000000001</v>
      </c>
      <c r="L34" s="7">
        <f t="shared" si="7"/>
        <v>154.1</v>
      </c>
    </row>
    <row r="35" spans="1:12" ht="14.25" hidden="1" customHeight="1" x14ac:dyDescent="0.25">
      <c r="A35" s="28" t="s">
        <v>46</v>
      </c>
      <c r="B35" s="21" t="s">
        <v>47</v>
      </c>
      <c r="C35" s="22">
        <f>C36+C42+C43+C44+C45+C46</f>
        <v>57359729.5</v>
      </c>
      <c r="D35" s="22">
        <f>D36+D42+D43+D44+D45+D46</f>
        <v>38573043</v>
      </c>
      <c r="E35" s="22">
        <f>E36+E42+E43+E44+E45+E46</f>
        <v>25642403.100000001</v>
      </c>
      <c r="F35" s="22">
        <v>16275253.6</v>
      </c>
      <c r="G35" s="6">
        <f t="shared" ref="G35:G42" si="22">E35/C35*100</f>
        <v>44.7</v>
      </c>
      <c r="H35" s="6">
        <f t="shared" ref="H35:H45" si="23">F35/D35*100</f>
        <v>42.2</v>
      </c>
      <c r="I35" s="31">
        <v>24189592.800000001</v>
      </c>
      <c r="J35" s="31">
        <v>16275253.6</v>
      </c>
      <c r="K35" s="7">
        <f t="shared" ref="K35:K45" si="24">E35/I35*100</f>
        <v>106</v>
      </c>
      <c r="L35" s="7">
        <f t="shared" ref="L35:L45" si="25">F35/J35*100</f>
        <v>100</v>
      </c>
    </row>
    <row r="36" spans="1:12" ht="51.75" hidden="1" x14ac:dyDescent="0.25">
      <c r="A36" s="28" t="s">
        <v>48</v>
      </c>
      <c r="B36" s="21" t="s">
        <v>49</v>
      </c>
      <c r="C36" s="23">
        <f>SUM(C37:C41)</f>
        <v>56861320.299999997</v>
      </c>
      <c r="D36" s="23">
        <f>SUM(D37:D41)</f>
        <v>38046633.799999997</v>
      </c>
      <c r="E36" s="23">
        <f>SUM(E37:E41)</f>
        <v>25628458.399999999</v>
      </c>
      <c r="F36" s="23">
        <f>SUM(F37:F41)</f>
        <v>16164203.699999999</v>
      </c>
      <c r="G36" s="6">
        <f t="shared" si="22"/>
        <v>45.1</v>
      </c>
      <c r="H36" s="6">
        <f t="shared" si="23"/>
        <v>42.5</v>
      </c>
      <c r="I36" s="6">
        <v>24143268.699999999</v>
      </c>
      <c r="J36" s="6">
        <v>16164203.699999999</v>
      </c>
      <c r="K36" s="7">
        <f t="shared" si="24"/>
        <v>106.2</v>
      </c>
      <c r="L36" s="7">
        <f t="shared" si="25"/>
        <v>100</v>
      </c>
    </row>
    <row r="37" spans="1:12" ht="26.25" hidden="1" x14ac:dyDescent="0.25">
      <c r="A37" s="20" t="s">
        <v>76</v>
      </c>
      <c r="B37" s="24" t="s">
        <v>50</v>
      </c>
      <c r="C37" s="25">
        <v>14768361.300000001</v>
      </c>
      <c r="D37" s="25">
        <v>14768361.300000001</v>
      </c>
      <c r="E37" s="25">
        <v>9192824.1999999993</v>
      </c>
      <c r="F37" s="25">
        <v>9192824.1999999993</v>
      </c>
      <c r="G37" s="12">
        <f t="shared" si="22"/>
        <v>62.2</v>
      </c>
      <c r="H37" s="12">
        <f t="shared" si="23"/>
        <v>62.2</v>
      </c>
      <c r="I37" s="12">
        <v>11404021.800000001</v>
      </c>
      <c r="J37" s="12">
        <v>9192824.1999999993</v>
      </c>
      <c r="K37" s="13">
        <f t="shared" si="24"/>
        <v>80.599999999999994</v>
      </c>
      <c r="L37" s="13">
        <f t="shared" si="25"/>
        <v>100</v>
      </c>
    </row>
    <row r="38" spans="1:12" ht="39" hidden="1" x14ac:dyDescent="0.25">
      <c r="A38" s="20" t="s">
        <v>77</v>
      </c>
      <c r="B38" s="24" t="s">
        <v>51</v>
      </c>
      <c r="C38" s="25">
        <v>10411844.199999999</v>
      </c>
      <c r="D38" s="25">
        <v>10411844.199999999</v>
      </c>
      <c r="E38" s="25">
        <v>2561162</v>
      </c>
      <c r="F38" s="25">
        <v>2561162</v>
      </c>
      <c r="G38" s="12">
        <f t="shared" si="22"/>
        <v>24.6</v>
      </c>
      <c r="H38" s="12">
        <f t="shared" si="23"/>
        <v>24.6</v>
      </c>
      <c r="I38" s="12">
        <v>554950</v>
      </c>
      <c r="J38" s="12">
        <v>2561162</v>
      </c>
      <c r="K38" s="13">
        <f t="shared" si="24"/>
        <v>461.5</v>
      </c>
      <c r="L38" s="13">
        <f t="shared" si="25"/>
        <v>100</v>
      </c>
    </row>
    <row r="39" spans="1:12" ht="26.25" hidden="1" x14ac:dyDescent="0.25">
      <c r="A39" s="20" t="s">
        <v>78</v>
      </c>
      <c r="B39" s="24" t="s">
        <v>52</v>
      </c>
      <c r="C39" s="25">
        <v>6268746.2000000002</v>
      </c>
      <c r="D39" s="25">
        <v>6268746.2000000002</v>
      </c>
      <c r="E39" s="25">
        <v>2472416.2000000002</v>
      </c>
      <c r="F39" s="25">
        <v>2472416.2000000002</v>
      </c>
      <c r="G39" s="12">
        <f t="shared" si="22"/>
        <v>39.4</v>
      </c>
      <c r="H39" s="12">
        <f t="shared" si="23"/>
        <v>39.4</v>
      </c>
      <c r="I39" s="12">
        <v>2061421.2</v>
      </c>
      <c r="J39" s="12">
        <v>2472416.2000000002</v>
      </c>
      <c r="K39" s="13">
        <f t="shared" si="24"/>
        <v>119.9</v>
      </c>
      <c r="L39" s="13">
        <f t="shared" si="25"/>
        <v>100</v>
      </c>
    </row>
    <row r="40" spans="1:12" hidden="1" x14ac:dyDescent="0.25">
      <c r="A40" s="20" t="s">
        <v>79</v>
      </c>
      <c r="B40" s="24" t="s">
        <v>53</v>
      </c>
      <c r="C40" s="25">
        <v>6597682.0999999996</v>
      </c>
      <c r="D40" s="25">
        <v>6597682.0999999996</v>
      </c>
      <c r="E40" s="25">
        <v>1937801.3</v>
      </c>
      <c r="F40" s="25">
        <v>1937801.3</v>
      </c>
      <c r="G40" s="12">
        <f t="shared" si="22"/>
        <v>29.4</v>
      </c>
      <c r="H40" s="12">
        <f t="shared" si="23"/>
        <v>29.4</v>
      </c>
      <c r="I40" s="12">
        <v>1366711.9</v>
      </c>
      <c r="J40" s="12">
        <v>1937801.3</v>
      </c>
      <c r="K40" s="13">
        <f t="shared" si="24"/>
        <v>141.80000000000001</v>
      </c>
      <c r="L40" s="13">
        <f t="shared" si="25"/>
        <v>100</v>
      </c>
    </row>
    <row r="41" spans="1:12" ht="43.5" hidden="1" customHeight="1" x14ac:dyDescent="0.25">
      <c r="A41" s="20" t="s">
        <v>80</v>
      </c>
      <c r="B41" s="24" t="s">
        <v>64</v>
      </c>
      <c r="C41" s="25">
        <v>18814686.5</v>
      </c>
      <c r="D41" s="25">
        <v>0</v>
      </c>
      <c r="E41" s="25">
        <v>9464254.6999999993</v>
      </c>
      <c r="F41" s="25">
        <v>0</v>
      </c>
      <c r="G41" s="12">
        <f>E41/C41*100</f>
        <v>50.3</v>
      </c>
      <c r="H41" s="12" t="s">
        <v>56</v>
      </c>
      <c r="I41" s="12">
        <v>8756163.6999999993</v>
      </c>
      <c r="J41" s="12">
        <v>0</v>
      </c>
      <c r="K41" s="13">
        <f>E41/I41*100</f>
        <v>108.1</v>
      </c>
      <c r="L41" s="13" t="s">
        <v>56</v>
      </c>
    </row>
    <row r="42" spans="1:12" s="29" customFormat="1" ht="39" hidden="1" x14ac:dyDescent="0.25">
      <c r="A42" s="28" t="s">
        <v>65</v>
      </c>
      <c r="B42" s="21" t="s">
        <v>66</v>
      </c>
      <c r="C42" s="23">
        <v>536453.19999999995</v>
      </c>
      <c r="D42" s="23">
        <v>536453.19999999995</v>
      </c>
      <c r="E42" s="23">
        <v>152773.79999999999</v>
      </c>
      <c r="F42" s="23">
        <v>152773.79999999999</v>
      </c>
      <c r="G42" s="6">
        <f t="shared" si="22"/>
        <v>28.5</v>
      </c>
      <c r="H42" s="6">
        <f t="shared" si="23"/>
        <v>28.5</v>
      </c>
      <c r="I42" s="6">
        <v>63431.7</v>
      </c>
      <c r="J42" s="6">
        <v>152773.79999999999</v>
      </c>
      <c r="K42" s="7">
        <f>E42/I42*100</f>
        <v>240.8</v>
      </c>
      <c r="L42" s="7">
        <f>F42/J42*100</f>
        <v>100</v>
      </c>
    </row>
    <row r="43" spans="1:12" s="29" customFormat="1" ht="26.25" hidden="1" x14ac:dyDescent="0.25">
      <c r="A43" s="28" t="s">
        <v>67</v>
      </c>
      <c r="B43" s="21" t="s">
        <v>68</v>
      </c>
      <c r="C43" s="23">
        <v>32</v>
      </c>
      <c r="D43" s="23">
        <v>32</v>
      </c>
      <c r="E43" s="23">
        <v>32</v>
      </c>
      <c r="F43" s="23">
        <v>32</v>
      </c>
      <c r="G43" s="6">
        <f t="shared" ref="G43" si="26">E43/C43*100</f>
        <v>100</v>
      </c>
      <c r="H43" s="6">
        <f t="shared" ref="H43" si="27">F43/D43*100</f>
        <v>100</v>
      </c>
      <c r="I43" s="6">
        <v>0</v>
      </c>
      <c r="J43" s="6">
        <v>32</v>
      </c>
      <c r="K43" s="7" t="s">
        <v>56</v>
      </c>
      <c r="L43" s="7" t="s">
        <v>56</v>
      </c>
    </row>
    <row r="44" spans="1:12" s="29" customFormat="1" hidden="1" x14ac:dyDescent="0.25">
      <c r="A44" s="28" t="s">
        <v>69</v>
      </c>
      <c r="B44" s="21" t="s">
        <v>70</v>
      </c>
      <c r="C44" s="23">
        <v>7849.7</v>
      </c>
      <c r="D44" s="23">
        <v>7849.7</v>
      </c>
      <c r="E44" s="23">
        <v>7412.8</v>
      </c>
      <c r="F44" s="23">
        <v>7412.8</v>
      </c>
      <c r="G44" s="6">
        <f>E44/C44*100</f>
        <v>94.4</v>
      </c>
      <c r="H44" s="6">
        <f t="shared" si="23"/>
        <v>94.4</v>
      </c>
      <c r="I44" s="6">
        <v>2687.7</v>
      </c>
      <c r="J44" s="6">
        <v>7412.8</v>
      </c>
      <c r="K44" s="7">
        <f t="shared" si="24"/>
        <v>275.8</v>
      </c>
      <c r="L44" s="7">
        <f t="shared" si="25"/>
        <v>100</v>
      </c>
    </row>
    <row r="45" spans="1:12" s="29" customFormat="1" ht="102.75" hidden="1" x14ac:dyDescent="0.25">
      <c r="A45" s="28" t="s">
        <v>71</v>
      </c>
      <c r="B45" s="21" t="s">
        <v>72</v>
      </c>
      <c r="C45" s="23">
        <v>2.4</v>
      </c>
      <c r="D45" s="23">
        <v>2.4</v>
      </c>
      <c r="E45" s="23">
        <v>1251.5</v>
      </c>
      <c r="F45" s="23">
        <v>1247.0999999999999</v>
      </c>
      <c r="G45" s="6">
        <f>E45/C45*100</f>
        <v>52145.8</v>
      </c>
      <c r="H45" s="6">
        <f t="shared" si="23"/>
        <v>51962.5</v>
      </c>
      <c r="I45" s="6">
        <v>1094.4000000000001</v>
      </c>
      <c r="J45" s="6">
        <v>1247.0999999999999</v>
      </c>
      <c r="K45" s="7">
        <f t="shared" si="24"/>
        <v>114.4</v>
      </c>
      <c r="L45" s="7">
        <f t="shared" si="25"/>
        <v>100</v>
      </c>
    </row>
    <row r="46" spans="1:12" s="29" customFormat="1" ht="51.75" hidden="1" x14ac:dyDescent="0.25">
      <c r="A46" s="28" t="s">
        <v>73</v>
      </c>
      <c r="B46" s="21" t="s">
        <v>74</v>
      </c>
      <c r="C46" s="23">
        <v>-45928.1</v>
      </c>
      <c r="D46" s="23">
        <v>-17928.099999999999</v>
      </c>
      <c r="E46" s="23">
        <v>-147525.4</v>
      </c>
      <c r="F46" s="23">
        <v>-50415.7</v>
      </c>
      <c r="G46" s="6" t="s">
        <v>56</v>
      </c>
      <c r="H46" s="6" t="s">
        <v>56</v>
      </c>
      <c r="I46" s="6">
        <v>-20889.599999999999</v>
      </c>
      <c r="J46" s="6">
        <v>-50415.7</v>
      </c>
      <c r="K46" s="7" t="s">
        <v>56</v>
      </c>
      <c r="L46" s="7" t="s">
        <v>56</v>
      </c>
    </row>
    <row r="47" spans="1:12" x14ac:dyDescent="0.25">
      <c r="A47" s="28" t="s">
        <v>46</v>
      </c>
      <c r="B47" s="21" t="s">
        <v>47</v>
      </c>
      <c r="C47" s="22">
        <f t="shared" ref="C47:D47" si="28">C48+C54+C55+C56+C57+C58</f>
        <v>70144996.799999997</v>
      </c>
      <c r="D47" s="22">
        <f t="shared" si="28"/>
        <v>50971086.600000001</v>
      </c>
      <c r="E47" s="31">
        <f>E48+E54+E55+E56+E57+E58</f>
        <v>48143492.600000001</v>
      </c>
      <c r="F47" s="31">
        <f>F48+F54+F55+F56+F57+F58</f>
        <v>31451157.199999999</v>
      </c>
      <c r="G47" s="6">
        <f t="shared" ref="G47:H58" si="29">E47/C47*100</f>
        <v>68.599999999999994</v>
      </c>
      <c r="H47" s="6">
        <f t="shared" si="29"/>
        <v>61.7</v>
      </c>
      <c r="I47" s="31">
        <f>I48+I54+I55+I56+I57+I58</f>
        <v>43813057.200000003</v>
      </c>
      <c r="J47" s="31">
        <f>J48+J54+J55+J56+J57+J58</f>
        <v>29726731.699999999</v>
      </c>
      <c r="K47" s="7">
        <f t="shared" ref="K47:L58" si="30">E47/I47*100</f>
        <v>109.9</v>
      </c>
      <c r="L47" s="7">
        <f t="shared" si="30"/>
        <v>105.8</v>
      </c>
    </row>
    <row r="48" spans="1:12" ht="51.75" x14ac:dyDescent="0.25">
      <c r="A48" s="28" t="s">
        <v>48</v>
      </c>
      <c r="B48" s="21" t="s">
        <v>49</v>
      </c>
      <c r="C48" s="23">
        <f t="shared" ref="C48:D48" si="31">SUM(C49:C53)</f>
        <v>69196623.400000006</v>
      </c>
      <c r="D48" s="23">
        <f t="shared" si="31"/>
        <v>50008213.200000003</v>
      </c>
      <c r="E48" s="6">
        <f>SUM(E49:E53)</f>
        <v>48738445.299999997</v>
      </c>
      <c r="F48" s="23">
        <f>SUM(F49:F53)</f>
        <v>31794273.300000001</v>
      </c>
      <c r="G48" s="6">
        <f t="shared" si="29"/>
        <v>70.400000000000006</v>
      </c>
      <c r="H48" s="6">
        <f t="shared" si="29"/>
        <v>63.6</v>
      </c>
      <c r="I48" s="6">
        <f>SUM(I49:I53)</f>
        <v>43705138.5</v>
      </c>
      <c r="J48" s="6">
        <f>SUM(J49:J53)</f>
        <v>29518825.600000001</v>
      </c>
      <c r="K48" s="7">
        <f t="shared" si="30"/>
        <v>111.5</v>
      </c>
      <c r="L48" s="7">
        <f t="shared" si="30"/>
        <v>107.7</v>
      </c>
    </row>
    <row r="49" spans="1:12" ht="26.25" x14ac:dyDescent="0.25">
      <c r="A49" s="20" t="s">
        <v>83</v>
      </c>
      <c r="B49" s="24" t="s">
        <v>50</v>
      </c>
      <c r="C49" s="25">
        <v>15345485.300000001</v>
      </c>
      <c r="D49" s="25">
        <v>15345485.300000001</v>
      </c>
      <c r="E49" s="25">
        <v>11996308.199999999</v>
      </c>
      <c r="F49" s="25">
        <v>11996308.199999999</v>
      </c>
      <c r="G49" s="12">
        <f t="shared" si="29"/>
        <v>78.2</v>
      </c>
      <c r="H49" s="12">
        <f>F49/D49*100</f>
        <v>78.2</v>
      </c>
      <c r="I49" s="12">
        <v>13633190.699999999</v>
      </c>
      <c r="J49" s="12">
        <v>13633190.699999999</v>
      </c>
      <c r="K49" s="13">
        <f t="shared" si="30"/>
        <v>88</v>
      </c>
      <c r="L49" s="13">
        <f t="shared" si="30"/>
        <v>88</v>
      </c>
    </row>
    <row r="50" spans="1:12" ht="39" x14ac:dyDescent="0.25">
      <c r="A50" s="20" t="s">
        <v>84</v>
      </c>
      <c r="B50" s="24" t="s">
        <v>51</v>
      </c>
      <c r="C50" s="25">
        <v>15559006.800000001</v>
      </c>
      <c r="D50" s="25">
        <v>15559006.800000001</v>
      </c>
      <c r="E50" s="25">
        <v>9999161.0999999996</v>
      </c>
      <c r="F50" s="25">
        <v>9999161.0999999996</v>
      </c>
      <c r="G50" s="12">
        <f t="shared" si="29"/>
        <v>64.3</v>
      </c>
      <c r="H50" s="12">
        <f t="shared" si="29"/>
        <v>64.3</v>
      </c>
      <c r="I50" s="12">
        <v>6379301.2999999998</v>
      </c>
      <c r="J50" s="12">
        <v>6379301.2999999998</v>
      </c>
      <c r="K50" s="13">
        <f t="shared" si="30"/>
        <v>156.69999999999999</v>
      </c>
      <c r="L50" s="13">
        <f t="shared" si="30"/>
        <v>156.69999999999999</v>
      </c>
    </row>
    <row r="51" spans="1:12" ht="26.25" x14ac:dyDescent="0.25">
      <c r="A51" s="20" t="s">
        <v>85</v>
      </c>
      <c r="B51" s="24" t="s">
        <v>52</v>
      </c>
      <c r="C51" s="25">
        <v>6388806.5</v>
      </c>
      <c r="D51" s="25">
        <v>6388806.5</v>
      </c>
      <c r="E51" s="25">
        <v>4445682.5</v>
      </c>
      <c r="F51" s="25">
        <v>4445682.5</v>
      </c>
      <c r="G51" s="12">
        <f t="shared" si="29"/>
        <v>69.599999999999994</v>
      </c>
      <c r="H51" s="12">
        <f t="shared" si="29"/>
        <v>69.599999999999994</v>
      </c>
      <c r="I51" s="12">
        <v>4979546.4000000004</v>
      </c>
      <c r="J51" s="12">
        <v>4979546.4000000004</v>
      </c>
      <c r="K51" s="13">
        <f t="shared" si="30"/>
        <v>89.3</v>
      </c>
      <c r="L51" s="13">
        <f t="shared" si="30"/>
        <v>89.3</v>
      </c>
    </row>
    <row r="52" spans="1:12" x14ac:dyDescent="0.25">
      <c r="A52" s="20" t="s">
        <v>86</v>
      </c>
      <c r="B52" s="24" t="s">
        <v>53</v>
      </c>
      <c r="C52" s="25">
        <v>12714914.6</v>
      </c>
      <c r="D52" s="25">
        <v>12714914.6</v>
      </c>
      <c r="E52" s="25">
        <v>5353121.5</v>
      </c>
      <c r="F52" s="25">
        <v>5353121.5</v>
      </c>
      <c r="G52" s="12">
        <f t="shared" si="29"/>
        <v>42.1</v>
      </c>
      <c r="H52" s="12">
        <f t="shared" si="29"/>
        <v>42.1</v>
      </c>
      <c r="I52" s="12">
        <v>4526787.2</v>
      </c>
      <c r="J52" s="12">
        <v>4526787.2</v>
      </c>
      <c r="K52" s="13">
        <f t="shared" si="30"/>
        <v>118.3</v>
      </c>
      <c r="L52" s="13">
        <f t="shared" si="30"/>
        <v>118.3</v>
      </c>
    </row>
    <row r="53" spans="1:12" ht="51.75" x14ac:dyDescent="0.25">
      <c r="A53" s="20" t="s">
        <v>87</v>
      </c>
      <c r="B53" s="24" t="s">
        <v>64</v>
      </c>
      <c r="C53" s="25">
        <v>19188410.199999999</v>
      </c>
      <c r="D53" s="25">
        <v>0</v>
      </c>
      <c r="E53" s="25">
        <v>16944172</v>
      </c>
      <c r="F53" s="25">
        <v>0</v>
      </c>
      <c r="G53" s="12">
        <f t="shared" si="29"/>
        <v>88.3</v>
      </c>
      <c r="H53" s="12" t="s">
        <v>56</v>
      </c>
      <c r="I53" s="12">
        <v>14186312.9</v>
      </c>
      <c r="J53" s="12">
        <v>0</v>
      </c>
      <c r="K53" s="13">
        <f>E53/I53*100</f>
        <v>119.4</v>
      </c>
      <c r="L53" s="13" t="s">
        <v>56</v>
      </c>
    </row>
    <row r="54" spans="1:12" ht="39" x14ac:dyDescent="0.25">
      <c r="A54" s="28" t="s">
        <v>65</v>
      </c>
      <c r="B54" s="21" t="s">
        <v>66</v>
      </c>
      <c r="C54" s="23">
        <v>728674.3</v>
      </c>
      <c r="D54" s="23">
        <v>728674.3</v>
      </c>
      <c r="E54" s="23">
        <v>117908.7</v>
      </c>
      <c r="F54" s="23">
        <v>117908.7</v>
      </c>
      <c r="G54" s="6">
        <f t="shared" si="29"/>
        <v>16.2</v>
      </c>
      <c r="H54" s="6">
        <f t="shared" si="29"/>
        <v>16.2</v>
      </c>
      <c r="I54" s="6">
        <v>244297.7</v>
      </c>
      <c r="J54" s="6">
        <v>244297.7</v>
      </c>
      <c r="K54" s="7">
        <f t="shared" si="30"/>
        <v>48.3</v>
      </c>
      <c r="L54" s="7">
        <f t="shared" si="30"/>
        <v>48.3</v>
      </c>
    </row>
    <row r="55" spans="1:12" ht="26.25" x14ac:dyDescent="0.25">
      <c r="A55" s="28" t="s">
        <v>67</v>
      </c>
      <c r="B55" s="21" t="s">
        <v>68</v>
      </c>
      <c r="C55" s="23">
        <v>235443.9</v>
      </c>
      <c r="D55" s="23">
        <v>235443.9</v>
      </c>
      <c r="E55" s="23">
        <v>118624.8</v>
      </c>
      <c r="F55" s="23">
        <v>118624.8</v>
      </c>
      <c r="G55" s="6">
        <f t="shared" si="29"/>
        <v>50.4</v>
      </c>
      <c r="H55" s="6">
        <f t="shared" si="29"/>
        <v>50.4</v>
      </c>
      <c r="I55" s="6">
        <v>32</v>
      </c>
      <c r="J55" s="6">
        <v>32</v>
      </c>
      <c r="K55" s="7">
        <f t="shared" ref="K55" si="32">E55/I55*100</f>
        <v>370702.5</v>
      </c>
      <c r="L55" s="7">
        <f t="shared" ref="L55" si="33">F55/J55*100</f>
        <v>370702.5</v>
      </c>
    </row>
    <row r="56" spans="1:12" x14ac:dyDescent="0.25">
      <c r="A56" s="28" t="s">
        <v>69</v>
      </c>
      <c r="B56" s="21" t="s">
        <v>70</v>
      </c>
      <c r="C56" s="23">
        <v>29050.6</v>
      </c>
      <c r="D56" s="23">
        <v>29050.6</v>
      </c>
      <c r="E56" s="23">
        <v>29122.799999999999</v>
      </c>
      <c r="F56" s="23">
        <v>29122.799999999999</v>
      </c>
      <c r="G56" s="6">
        <f t="shared" si="29"/>
        <v>100.2</v>
      </c>
      <c r="H56" s="6">
        <f t="shared" si="29"/>
        <v>100.2</v>
      </c>
      <c r="I56" s="6">
        <v>15222.3</v>
      </c>
      <c r="J56" s="6">
        <v>15222.3</v>
      </c>
      <c r="K56" s="7">
        <f t="shared" si="30"/>
        <v>191.3</v>
      </c>
      <c r="L56" s="7">
        <f t="shared" si="30"/>
        <v>191.3</v>
      </c>
    </row>
    <row r="57" spans="1:12" ht="102.75" x14ac:dyDescent="0.25">
      <c r="A57" s="28" t="s">
        <v>71</v>
      </c>
      <c r="B57" s="21" t="s">
        <v>72</v>
      </c>
      <c r="C57" s="22">
        <v>121195.1</v>
      </c>
      <c r="D57" s="22">
        <v>121195.1</v>
      </c>
      <c r="E57" s="23">
        <v>25879.5</v>
      </c>
      <c r="F57" s="23">
        <v>140384.4</v>
      </c>
      <c r="G57" s="6">
        <f t="shared" si="29"/>
        <v>21.4</v>
      </c>
      <c r="H57" s="6">
        <f t="shared" si="29"/>
        <v>115.8</v>
      </c>
      <c r="I57" s="6">
        <v>1516.1</v>
      </c>
      <c r="J57" s="31">
        <v>1510.3</v>
      </c>
      <c r="K57" s="7">
        <f>E57/I57*100</f>
        <v>1707</v>
      </c>
      <c r="L57" s="7">
        <f t="shared" si="30"/>
        <v>9295.1</v>
      </c>
    </row>
    <row r="58" spans="1:12" ht="51.75" x14ac:dyDescent="0.25">
      <c r="A58" s="28" t="s">
        <v>73</v>
      </c>
      <c r="B58" s="21" t="s">
        <v>74</v>
      </c>
      <c r="C58" s="23">
        <v>-165990.5</v>
      </c>
      <c r="D58" s="23">
        <v>-151490.5</v>
      </c>
      <c r="E58" s="23">
        <v>-886488.5</v>
      </c>
      <c r="F58" s="23">
        <v>-749156.8</v>
      </c>
      <c r="G58" s="6">
        <f t="shared" si="29"/>
        <v>534.1</v>
      </c>
      <c r="H58" s="6">
        <f t="shared" si="29"/>
        <v>494.5</v>
      </c>
      <c r="I58" s="6">
        <v>-153149.4</v>
      </c>
      <c r="J58" s="6">
        <v>-53156.2</v>
      </c>
      <c r="K58" s="7">
        <f>E58/I58*100</f>
        <v>578.79999999999995</v>
      </c>
      <c r="L58" s="7">
        <f>F58/J58*100</f>
        <v>1409.3</v>
      </c>
    </row>
  </sheetData>
  <mergeCells count="1">
    <mergeCell ref="A1:L1"/>
  </mergeCells>
  <pageMargins left="0.31496062992125984" right="0.11811023622047245" top="0.74803149606299213" bottom="0" header="0.31496062992125984" footer="0.31496062992125984"/>
  <pageSetup paperSize="9" scale="6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Доходы консолидированный бюджет</vt:lpstr>
      <vt:lpstr>'Доходы консолидированный бюджет'!Заголовки_для_печати</vt:lpstr>
      <vt:lpstr>'Доходы консолидированный бюджет'!Область_печати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Анастасия Гаранина</dc:creator>
  <cp:lastModifiedBy>Анастасия Гаранина</cp:lastModifiedBy>
  <cp:lastPrinted>2021-12-14T07:54:05Z</cp:lastPrinted>
  <dcterms:created xsi:type="dcterms:W3CDTF">2018-08-06T04:38:07Z</dcterms:created>
  <dcterms:modified xsi:type="dcterms:W3CDTF">2021-12-14T07:55:09Z</dcterms:modified>
</cp:coreProperties>
</file>