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630" windowWidth="15195" windowHeight="11040"/>
  </bookViews>
  <sheets>
    <sheet name="Таблица" sheetId="7" r:id="rId1"/>
  </sheets>
  <definedNames>
    <definedName name="_xlnm.Print_Titles" localSheetId="0">Таблица!$9:$11</definedName>
    <definedName name="_xlnm.Print_Area" localSheetId="0">Таблица!$A$1:$G$110</definedName>
  </definedNames>
  <calcPr calcId="145621"/>
</workbook>
</file>

<file path=xl/calcChain.xml><?xml version="1.0" encoding="utf-8"?>
<calcChain xmlns="http://schemas.openxmlformats.org/spreadsheetml/2006/main">
  <c r="G110" i="7" l="1"/>
  <c r="F27" i="7"/>
  <c r="C28" i="7"/>
  <c r="F30" i="7"/>
  <c r="D21" i="7"/>
  <c r="E21" i="7"/>
  <c r="E20" i="7"/>
  <c r="C14" i="7"/>
  <c r="F110" i="7" l="1"/>
  <c r="G109" i="7"/>
  <c r="F109" i="7"/>
  <c r="F108" i="7"/>
  <c r="G107" i="7"/>
  <c r="F107" i="7"/>
  <c r="G106" i="7"/>
  <c r="F106" i="7"/>
  <c r="G105" i="7"/>
  <c r="F105" i="7"/>
  <c r="G104" i="7"/>
  <c r="F104" i="7"/>
  <c r="G103" i="7"/>
  <c r="F103" i="7"/>
  <c r="G102" i="7"/>
  <c r="F102" i="7"/>
  <c r="G101" i="7"/>
  <c r="F101" i="7"/>
  <c r="E31" i="7" l="1"/>
  <c r="F99" i="7"/>
  <c r="F98" i="7"/>
  <c r="G27" i="7"/>
  <c r="G25" i="7"/>
  <c r="F25" i="7"/>
  <c r="G99" i="7"/>
  <c r="C98" i="7"/>
  <c r="G98" i="7" s="1"/>
  <c r="F97" i="7"/>
  <c r="F96" i="7"/>
  <c r="C96" i="7"/>
  <c r="F95" i="7"/>
  <c r="C95" i="7"/>
  <c r="G95" i="7" s="1"/>
  <c r="G94" i="7"/>
  <c r="F94" i="7"/>
  <c r="G93" i="7"/>
  <c r="F93" i="7"/>
  <c r="G92" i="7"/>
  <c r="F92" i="7"/>
  <c r="E91" i="7"/>
  <c r="F91" i="7" s="1"/>
  <c r="C91" i="7"/>
  <c r="E90" i="7" l="1"/>
  <c r="F90" i="7" s="1"/>
  <c r="C90" i="7"/>
  <c r="G90" i="7" s="1"/>
  <c r="G96" i="7"/>
  <c r="G91" i="7"/>
  <c r="D41" i="7"/>
  <c r="D40" i="7" l="1"/>
  <c r="C21" i="7" l="1"/>
  <c r="C41" i="7" l="1"/>
  <c r="C40" i="7" s="1"/>
  <c r="G43" i="7" l="1"/>
  <c r="F42" i="7"/>
  <c r="G42" i="7"/>
  <c r="F43" i="7"/>
  <c r="F44" i="7"/>
  <c r="G44" i="7"/>
  <c r="F45" i="7"/>
  <c r="G45" i="7"/>
  <c r="F47" i="7"/>
  <c r="G48" i="7"/>
  <c r="F49" i="7"/>
  <c r="G49" i="7"/>
  <c r="F39" i="7"/>
  <c r="F38" i="7"/>
  <c r="F37" i="7"/>
  <c r="F36" i="7"/>
  <c r="F34" i="7"/>
  <c r="F33" i="7"/>
  <c r="F32" i="7"/>
  <c r="F29" i="7"/>
  <c r="F26" i="7"/>
  <c r="F24" i="7"/>
  <c r="F22" i="7"/>
  <c r="F19" i="7"/>
  <c r="G19" i="7"/>
  <c r="G18" i="7"/>
  <c r="E41" i="7" l="1"/>
  <c r="E40" i="7" s="1"/>
  <c r="G41" i="7" l="1"/>
  <c r="F41" i="7"/>
  <c r="F21" i="7"/>
  <c r="F18" i="7"/>
  <c r="D20" i="7" l="1"/>
  <c r="F20" i="7" s="1"/>
  <c r="F40" i="7"/>
  <c r="G40" i="7"/>
  <c r="G29" i="7"/>
  <c r="G22" i="7"/>
  <c r="G24" i="7"/>
  <c r="G26" i="7"/>
  <c r="G21" i="7" l="1"/>
  <c r="C20" i="7"/>
  <c r="G20" i="7" s="1"/>
  <c r="G39" i="7"/>
  <c r="G37" i="7"/>
  <c r="G36" i="7"/>
  <c r="G34" i="7"/>
  <c r="G33" i="7"/>
  <c r="G32" i="7"/>
  <c r="C35" i="7"/>
  <c r="E35" i="7"/>
  <c r="D35" i="7"/>
  <c r="F35" i="7" l="1"/>
  <c r="G35" i="7"/>
  <c r="C31" i="7" l="1"/>
  <c r="C17" i="7"/>
  <c r="E17" i="7"/>
  <c r="D31" i="7"/>
  <c r="E28" i="7"/>
  <c r="D28" i="7"/>
  <c r="D17" i="7"/>
  <c r="C38" i="7" l="1"/>
  <c r="G38" i="7" s="1"/>
  <c r="F31" i="7"/>
  <c r="E16" i="7"/>
  <c r="G17" i="7"/>
  <c r="F28" i="7"/>
  <c r="G28" i="7"/>
  <c r="G31" i="7"/>
  <c r="D16" i="7"/>
  <c r="D15" i="7" s="1"/>
  <c r="D14" i="7" s="1"/>
  <c r="F17" i="7"/>
  <c r="C12" i="7" l="1"/>
  <c r="C13" i="7"/>
  <c r="D12" i="7"/>
  <c r="D13" i="7"/>
  <c r="E15" i="7"/>
  <c r="G16" i="7"/>
  <c r="F16" i="7"/>
  <c r="E13" i="7" l="1"/>
  <c r="E14" i="7"/>
  <c r="G13" i="7"/>
  <c r="F13" i="7"/>
  <c r="G15" i="7"/>
  <c r="E12" i="7"/>
  <c r="F15" i="7"/>
  <c r="G14" i="7" l="1"/>
  <c r="F14" i="7"/>
  <c r="F12" i="7"/>
  <c r="G12" i="7"/>
</calcChain>
</file>

<file path=xl/sharedStrings.xml><?xml version="1.0" encoding="utf-8"?>
<sst xmlns="http://schemas.openxmlformats.org/spreadsheetml/2006/main" count="130" uniqueCount="76">
  <si>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</si>
  <si>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</si>
  <si>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</si>
  <si>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</si>
  <si>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</si>
  <si>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</si>
  <si>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</si>
  <si>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</si>
  <si>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</si>
  <si>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</si>
  <si>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</si>
  <si>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</si>
  <si>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</si>
  <si>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</si>
  <si>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Наименование доходов (объем которых составляет более 10 %)</t>
  </si>
  <si>
    <t xml:space="preserve">НАЛОГОВЫЕ И НЕНАЛОГОВЫЕ ДОХОДЫ </t>
  </si>
  <si>
    <t>Безвозмездные поступления от государственных (муниципальных) организаций</t>
  </si>
  <si>
    <t>Возврат остатков субсидий, субвенций и иных межбюджетных трансфертов, имеющих целевое назначение, прошлых лет</t>
  </si>
  <si>
    <t>Иные межбюджетные трансферты</t>
  </si>
  <si>
    <t>Прочие безвозмездные поступления от других бюджетов бюджетной системы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</si>
  <si>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</si>
  <si>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</si>
  <si>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</si>
  <si>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</si>
  <si>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</si>
  <si>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</si>
  <si>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</si>
  <si>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</si>
  <si>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</si>
  <si>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</si>
  <si>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</si>
  <si>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</si>
  <si>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</si>
  <si>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</si>
  <si>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</si>
  <si>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</si>
  <si>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</si>
  <si>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</si>
  <si>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</si>
  <si>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</si>
  <si>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</si>
  <si>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</si>
  <si>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</si>
  <si>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</si>
  <si>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</si>
  <si>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</si>
  <si>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</si>
  <si>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</si>
  <si>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</si>
  <si>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</si>
  <si>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</si>
  <si>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</si>
  <si>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2 02 90000 00 0000 151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</si>
  <si>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</si>
  <si>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</si>
  <si>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</si>
  <si>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</si>
  <si>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</si>
  <si>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</si>
  <si>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</si>
  <si>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</si>
  <si>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</si>
  <si>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</si>
  <si>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Акцизы на сидр, пуаре, медовуху</t>
  </si>
  <si>
    <t>2 03 00000 00 0000 000</t>
  </si>
  <si>
    <t>Доходы от уплаты акцизов на этиловый спирт</t>
  </si>
  <si>
    <t>Доходы от уплаты акцизов на нефтепродукты  по национальному проекту "Безопасные и качественные автомобильные дороги"</t>
  </si>
  <si>
    <t xml:space="preserve">Темп роста к соответствующему периоду прошлого года, % </t>
  </si>
  <si>
    <t>1 05 06000 01 0000 110</t>
  </si>
  <si>
    <t>Налог на профессиональный доход</t>
  </si>
  <si>
    <t>2 04 00000 00 0000 000</t>
  </si>
  <si>
    <t>Безвозмездные поступления от негосударственных организаций</t>
  </si>
  <si>
    <t>Сведения об исполнении доходов бюджета Забайкальского края по состоянию на 01.10.2021 года 
(в сравнении с запланированными значениями на 2020 год и исполнением на 01.10.2020 года)</t>
  </si>
  <si>
    <t>Фактическое поступление на 01.10.2020 года, тыс. руб.</t>
  </si>
  <si>
    <t>Фактическое поступление на 01.10.2021 года, тыс. руб.</t>
  </si>
  <si>
    <t>% исполнения уточненных  годовых бюджетных назначений на 01.10.2021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</si>
</sst>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"/>
    <numFmt numFmtId="165" formatCode="#,##0.0"/>
    <numFmt numFmtId="166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0" fontId="24" fillId="14" borderId="10" xfId="0" applyNumberFormat="1" applyFont="1" applyFill="1" applyBorder="1" applyAlignment="1">
      <alignment horizontal="center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4" fontId="23" fillId="14" borderId="10" xfId="0" applyNumberFormat="1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vertical="center"/>
    </xf>
    <xf numFmtId="0" fontId="28" fillId="14" borderId="10" xfId="0" applyFont="1" applyFill="1" applyBorder="1" applyAlignment="1">
      <alignment wrapText="1"/>
    </xf>
    <xf numFmtId="165" fontId="28" fillId="14" borderId="10" xfId="0" applyNumberFormat="1" applyFont="1" applyFill="1" applyBorder="1" applyAlignment="1">
      <alignment horizontal="center" vertical="center"/>
    </xf>
    <xf numFmtId="0" fontId="22" fillId="14" borderId="10" xfId="0" applyNumberFormat="1" applyFont="1" applyFill="1" applyBorder="1" applyAlignment="1">
      <alignment horizont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  <xf numFmtId="165" fontId="25" fillId="14" borderId="0" xfId="0" applyNumberFormat="1" applyFont="1" applyFill="1" applyAlignment="1">
      <alignment horizontal="center" vertical="center"/>
    </xf>
    <xf numFmtId="165" fontId="17" fillId="14" borderId="10" xfId="24" applyNumberFormat="1" applyFont="1" applyFill="1" applyBorder="1" applyAlignment="1">
      <alignment horizontal="center"/>
    </xf>
    <xf numFmtId="165" fontId="20" fillId="14" borderId="10" xfId="0" applyNumberFormat="1" applyFont="1" applyFill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tabSelected="1" view="pageBreakPreview" topLeftCell="A4" zoomScaleNormal="100" zoomScaleSheetLayoutView="100" workbookViewId="0">
      <selection activeCell="I108" sqref="I108"/>
    </sheetView>
  </sheetViews>
  <sheetFormatPr defaultRowHeight="15.75" x14ac:dyDescent="0.25"/>
  <cols>
    <col min="1" max="1" width="21" style="9" customWidth="1"/>
    <col min="2" max="2" width="38.28515625" style="10" customWidth="1"/>
    <col min="3" max="3" width="13.7109375" style="10" customWidth="1"/>
    <col min="4" max="4" width="14.42578125" style="9" customWidth="1"/>
    <col min="5" max="5" width="13.85546875" style="11" customWidth="1"/>
    <col min="6" max="6" width="15.140625" style="11" customWidth="1"/>
    <col min="7" max="7" width="13.7109375" style="12" customWidth="1"/>
    <col min="8" max="16384" width="9.140625" style="9"/>
  </cols>
  <sheetData>
    <row r="1" spans="1:7" ht="14.25" hidden="1" customHeight="1" x14ac:dyDescent="0.25"/>
    <row r="2" spans="1:7" ht="14.25" hidden="1" customHeight="1" x14ac:dyDescent="0.25"/>
    <row r="3" spans="1:7" ht="15" hidden="1" customHeight="1" x14ac:dyDescent="0.25"/>
    <row r="4" spans="1:7" ht="2.25" customHeight="1" x14ac:dyDescent="0.25">
      <c r="E4" s="39"/>
      <c r="F4" s="39"/>
      <c r="G4" s="39"/>
    </row>
    <row r="5" spans="1:7" ht="2.25" customHeight="1" x14ac:dyDescent="0.25">
      <c r="E5" s="29"/>
      <c r="F5" s="29"/>
      <c r="G5" s="29"/>
    </row>
    <row r="6" spans="1:7" ht="2.25" customHeight="1" x14ac:dyDescent="0.25">
      <c r="E6" s="29"/>
      <c r="F6" s="29"/>
      <c r="G6" s="29"/>
    </row>
    <row r="7" spans="1:7" s="8" customFormat="1" ht="38.25" customHeight="1" x14ac:dyDescent="0.3">
      <c r="A7" s="40" t="s">
        <v>72</v>
      </c>
      <c r="B7" s="40"/>
      <c r="C7" s="40"/>
      <c r="D7" s="40"/>
      <c r="E7" s="40"/>
      <c r="F7" s="40"/>
      <c r="G7" s="40"/>
    </row>
    <row r="8" spans="1:7" ht="15" customHeight="1" x14ac:dyDescent="0.25">
      <c r="G8" s="30" t="s">
        <v>20</v>
      </c>
    </row>
    <row r="9" spans="1:7" s="18" customFormat="1" ht="42" customHeight="1" x14ac:dyDescent="0.2">
      <c r="A9" s="41" t="s">
        <v>36</v>
      </c>
      <c r="B9" s="41" t="s">
        <v>14</v>
      </c>
      <c r="C9" s="43" t="s">
        <v>73</v>
      </c>
      <c r="D9" s="45" t="s">
        <v>37</v>
      </c>
      <c r="E9" s="46" t="s">
        <v>74</v>
      </c>
      <c r="F9" s="43" t="s">
        <v>75</v>
      </c>
      <c r="G9" s="48" t="s">
        <v>67</v>
      </c>
    </row>
    <row r="10" spans="1:7" s="18" customFormat="1" ht="46.5" customHeight="1" x14ac:dyDescent="0.2">
      <c r="A10" s="42"/>
      <c r="B10" s="42"/>
      <c r="C10" s="44"/>
      <c r="D10" s="45"/>
      <c r="E10" s="47"/>
      <c r="F10" s="44"/>
      <c r="G10" s="48"/>
    </row>
    <row r="11" spans="1:7" s="20" customFormat="1" ht="11.25" customHeight="1" x14ac:dyDescent="0.2">
      <c r="A11" s="38">
        <v>1</v>
      </c>
      <c r="B11" s="14">
        <v>2</v>
      </c>
      <c r="C11" s="15">
        <v>3</v>
      </c>
      <c r="D11" s="14">
        <v>4</v>
      </c>
      <c r="E11" s="15">
        <v>5</v>
      </c>
      <c r="F11" s="15">
        <v>6</v>
      </c>
      <c r="G11" s="15">
        <v>7</v>
      </c>
    </row>
    <row r="12" spans="1:7" s="6" customFormat="1" ht="16.5" hidden="1" customHeight="1" x14ac:dyDescent="0.2">
      <c r="A12" s="26"/>
      <c r="B12" s="16" t="s">
        <v>38</v>
      </c>
      <c r="C12" s="4">
        <f>C15+C40</f>
        <v>42487589.821000002</v>
      </c>
      <c r="D12" s="4">
        <f>D15+D40</f>
        <v>86331690.299999982</v>
      </c>
      <c r="E12" s="4">
        <f>E15+E40</f>
        <v>49993220.000000007</v>
      </c>
      <c r="F12" s="4">
        <f>E12/D12*100</f>
        <v>57.908306702063982</v>
      </c>
      <c r="G12" s="4">
        <f t="shared" ref="G12:G19" si="0">E12/C12*100</f>
        <v>117.66546469362274</v>
      </c>
    </row>
    <row r="13" spans="1:7" s="6" customFormat="1" ht="16.5" hidden="1" customHeight="1" x14ac:dyDescent="0.2">
      <c r="A13" s="26"/>
      <c r="B13" s="16" t="s">
        <v>38</v>
      </c>
      <c r="C13" s="4">
        <f>+C15+C90</f>
        <v>43395305.131039999</v>
      </c>
      <c r="D13" s="4">
        <f>+D15+D90</f>
        <v>90624509.699999988</v>
      </c>
      <c r="E13" s="4">
        <f>+E15+E90</f>
        <v>50282715.964000002</v>
      </c>
      <c r="F13" s="4">
        <f t="shared" ref="F13:F17" si="1">E13/D13*100</f>
        <v>55.484676419716962</v>
      </c>
      <c r="G13" s="4">
        <f t="shared" si="0"/>
        <v>115.87132712205207</v>
      </c>
    </row>
    <row r="14" spans="1:7" s="6" customFormat="1" ht="16.5" customHeight="1" x14ac:dyDescent="0.2">
      <c r="A14" s="26"/>
      <c r="B14" s="16" t="s">
        <v>38</v>
      </c>
      <c r="C14" s="4">
        <f>+C15+C101</f>
        <v>56839180.900000006</v>
      </c>
      <c r="D14" s="4">
        <f t="shared" ref="D14:E14" si="2">+D15+D101</f>
        <v>98610321.899999991</v>
      </c>
      <c r="E14" s="4">
        <f t="shared" si="2"/>
        <v>65031002.500000007</v>
      </c>
      <c r="F14" s="4">
        <f t="shared" si="1"/>
        <v>65.947459907845627</v>
      </c>
      <c r="G14" s="4">
        <f t="shared" si="0"/>
        <v>114.41227947041017</v>
      </c>
    </row>
    <row r="15" spans="1:7" s="6" customFormat="1" ht="16.5" customHeight="1" x14ac:dyDescent="0.2">
      <c r="A15" s="27" t="s">
        <v>24</v>
      </c>
      <c r="B15" s="1" t="s">
        <v>15</v>
      </c>
      <c r="C15" s="4">
        <v>26989122.600000001</v>
      </c>
      <c r="D15" s="4">
        <f>D16+D39</f>
        <v>47649999.899999991</v>
      </c>
      <c r="E15" s="4">
        <f>E16+E39</f>
        <v>33587037.400000006</v>
      </c>
      <c r="F15" s="4">
        <f t="shared" si="1"/>
        <v>70.486962162616948</v>
      </c>
      <c r="G15" s="4">
        <f t="shared" si="0"/>
        <v>124.44657018972526</v>
      </c>
    </row>
    <row r="16" spans="1:7" s="6" customFormat="1" ht="16.5" customHeight="1" x14ac:dyDescent="0.2">
      <c r="A16" s="27"/>
      <c r="B16" s="1" t="s">
        <v>21</v>
      </c>
      <c r="C16" s="4">
        <v>26352447.100000001</v>
      </c>
      <c r="D16" s="4">
        <f>D17+D20+D28+D31+D35+D38</f>
        <v>46802381.099999994</v>
      </c>
      <c r="E16" s="4">
        <f>E17+E20+E28+E31+E35+E38</f>
        <v>32203950.200000003</v>
      </c>
      <c r="F16" s="4">
        <f t="shared" si="1"/>
        <v>68.80835855592828</v>
      </c>
      <c r="G16" s="4">
        <f t="shared" si="0"/>
        <v>122.20478074690833</v>
      </c>
    </row>
    <row r="17" spans="1:7" s="6" customFormat="1" ht="20.25" customHeight="1" x14ac:dyDescent="0.2">
      <c r="A17" s="27" t="s">
        <v>25</v>
      </c>
      <c r="B17" s="1" t="s">
        <v>0</v>
      </c>
      <c r="C17" s="49">
        <f>C18+C19</f>
        <v>16494825.9</v>
      </c>
      <c r="D17" s="4">
        <f>D18+D19</f>
        <v>30150218.399999999</v>
      </c>
      <c r="E17" s="4">
        <f>E18+E19</f>
        <v>19900416.600000001</v>
      </c>
      <c r="F17" s="4">
        <f t="shared" si="1"/>
        <v>66.00422038733889</v>
      </c>
      <c r="G17" s="4">
        <f t="shared" si="0"/>
        <v>120.64641797765201</v>
      </c>
    </row>
    <row r="18" spans="1:7" s="5" customFormat="1" ht="18" customHeight="1" x14ac:dyDescent="0.25">
      <c r="A18" s="28" t="s">
        <v>26</v>
      </c>
      <c r="B18" s="2" t="s">
        <v>1</v>
      </c>
      <c r="C18" s="3">
        <v>5766232.5999999996</v>
      </c>
      <c r="D18" s="3">
        <v>12498910.9</v>
      </c>
      <c r="E18" s="50">
        <v>8438103.5</v>
      </c>
      <c r="F18" s="3">
        <f>E18/D18*100</f>
        <v>67.510710073147251</v>
      </c>
      <c r="G18" s="3">
        <f t="shared" si="0"/>
        <v>146.3365092140057</v>
      </c>
    </row>
    <row r="19" spans="1:7" s="5" customFormat="1" ht="18.75" customHeight="1" x14ac:dyDescent="0.25">
      <c r="A19" s="28" t="s">
        <v>27</v>
      </c>
      <c r="B19" s="2" t="s">
        <v>2</v>
      </c>
      <c r="C19" s="3">
        <v>10728593.300000001</v>
      </c>
      <c r="D19" s="3">
        <v>17651307.5</v>
      </c>
      <c r="E19" s="50">
        <v>11462313.1</v>
      </c>
      <c r="F19" s="3">
        <f>E19/D19*100</f>
        <v>64.937473328817134</v>
      </c>
      <c r="G19" s="3">
        <f t="shared" si="0"/>
        <v>106.83891894755671</v>
      </c>
    </row>
    <row r="20" spans="1:7" s="6" customFormat="1" ht="24" x14ac:dyDescent="0.2">
      <c r="A20" s="27" t="s">
        <v>28</v>
      </c>
      <c r="B20" s="1" t="s">
        <v>3</v>
      </c>
      <c r="C20" s="4">
        <f>C21</f>
        <v>3715447.1999999997</v>
      </c>
      <c r="D20" s="4">
        <f>D21</f>
        <v>7125166.4000000004</v>
      </c>
      <c r="E20" s="4">
        <f>E21</f>
        <v>5203427.3</v>
      </c>
      <c r="F20" s="4">
        <f>E20/D20*100</f>
        <v>73.028853052470453</v>
      </c>
      <c r="G20" s="4">
        <f t="shared" ref="G20:G22" si="3">E20/C20*100</f>
        <v>140.04847922478888</v>
      </c>
    </row>
    <row r="21" spans="1:7" s="5" customFormat="1" ht="32.25" customHeight="1" x14ac:dyDescent="0.2">
      <c r="A21" s="28" t="s">
        <v>29</v>
      </c>
      <c r="B21" s="2" t="s">
        <v>4</v>
      </c>
      <c r="C21" s="3">
        <f>SUM(C22:C27)</f>
        <v>3715447.1999999997</v>
      </c>
      <c r="D21" s="3">
        <f>SUM(D22:D27)</f>
        <v>7125166.4000000004</v>
      </c>
      <c r="E21" s="3">
        <f>SUM(E22:E27)</f>
        <v>5203427.3</v>
      </c>
      <c r="F21" s="3">
        <f>E21/D21*100</f>
        <v>73.028853052470453</v>
      </c>
      <c r="G21" s="3">
        <f t="shared" si="3"/>
        <v>140.04847922478888</v>
      </c>
    </row>
    <row r="22" spans="1:7" s="5" customFormat="1" ht="13.5" customHeight="1" x14ac:dyDescent="0.2">
      <c r="A22" s="28"/>
      <c r="B22" s="31" t="s">
        <v>59</v>
      </c>
      <c r="C22" s="3">
        <v>25787.9</v>
      </c>
      <c r="D22" s="3">
        <v>35970</v>
      </c>
      <c r="E22" s="51">
        <v>32120.6</v>
      </c>
      <c r="F22" s="3">
        <f>E22/D22*100</f>
        <v>89.298304142340839</v>
      </c>
      <c r="G22" s="3">
        <f t="shared" si="3"/>
        <v>124.55686581691413</v>
      </c>
    </row>
    <row r="23" spans="1:7" s="5" customFormat="1" ht="13.5" customHeight="1" x14ac:dyDescent="0.2">
      <c r="A23" s="28"/>
      <c r="B23" s="31" t="s">
        <v>63</v>
      </c>
      <c r="C23" s="3" t="s">
        <v>53</v>
      </c>
      <c r="D23" s="3" t="s">
        <v>53</v>
      </c>
      <c r="E23" s="51" t="s">
        <v>53</v>
      </c>
      <c r="F23" s="3" t="s">
        <v>53</v>
      </c>
      <c r="G23" s="3" t="s">
        <v>53</v>
      </c>
    </row>
    <row r="24" spans="1:7" s="5" customFormat="1" ht="15.75" customHeight="1" x14ac:dyDescent="0.2">
      <c r="A24" s="28"/>
      <c r="B24" s="31" t="s">
        <v>39</v>
      </c>
      <c r="C24" s="3">
        <v>631339.69999999995</v>
      </c>
      <c r="D24" s="3">
        <v>1145107.2</v>
      </c>
      <c r="E24" s="51">
        <v>763887.6</v>
      </c>
      <c r="F24" s="3">
        <f t="shared" ref="F24:F30" si="4">E24/D24*100</f>
        <v>66.708828658137861</v>
      </c>
      <c r="G24" s="3">
        <f>E24/C24*100</f>
        <v>120.99470380208943</v>
      </c>
    </row>
    <row r="25" spans="1:7" s="5" customFormat="1" ht="27" customHeight="1" x14ac:dyDescent="0.2">
      <c r="A25" s="28"/>
      <c r="B25" s="31" t="s">
        <v>65</v>
      </c>
      <c r="C25" s="3">
        <v>5135.7</v>
      </c>
      <c r="D25" s="3">
        <v>3936.7</v>
      </c>
      <c r="E25" s="51">
        <v>2595.4</v>
      </c>
      <c r="F25" s="3">
        <f t="shared" si="4"/>
        <v>65.928315594279468</v>
      </c>
      <c r="G25" s="3">
        <f>E25/C25*100</f>
        <v>50.536440991490942</v>
      </c>
    </row>
    <row r="26" spans="1:7" s="5" customFormat="1" ht="15.75" customHeight="1" x14ac:dyDescent="0.2">
      <c r="A26" s="28"/>
      <c r="B26" s="31" t="s">
        <v>40</v>
      </c>
      <c r="C26" s="3">
        <v>1890331.9</v>
      </c>
      <c r="D26" s="3">
        <v>2806033.4</v>
      </c>
      <c r="E26" s="51">
        <v>2080767.8</v>
      </c>
      <c r="F26" s="3">
        <f t="shared" si="4"/>
        <v>74.153351132598772</v>
      </c>
      <c r="G26" s="3">
        <f>E26/C26*100</f>
        <v>110.07420442939149</v>
      </c>
    </row>
    <row r="27" spans="1:7" s="5" customFormat="1" ht="54.75" customHeight="1" x14ac:dyDescent="0.2">
      <c r="A27" s="28"/>
      <c r="B27" s="31" t="s">
        <v>66</v>
      </c>
      <c r="C27" s="3">
        <v>1162852</v>
      </c>
      <c r="D27" s="3">
        <v>3134119.1</v>
      </c>
      <c r="E27" s="51">
        <v>2324055.9</v>
      </c>
      <c r="F27" s="3">
        <f>E27/D27*100</f>
        <v>74.153400871077295</v>
      </c>
      <c r="G27" s="3">
        <f>E27/C27*100</f>
        <v>199.85827087195963</v>
      </c>
    </row>
    <row r="28" spans="1:7" s="6" customFormat="1" ht="20.25" customHeight="1" x14ac:dyDescent="0.2">
      <c r="A28" s="27" t="s">
        <v>30</v>
      </c>
      <c r="B28" s="1" t="s">
        <v>5</v>
      </c>
      <c r="C28" s="4">
        <f>C29</f>
        <v>1320014.5</v>
      </c>
      <c r="D28" s="4">
        <f>D29+D30</f>
        <v>2101908.7999999998</v>
      </c>
      <c r="E28" s="4">
        <f>E29+E30</f>
        <v>1529872.3</v>
      </c>
      <c r="F28" s="4">
        <f t="shared" si="4"/>
        <v>72.784903893070918</v>
      </c>
      <c r="G28" s="4">
        <f t="shared" ref="G28:G39" si="5">E28/C28*100</f>
        <v>115.89814354312018</v>
      </c>
    </row>
    <row r="29" spans="1:7" s="5" customFormat="1" ht="24" customHeight="1" x14ac:dyDescent="0.2">
      <c r="A29" s="28" t="s">
        <v>35</v>
      </c>
      <c r="B29" s="2" t="s">
        <v>13</v>
      </c>
      <c r="C29" s="3">
        <v>1320014.5</v>
      </c>
      <c r="D29" s="3">
        <v>2083977.8</v>
      </c>
      <c r="E29" s="51">
        <v>1518416.7</v>
      </c>
      <c r="F29" s="3">
        <f t="shared" si="4"/>
        <v>72.861462343792709</v>
      </c>
      <c r="G29" s="3">
        <f t="shared" si="5"/>
        <v>115.03030459135108</v>
      </c>
    </row>
    <row r="30" spans="1:7" s="5" customFormat="1" ht="15" customHeight="1" x14ac:dyDescent="0.2">
      <c r="A30" s="28" t="s">
        <v>68</v>
      </c>
      <c r="B30" s="2" t="s">
        <v>69</v>
      </c>
      <c r="C30" s="3" t="s">
        <v>53</v>
      </c>
      <c r="D30" s="3">
        <v>17931</v>
      </c>
      <c r="E30" s="51">
        <v>11455.6</v>
      </c>
      <c r="F30" s="3">
        <f t="shared" si="4"/>
        <v>63.887122859851651</v>
      </c>
      <c r="G30" s="3" t="s">
        <v>53</v>
      </c>
    </row>
    <row r="31" spans="1:7" s="6" customFormat="1" ht="15" customHeight="1" x14ac:dyDescent="0.2">
      <c r="A31" s="27" t="s">
        <v>31</v>
      </c>
      <c r="B31" s="1" t="s">
        <v>6</v>
      </c>
      <c r="C31" s="4">
        <f>C32+C33+C34</f>
        <v>3767284.8000000003</v>
      </c>
      <c r="D31" s="4">
        <f>D32+D33+D34</f>
        <v>5554467.5999999996</v>
      </c>
      <c r="E31" s="4">
        <f>E32+E33+E34</f>
        <v>4217222.2</v>
      </c>
      <c r="F31" s="4">
        <f t="shared" ref="F31:F39" si="6">E31/D31*100</f>
        <v>75.924868118773446</v>
      </c>
      <c r="G31" s="4">
        <f t="shared" si="5"/>
        <v>111.94328074160997</v>
      </c>
    </row>
    <row r="32" spans="1:7" s="5" customFormat="1" ht="15" customHeight="1" x14ac:dyDescent="0.2">
      <c r="A32" s="28" t="s">
        <v>32</v>
      </c>
      <c r="B32" s="7" t="s">
        <v>11</v>
      </c>
      <c r="C32" s="3">
        <v>3519833.7</v>
      </c>
      <c r="D32" s="3">
        <v>4901241.5</v>
      </c>
      <c r="E32" s="51">
        <v>3948530.5</v>
      </c>
      <c r="F32" s="3">
        <f t="shared" si="6"/>
        <v>80.561843361523813</v>
      </c>
      <c r="G32" s="3">
        <f t="shared" si="5"/>
        <v>112.17946177400368</v>
      </c>
    </row>
    <row r="33" spans="1:7" s="5" customFormat="1" ht="15" customHeight="1" x14ac:dyDescent="0.2">
      <c r="A33" s="28" t="s">
        <v>33</v>
      </c>
      <c r="B33" s="7" t="s">
        <v>8</v>
      </c>
      <c r="C33" s="3">
        <v>245868.9</v>
      </c>
      <c r="D33" s="3">
        <v>651042.1</v>
      </c>
      <c r="E33" s="51">
        <v>267281.7</v>
      </c>
      <c r="F33" s="3">
        <f t="shared" si="6"/>
        <v>41.054441794163544</v>
      </c>
      <c r="G33" s="3">
        <f t="shared" si="5"/>
        <v>108.70903152045663</v>
      </c>
    </row>
    <row r="34" spans="1:7" s="5" customFormat="1" ht="12.75" x14ac:dyDescent="0.2">
      <c r="A34" s="28" t="s">
        <v>34</v>
      </c>
      <c r="B34" s="7" t="s">
        <v>12</v>
      </c>
      <c r="C34" s="3">
        <v>1582.2</v>
      </c>
      <c r="D34" s="3">
        <v>2184</v>
      </c>
      <c r="E34" s="51">
        <v>1410</v>
      </c>
      <c r="F34" s="3">
        <f t="shared" si="6"/>
        <v>64.560439560439562</v>
      </c>
      <c r="G34" s="3">
        <f t="shared" si="5"/>
        <v>89.116420174440648</v>
      </c>
    </row>
    <row r="35" spans="1:7" s="5" customFormat="1" ht="24" x14ac:dyDescent="0.2">
      <c r="A35" s="27" t="s">
        <v>60</v>
      </c>
      <c r="B35" s="17" t="s">
        <v>7</v>
      </c>
      <c r="C35" s="4">
        <f>C36+C37</f>
        <v>991597.8</v>
      </c>
      <c r="D35" s="4">
        <f>D36+D37</f>
        <v>1767907.9</v>
      </c>
      <c r="E35" s="4">
        <f>E36+E37</f>
        <v>1278683.7</v>
      </c>
      <c r="F35" s="4">
        <f t="shared" si="6"/>
        <v>72.327506427229608</v>
      </c>
      <c r="G35" s="4">
        <f t="shared" si="5"/>
        <v>128.95184922757997</v>
      </c>
    </row>
    <row r="36" spans="1:7" s="5" customFormat="1" ht="12.75" x14ac:dyDescent="0.2">
      <c r="A36" s="28" t="s">
        <v>61</v>
      </c>
      <c r="B36" s="7" t="s">
        <v>9</v>
      </c>
      <c r="C36" s="3">
        <v>980189.3</v>
      </c>
      <c r="D36" s="3">
        <v>1754911.9</v>
      </c>
      <c r="E36" s="51">
        <v>1267681.3999999999</v>
      </c>
      <c r="F36" s="3">
        <f t="shared" si="6"/>
        <v>72.236184619866108</v>
      </c>
      <c r="G36" s="3">
        <f t="shared" si="5"/>
        <v>129.33026304204708</v>
      </c>
    </row>
    <row r="37" spans="1:7" s="5" customFormat="1" ht="36" x14ac:dyDescent="0.2">
      <c r="A37" s="28" t="s">
        <v>62</v>
      </c>
      <c r="B37" s="7" t="s">
        <v>10</v>
      </c>
      <c r="C37" s="3">
        <v>11408.5</v>
      </c>
      <c r="D37" s="3">
        <v>12996</v>
      </c>
      <c r="E37" s="51">
        <v>11002.3</v>
      </c>
      <c r="F37" s="3">
        <f t="shared" si="6"/>
        <v>84.659125884887658</v>
      </c>
      <c r="G37" s="3">
        <f t="shared" si="5"/>
        <v>96.439496866371556</v>
      </c>
    </row>
    <row r="38" spans="1:7" s="6" customFormat="1" ht="17.25" customHeight="1" x14ac:dyDescent="0.2">
      <c r="A38" s="27"/>
      <c r="B38" s="17" t="s">
        <v>23</v>
      </c>
      <c r="C38" s="4">
        <f>C16-C17-C20-C28-C31-C35</f>
        <v>63276.900000001537</v>
      </c>
      <c r="D38" s="4">
        <v>102712</v>
      </c>
      <c r="E38" s="4">
        <v>74328.100000000006</v>
      </c>
      <c r="F38" s="4">
        <f t="shared" si="6"/>
        <v>72.365546382117003</v>
      </c>
      <c r="G38" s="4">
        <f t="shared" si="5"/>
        <v>117.46482523637884</v>
      </c>
    </row>
    <row r="39" spans="1:7" s="6" customFormat="1" ht="17.25" customHeight="1" x14ac:dyDescent="0.2">
      <c r="A39" s="27"/>
      <c r="B39" s="17" t="s">
        <v>22</v>
      </c>
      <c r="C39" s="4">
        <v>636675.5</v>
      </c>
      <c r="D39" s="4">
        <v>847618.8</v>
      </c>
      <c r="E39" s="4">
        <v>1383087.2</v>
      </c>
      <c r="F39" s="4">
        <f t="shared" si="6"/>
        <v>163.17325665735586</v>
      </c>
      <c r="G39" s="4">
        <f t="shared" si="5"/>
        <v>217.23581322039246</v>
      </c>
    </row>
    <row r="40" spans="1:7" s="25" customFormat="1" ht="25.5" hidden="1" x14ac:dyDescent="0.2">
      <c r="A40" s="32" t="s">
        <v>41</v>
      </c>
      <c r="B40" s="33" t="s">
        <v>42</v>
      </c>
      <c r="C40" s="34">
        <f t="shared" ref="C40" si="7">C41+C47+C48+C49+C50</f>
        <v>15498467.221000001</v>
      </c>
      <c r="D40" s="34">
        <f>D41+D47+D48+D49+D50</f>
        <v>38681690.399999999</v>
      </c>
      <c r="E40" s="34">
        <f>E41+E47+E48+E49+E50</f>
        <v>16406182.600000001</v>
      </c>
      <c r="F40" s="4">
        <f t="shared" ref="F40:F49" si="8">E40/D40*100</f>
        <v>42.413303116660082</v>
      </c>
      <c r="G40" s="4">
        <f t="shared" ref="G40:G49" si="9">E40/C40*100</f>
        <v>105.85680742525345</v>
      </c>
    </row>
    <row r="41" spans="1:7" s="25" customFormat="1" ht="26.25" hidden="1" customHeight="1" x14ac:dyDescent="0.2">
      <c r="A41" s="32" t="s">
        <v>43</v>
      </c>
      <c r="B41" s="33" t="s">
        <v>44</v>
      </c>
      <c r="C41" s="34">
        <f>SUM(C42:C46)</f>
        <v>15387104.999000002</v>
      </c>
      <c r="D41" s="34">
        <f>SUM(D42:D46)</f>
        <v>38046633.799999997</v>
      </c>
      <c r="E41" s="34">
        <f>SUM(E42:E46)</f>
        <v>16164203.699999999</v>
      </c>
      <c r="F41" s="4">
        <f t="shared" si="8"/>
        <v>42.485240047701673</v>
      </c>
      <c r="G41" s="4">
        <f t="shared" si="9"/>
        <v>105.05032428810033</v>
      </c>
    </row>
    <row r="42" spans="1:7" s="25" customFormat="1" ht="25.5" hidden="1" x14ac:dyDescent="0.2">
      <c r="A42" s="35" t="s">
        <v>45</v>
      </c>
      <c r="B42" s="36" t="s">
        <v>46</v>
      </c>
      <c r="C42" s="37">
        <v>11404021.800000001</v>
      </c>
      <c r="D42" s="37">
        <v>14768361.300000001</v>
      </c>
      <c r="E42" s="37">
        <v>9192824.1999999993</v>
      </c>
      <c r="F42" s="3">
        <f t="shared" si="8"/>
        <v>62.246745006163948</v>
      </c>
      <c r="G42" s="3">
        <f t="shared" si="9"/>
        <v>80.610370281824601</v>
      </c>
    </row>
    <row r="43" spans="1:7" s="25" customFormat="1" ht="38.25" hidden="1" x14ac:dyDescent="0.2">
      <c r="A43" s="35" t="s">
        <v>47</v>
      </c>
      <c r="B43" s="36" t="s">
        <v>48</v>
      </c>
      <c r="C43" s="37">
        <v>554950.02099999995</v>
      </c>
      <c r="D43" s="37">
        <v>10411844.199999999</v>
      </c>
      <c r="E43" s="37">
        <v>2561162</v>
      </c>
      <c r="F43" s="3">
        <f t="shared" si="8"/>
        <v>24.598543262873644</v>
      </c>
      <c r="G43" s="3">
        <f>E43/C43*100</f>
        <v>461.51219084285799</v>
      </c>
    </row>
    <row r="44" spans="1:7" s="25" customFormat="1" ht="25.5" hidden="1" x14ac:dyDescent="0.2">
      <c r="A44" s="35" t="s">
        <v>49</v>
      </c>
      <c r="B44" s="36" t="s">
        <v>50</v>
      </c>
      <c r="C44" s="37">
        <v>2061421.2420000001</v>
      </c>
      <c r="D44" s="37">
        <v>6268746.2000000002</v>
      </c>
      <c r="E44" s="37">
        <v>2472416.2000000002</v>
      </c>
      <c r="F44" s="3">
        <f t="shared" si="8"/>
        <v>39.440362093459775</v>
      </c>
      <c r="G44" s="3">
        <f t="shared" si="9"/>
        <v>119.93745623777754</v>
      </c>
    </row>
    <row r="45" spans="1:7" s="25" customFormat="1" hidden="1" x14ac:dyDescent="0.2">
      <c r="A45" s="35" t="s">
        <v>51</v>
      </c>
      <c r="B45" s="36" t="s">
        <v>18</v>
      </c>
      <c r="C45" s="37">
        <v>1366711.936</v>
      </c>
      <c r="D45" s="37">
        <v>6597682.0999999996</v>
      </c>
      <c r="E45" s="37">
        <v>1937801.3</v>
      </c>
      <c r="F45" s="3">
        <f t="shared" si="8"/>
        <v>29.370940742961839</v>
      </c>
      <c r="G45" s="3">
        <f t="shared" si="9"/>
        <v>141.78564253059983</v>
      </c>
    </row>
    <row r="46" spans="1:7" s="25" customFormat="1" ht="25.5" hidden="1" x14ac:dyDescent="0.2">
      <c r="A46" s="35" t="s">
        <v>52</v>
      </c>
      <c r="B46" s="36" t="s">
        <v>19</v>
      </c>
      <c r="C46" s="37">
        <v>0</v>
      </c>
      <c r="D46" s="37">
        <v>0</v>
      </c>
      <c r="E46" s="37">
        <v>0</v>
      </c>
      <c r="F46" s="3" t="s">
        <v>53</v>
      </c>
      <c r="G46" s="3" t="s">
        <v>53</v>
      </c>
    </row>
    <row r="47" spans="1:7" s="25" customFormat="1" ht="38.25" hidden="1" x14ac:dyDescent="0.2">
      <c r="A47" s="32" t="s">
        <v>64</v>
      </c>
      <c r="B47" s="33" t="s">
        <v>16</v>
      </c>
      <c r="C47" s="34">
        <v>64819.95</v>
      </c>
      <c r="D47" s="34">
        <v>536453.19999999995</v>
      </c>
      <c r="E47" s="34">
        <v>152773.79999999999</v>
      </c>
      <c r="F47" s="4">
        <f t="shared" si="8"/>
        <v>28.478495421408617</v>
      </c>
      <c r="G47" s="4" t="s">
        <v>53</v>
      </c>
    </row>
    <row r="48" spans="1:7" s="25" customFormat="1" hidden="1" x14ac:dyDescent="0.2">
      <c r="A48" s="32" t="s">
        <v>54</v>
      </c>
      <c r="B48" s="33" t="s">
        <v>55</v>
      </c>
      <c r="C48" s="34">
        <v>167.01900000000001</v>
      </c>
      <c r="D48" s="34">
        <v>0</v>
      </c>
      <c r="E48" s="34">
        <v>0</v>
      </c>
      <c r="F48" s="4" t="s">
        <v>53</v>
      </c>
      <c r="G48" s="4">
        <f t="shared" si="9"/>
        <v>0</v>
      </c>
    </row>
    <row r="49" spans="1:7" s="25" customFormat="1" ht="89.25" hidden="1" x14ac:dyDescent="0.2">
      <c r="A49" s="32" t="s">
        <v>56</v>
      </c>
      <c r="B49" s="33" t="s">
        <v>57</v>
      </c>
      <c r="C49" s="34">
        <v>67166.884000000005</v>
      </c>
      <c r="D49" s="34">
        <v>98603.4</v>
      </c>
      <c r="E49" s="34">
        <v>139620.79999999999</v>
      </c>
      <c r="F49" s="4">
        <f t="shared" si="8"/>
        <v>141.59836273394225</v>
      </c>
      <c r="G49" s="4">
        <f t="shared" si="9"/>
        <v>207.87148619251116</v>
      </c>
    </row>
    <row r="50" spans="1:7" s="25" customFormat="1" ht="38.25" hidden="1" x14ac:dyDescent="0.2">
      <c r="A50" s="32" t="s">
        <v>58</v>
      </c>
      <c r="B50" s="33" t="s">
        <v>17</v>
      </c>
      <c r="C50" s="34">
        <v>-20791.631000000001</v>
      </c>
      <c r="D50" s="34">
        <v>0</v>
      </c>
      <c r="E50" s="34">
        <v>-50415.7</v>
      </c>
      <c r="F50" s="4" t="s">
        <v>53</v>
      </c>
      <c r="G50" s="4" t="s">
        <v>53</v>
      </c>
    </row>
    <row r="51" spans="1:7" s="25" customFormat="1" hidden="1" x14ac:dyDescent="0.25">
      <c r="B51" s="22"/>
      <c r="C51" s="22"/>
      <c r="D51" s="21"/>
      <c r="E51" s="23"/>
      <c r="F51" s="23"/>
      <c r="G51" s="24"/>
    </row>
    <row r="52" spans="1:7" s="25" customFormat="1" hidden="1" x14ac:dyDescent="0.25">
      <c r="B52" s="22"/>
      <c r="C52" s="22"/>
      <c r="D52" s="21"/>
      <c r="E52" s="23"/>
      <c r="F52" s="23"/>
      <c r="G52" s="24"/>
    </row>
    <row r="53" spans="1:7" s="25" customFormat="1" hidden="1" x14ac:dyDescent="0.25">
      <c r="B53" s="22"/>
      <c r="C53" s="22"/>
      <c r="D53" s="21"/>
      <c r="E53" s="23"/>
      <c r="F53" s="23"/>
      <c r="G53" s="24"/>
    </row>
    <row r="54" spans="1:7" s="25" customFormat="1" hidden="1" x14ac:dyDescent="0.25">
      <c r="B54" s="22"/>
      <c r="C54" s="22"/>
      <c r="D54" s="21"/>
      <c r="E54" s="23"/>
      <c r="F54" s="23"/>
      <c r="G54" s="24"/>
    </row>
    <row r="55" spans="1:7" s="25" customFormat="1" hidden="1" x14ac:dyDescent="0.25">
      <c r="B55" s="22"/>
      <c r="C55" s="22"/>
      <c r="D55" s="21"/>
      <c r="E55" s="23"/>
      <c r="F55" s="23"/>
      <c r="G55" s="24"/>
    </row>
    <row r="56" spans="1:7" s="25" customFormat="1" hidden="1" x14ac:dyDescent="0.25">
      <c r="B56" s="22"/>
      <c r="C56" s="22"/>
      <c r="D56" s="21"/>
      <c r="E56" s="23"/>
      <c r="F56" s="23"/>
      <c r="G56" s="24"/>
    </row>
    <row r="57" spans="1:7" s="25" customFormat="1" hidden="1" x14ac:dyDescent="0.25">
      <c r="B57" s="22"/>
      <c r="C57" s="22"/>
      <c r="D57" s="21"/>
      <c r="E57" s="23"/>
      <c r="F57" s="23"/>
      <c r="G57" s="24"/>
    </row>
    <row r="58" spans="1:7" s="25" customFormat="1" hidden="1" x14ac:dyDescent="0.25">
      <c r="B58" s="22"/>
      <c r="C58" s="22"/>
      <c r="D58" s="21"/>
      <c r="E58" s="23"/>
      <c r="F58" s="23"/>
      <c r="G58" s="24"/>
    </row>
    <row r="59" spans="1:7" s="25" customFormat="1" hidden="1" x14ac:dyDescent="0.25">
      <c r="B59" s="22"/>
      <c r="C59" s="22"/>
      <c r="D59" s="21"/>
      <c r="E59" s="23"/>
      <c r="F59" s="23"/>
      <c r="G59" s="24"/>
    </row>
    <row r="60" spans="1:7" s="25" customFormat="1" hidden="1" x14ac:dyDescent="0.25">
      <c r="B60" s="22"/>
      <c r="C60" s="22"/>
      <c r="D60" s="21"/>
      <c r="E60" s="23"/>
      <c r="F60" s="23"/>
      <c r="G60" s="24"/>
    </row>
    <row r="61" spans="1:7" s="25" customFormat="1" hidden="1" x14ac:dyDescent="0.25">
      <c r="B61" s="22"/>
      <c r="C61" s="22"/>
      <c r="D61" s="21"/>
      <c r="E61" s="23"/>
      <c r="F61" s="23"/>
      <c r="G61" s="24"/>
    </row>
    <row r="62" spans="1:7" s="25" customFormat="1" hidden="1" x14ac:dyDescent="0.25">
      <c r="B62" s="22"/>
      <c r="C62" s="22"/>
      <c r="D62" s="21"/>
      <c r="E62" s="23"/>
      <c r="F62" s="23"/>
      <c r="G62" s="24"/>
    </row>
    <row r="63" spans="1:7" s="25" customFormat="1" hidden="1" x14ac:dyDescent="0.25">
      <c r="B63" s="22"/>
      <c r="C63" s="22"/>
      <c r="D63" s="21"/>
      <c r="E63" s="23"/>
      <c r="F63" s="23"/>
      <c r="G63" s="24"/>
    </row>
    <row r="64" spans="1:7" s="25" customFormat="1" hidden="1" x14ac:dyDescent="0.25">
      <c r="B64" s="22"/>
      <c r="C64" s="22"/>
      <c r="D64" s="21"/>
      <c r="E64" s="23"/>
      <c r="F64" s="23"/>
      <c r="G64" s="24"/>
    </row>
    <row r="65" spans="2:7" s="25" customFormat="1" hidden="1" x14ac:dyDescent="0.25">
      <c r="B65" s="22"/>
      <c r="C65" s="22"/>
      <c r="D65" s="21"/>
      <c r="E65" s="23"/>
      <c r="F65" s="23"/>
      <c r="G65" s="24"/>
    </row>
    <row r="66" spans="2:7" s="25" customFormat="1" hidden="1" x14ac:dyDescent="0.25">
      <c r="B66" s="22"/>
      <c r="C66" s="22"/>
      <c r="D66" s="21"/>
      <c r="E66" s="23"/>
      <c r="F66" s="23"/>
      <c r="G66" s="24"/>
    </row>
    <row r="67" spans="2:7" s="13" customFormat="1" hidden="1" x14ac:dyDescent="0.25">
      <c r="B67" s="19"/>
      <c r="C67" s="19"/>
      <c r="D67" s="9"/>
      <c r="E67" s="11"/>
      <c r="F67" s="11"/>
      <c r="G67" s="12"/>
    </row>
    <row r="68" spans="2:7" s="13" customFormat="1" hidden="1" x14ac:dyDescent="0.25">
      <c r="B68" s="19"/>
      <c r="C68" s="19"/>
      <c r="D68" s="9"/>
      <c r="E68" s="11"/>
      <c r="F68" s="11"/>
      <c r="G68" s="12"/>
    </row>
    <row r="69" spans="2:7" s="13" customFormat="1" hidden="1" x14ac:dyDescent="0.25">
      <c r="B69" s="19"/>
      <c r="C69" s="19"/>
      <c r="D69" s="9"/>
      <c r="E69" s="11"/>
      <c r="F69" s="11"/>
      <c r="G69" s="12"/>
    </row>
    <row r="70" spans="2:7" s="13" customFormat="1" hidden="1" x14ac:dyDescent="0.25">
      <c r="B70" s="19"/>
      <c r="C70" s="19"/>
      <c r="D70" s="9"/>
      <c r="E70" s="11"/>
      <c r="F70" s="11"/>
      <c r="G70" s="12"/>
    </row>
    <row r="71" spans="2:7" s="13" customFormat="1" hidden="1" x14ac:dyDescent="0.25">
      <c r="B71" s="19"/>
      <c r="C71" s="19"/>
      <c r="D71" s="9"/>
      <c r="E71" s="11"/>
      <c r="F71" s="11"/>
      <c r="G71" s="12"/>
    </row>
    <row r="72" spans="2:7" s="13" customFormat="1" hidden="1" x14ac:dyDescent="0.25">
      <c r="B72" s="19"/>
      <c r="C72" s="19"/>
      <c r="D72" s="9"/>
      <c r="E72" s="11"/>
      <c r="F72" s="11"/>
      <c r="G72" s="12"/>
    </row>
    <row r="73" spans="2:7" s="13" customFormat="1" hidden="1" x14ac:dyDescent="0.25">
      <c r="B73" s="19"/>
      <c r="C73" s="19"/>
      <c r="D73" s="9"/>
      <c r="E73" s="11"/>
      <c r="F73" s="11"/>
      <c r="G73" s="12"/>
    </row>
    <row r="74" spans="2:7" s="13" customFormat="1" hidden="1" x14ac:dyDescent="0.25">
      <c r="B74" s="19"/>
      <c r="C74" s="19"/>
      <c r="D74" s="9"/>
      <c r="E74" s="11"/>
      <c r="F74" s="11"/>
      <c r="G74" s="12"/>
    </row>
    <row r="75" spans="2:7" s="13" customFormat="1" hidden="1" x14ac:dyDescent="0.25">
      <c r="B75" s="19"/>
      <c r="C75" s="19"/>
      <c r="D75" s="9"/>
      <c r="E75" s="11"/>
      <c r="F75" s="11"/>
      <c r="G75" s="12"/>
    </row>
    <row r="76" spans="2:7" s="13" customFormat="1" hidden="1" x14ac:dyDescent="0.25">
      <c r="B76" s="19"/>
      <c r="C76" s="19"/>
      <c r="D76" s="9"/>
      <c r="E76" s="11"/>
      <c r="F76" s="11"/>
      <c r="G76" s="12"/>
    </row>
    <row r="77" spans="2:7" s="13" customFormat="1" hidden="1" x14ac:dyDescent="0.25">
      <c r="B77" s="19"/>
      <c r="C77" s="19"/>
      <c r="D77" s="9"/>
      <c r="E77" s="11"/>
      <c r="F77" s="11"/>
      <c r="G77" s="12"/>
    </row>
    <row r="78" spans="2:7" s="13" customFormat="1" hidden="1" x14ac:dyDescent="0.25">
      <c r="B78" s="19"/>
      <c r="C78" s="19"/>
      <c r="D78" s="9"/>
      <c r="E78" s="11"/>
      <c r="F78" s="11"/>
      <c r="G78" s="12"/>
    </row>
    <row r="79" spans="2:7" s="13" customFormat="1" hidden="1" x14ac:dyDescent="0.25">
      <c r="B79" s="19"/>
      <c r="C79" s="19"/>
      <c r="D79" s="9"/>
      <c r="E79" s="11"/>
      <c r="F79" s="11"/>
      <c r="G79" s="12"/>
    </row>
    <row r="80" spans="2:7" s="13" customFormat="1" hidden="1" x14ac:dyDescent="0.25">
      <c r="B80" s="19"/>
      <c r="C80" s="19"/>
      <c r="D80" s="9"/>
      <c r="E80" s="11"/>
      <c r="F80" s="11"/>
      <c r="G80" s="12"/>
    </row>
    <row r="81" spans="1:7" s="13" customFormat="1" hidden="1" x14ac:dyDescent="0.25">
      <c r="B81" s="19"/>
      <c r="C81" s="19"/>
      <c r="D81" s="9"/>
      <c r="E81" s="11"/>
      <c r="F81" s="11"/>
      <c r="G81" s="12"/>
    </row>
    <row r="82" spans="1:7" s="13" customFormat="1" hidden="1" x14ac:dyDescent="0.25">
      <c r="B82" s="19"/>
      <c r="C82" s="19"/>
      <c r="D82" s="9"/>
      <c r="E82" s="11"/>
      <c r="F82" s="11"/>
      <c r="G82" s="12"/>
    </row>
    <row r="83" spans="1:7" s="13" customFormat="1" hidden="1" x14ac:dyDescent="0.25">
      <c r="B83" s="19"/>
      <c r="C83" s="19"/>
      <c r="D83" s="9"/>
      <c r="E83" s="11"/>
      <c r="F83" s="11"/>
      <c r="G83" s="12"/>
    </row>
    <row r="84" spans="1:7" s="13" customFormat="1" hidden="1" x14ac:dyDescent="0.25">
      <c r="B84" s="19"/>
      <c r="C84" s="19"/>
      <c r="D84" s="9"/>
      <c r="E84" s="11"/>
      <c r="F84" s="11"/>
      <c r="G84" s="12"/>
    </row>
    <row r="85" spans="1:7" s="13" customFormat="1" hidden="1" x14ac:dyDescent="0.25">
      <c r="B85" s="19"/>
      <c r="C85" s="19"/>
      <c r="D85" s="9"/>
      <c r="E85" s="11"/>
      <c r="F85" s="11"/>
      <c r="G85" s="12"/>
    </row>
    <row r="86" spans="1:7" s="13" customFormat="1" hidden="1" x14ac:dyDescent="0.25">
      <c r="B86" s="19"/>
      <c r="C86" s="19"/>
      <c r="D86" s="9"/>
      <c r="E86" s="11"/>
      <c r="F86" s="11"/>
      <c r="G86" s="12"/>
    </row>
    <row r="87" spans="1:7" s="13" customFormat="1" hidden="1" x14ac:dyDescent="0.25">
      <c r="B87" s="19"/>
      <c r="C87" s="19"/>
      <c r="D87" s="9"/>
      <c r="E87" s="11"/>
      <c r="F87" s="11"/>
      <c r="G87" s="12"/>
    </row>
    <row r="88" spans="1:7" s="13" customFormat="1" hidden="1" x14ac:dyDescent="0.25">
      <c r="B88" s="19"/>
      <c r="C88" s="19"/>
      <c r="D88" s="9"/>
      <c r="E88" s="11"/>
      <c r="F88" s="11"/>
      <c r="G88" s="12"/>
    </row>
    <row r="89" spans="1:7" s="13" customFormat="1" hidden="1" x14ac:dyDescent="0.25">
      <c r="B89" s="19"/>
      <c r="C89" s="19"/>
      <c r="D89" s="9"/>
      <c r="E89" s="11"/>
      <c r="F89" s="11"/>
      <c r="G89" s="12"/>
    </row>
    <row r="90" spans="1:7" s="13" customFormat="1" ht="25.5" hidden="1" x14ac:dyDescent="0.2">
      <c r="A90" s="32" t="s">
        <v>41</v>
      </c>
      <c r="B90" s="33" t="s">
        <v>42</v>
      </c>
      <c r="C90" s="34">
        <f>C91+C96+C98+C99+C97</f>
        <v>16406182.531039998</v>
      </c>
      <c r="D90" s="34">
        <v>42974509.799999997</v>
      </c>
      <c r="E90" s="34">
        <f t="shared" ref="E90" si="10">E91+E96+E98+E99+E97</f>
        <v>16695678.563999996</v>
      </c>
      <c r="F90" s="4">
        <f t="shared" ref="F90:F99" si="11">E90/D90*100</f>
        <v>38.850189662896391</v>
      </c>
      <c r="G90" s="4">
        <f t="shared" ref="G90:G99" si="12">E90/C90*100</f>
        <v>101.76455450506101</v>
      </c>
    </row>
    <row r="91" spans="1:7" s="13" customFormat="1" ht="51" hidden="1" x14ac:dyDescent="0.2">
      <c r="A91" s="32" t="s">
        <v>43</v>
      </c>
      <c r="B91" s="33" t="s">
        <v>44</v>
      </c>
      <c r="C91" s="34">
        <f>SUM(C92:C95)</f>
        <v>16164203.620539999</v>
      </c>
      <c r="D91" s="34">
        <v>42027981.399999999</v>
      </c>
      <c r="E91" s="34">
        <f>SUM(E92:E95)</f>
        <v>17173032.899999999</v>
      </c>
      <c r="F91" s="4">
        <f t="shared" si="11"/>
        <v>40.860951032970618</v>
      </c>
      <c r="G91" s="4">
        <f>E91/C91*100</f>
        <v>106.24113196754136</v>
      </c>
    </row>
    <row r="92" spans="1:7" s="13" customFormat="1" ht="25.5" hidden="1" x14ac:dyDescent="0.2">
      <c r="A92" s="35" t="s">
        <v>45</v>
      </c>
      <c r="B92" s="36" t="s">
        <v>46</v>
      </c>
      <c r="C92" s="37">
        <v>9192824.1999999993</v>
      </c>
      <c r="D92" s="37">
        <v>13881431.300000001</v>
      </c>
      <c r="E92" s="37">
        <v>6940686</v>
      </c>
      <c r="F92" s="3">
        <f>E92/D92*100</f>
        <v>49.999786405311099</v>
      </c>
      <c r="G92" s="3">
        <f t="shared" si="12"/>
        <v>75.501128369233911</v>
      </c>
    </row>
    <row r="93" spans="1:7" s="13" customFormat="1" ht="38.25" hidden="1" x14ac:dyDescent="0.2">
      <c r="A93" s="35" t="s">
        <v>47</v>
      </c>
      <c r="B93" s="36" t="s">
        <v>48</v>
      </c>
      <c r="C93" s="37">
        <v>2561161.9</v>
      </c>
      <c r="D93" s="37">
        <v>14888012.699999999</v>
      </c>
      <c r="E93" s="37">
        <v>5276038.0999999996</v>
      </c>
      <c r="F93" s="3">
        <f t="shared" si="11"/>
        <v>35.438162274001819</v>
      </c>
      <c r="G93" s="3">
        <f t="shared" si="12"/>
        <v>206.00174085051006</v>
      </c>
    </row>
    <row r="94" spans="1:7" s="13" customFormat="1" ht="25.5" hidden="1" x14ac:dyDescent="0.2">
      <c r="A94" s="35" t="s">
        <v>49</v>
      </c>
      <c r="B94" s="36" t="s">
        <v>50</v>
      </c>
      <c r="C94" s="37">
        <v>2472416.2030000002</v>
      </c>
      <c r="D94" s="37">
        <v>6838345.0999999996</v>
      </c>
      <c r="E94" s="37">
        <v>2953261.5</v>
      </c>
      <c r="F94" s="3">
        <f t="shared" si="11"/>
        <v>43.186786522370745</v>
      </c>
      <c r="G94" s="3">
        <f t="shared" si="12"/>
        <v>119.44839612426694</v>
      </c>
    </row>
    <row r="95" spans="1:7" s="13" customFormat="1" hidden="1" x14ac:dyDescent="0.2">
      <c r="A95" s="35" t="s">
        <v>51</v>
      </c>
      <c r="B95" s="36" t="s">
        <v>18</v>
      </c>
      <c r="C95" s="37">
        <f>1937801317.54/1000</f>
        <v>1937801.31754</v>
      </c>
      <c r="D95" s="37">
        <v>6420192.2999999998</v>
      </c>
      <c r="E95" s="37">
        <v>2003047.3</v>
      </c>
      <c r="F95" s="3">
        <f t="shared" si="11"/>
        <v>31.199179189694991</v>
      </c>
      <c r="G95" s="3">
        <f t="shared" si="12"/>
        <v>103.36701094531344</v>
      </c>
    </row>
    <row r="96" spans="1:7" s="13" customFormat="1" ht="38.25" hidden="1" x14ac:dyDescent="0.2">
      <c r="A96" s="32" t="s">
        <v>64</v>
      </c>
      <c r="B96" s="33" t="s">
        <v>16</v>
      </c>
      <c r="C96" s="34">
        <f>152773822.67/1000</f>
        <v>152773.82266999999</v>
      </c>
      <c r="D96" s="34">
        <v>723674.3</v>
      </c>
      <c r="E96" s="34">
        <v>105062.071</v>
      </c>
      <c r="F96" s="4">
        <f t="shared" si="11"/>
        <v>14.517866808314182</v>
      </c>
      <c r="G96" s="3">
        <f t="shared" si="12"/>
        <v>68.769681326191559</v>
      </c>
    </row>
    <row r="97" spans="1:7" s="13" customFormat="1" ht="25.5" hidden="1" x14ac:dyDescent="0.2">
      <c r="A97" s="32" t="s">
        <v>70</v>
      </c>
      <c r="B97" s="33" t="s">
        <v>71</v>
      </c>
      <c r="C97" s="34">
        <v>0</v>
      </c>
      <c r="D97" s="34">
        <v>235443.9</v>
      </c>
      <c r="E97" s="34">
        <v>0</v>
      </c>
      <c r="F97" s="4">
        <f t="shared" si="11"/>
        <v>0</v>
      </c>
      <c r="G97" s="4" t="s">
        <v>53</v>
      </c>
    </row>
    <row r="98" spans="1:7" s="13" customFormat="1" ht="89.25" hidden="1" x14ac:dyDescent="0.2">
      <c r="A98" s="32" t="s">
        <v>56</v>
      </c>
      <c r="B98" s="33" t="s">
        <v>57</v>
      </c>
      <c r="C98" s="34">
        <f>139620831.83/1000</f>
        <v>139620.83183000001</v>
      </c>
      <c r="D98" s="34">
        <v>125873.8</v>
      </c>
      <c r="E98" s="34">
        <v>154236.19399999999</v>
      </c>
      <c r="F98" s="4">
        <f t="shared" si="11"/>
        <v>122.53240467833655</v>
      </c>
      <c r="G98" s="4">
        <f t="shared" si="12"/>
        <v>110.46789506869248</v>
      </c>
    </row>
    <row r="99" spans="1:7" s="13" customFormat="1" ht="38.25" hidden="1" x14ac:dyDescent="0.2">
      <c r="A99" s="32" t="s">
        <v>58</v>
      </c>
      <c r="B99" s="33" t="s">
        <v>17</v>
      </c>
      <c r="C99" s="34">
        <v>-50415.743999999999</v>
      </c>
      <c r="D99" s="34">
        <v>-138463.6</v>
      </c>
      <c r="E99" s="34">
        <v>-736652.60100000002</v>
      </c>
      <c r="F99" s="4">
        <f t="shared" si="11"/>
        <v>532.0189573288576</v>
      </c>
      <c r="G99" s="4">
        <f t="shared" si="12"/>
        <v>1461.1558663103335</v>
      </c>
    </row>
    <row r="100" spans="1:7" s="13" customFormat="1" hidden="1" x14ac:dyDescent="0.25">
      <c r="B100" s="10"/>
      <c r="C100" s="10"/>
      <c r="D100" s="9"/>
      <c r="E100" s="11"/>
      <c r="F100" s="11"/>
      <c r="G100" s="12"/>
    </row>
    <row r="101" spans="1:7" ht="26.25" x14ac:dyDescent="0.25">
      <c r="A101" s="32" t="s">
        <v>41</v>
      </c>
      <c r="B101" s="33" t="s">
        <v>42</v>
      </c>
      <c r="C101" s="34">
        <v>29850058.300000001</v>
      </c>
      <c r="D101" s="34">
        <v>50960322</v>
      </c>
      <c r="E101" s="34">
        <v>31443965.100000001</v>
      </c>
      <c r="F101" s="4">
        <f>E101/D101*100</f>
        <v>61.702838337638454</v>
      </c>
      <c r="G101" s="4">
        <f>E101/C101*100</f>
        <v>105.33971084404885</v>
      </c>
    </row>
    <row r="102" spans="1:7" ht="51.75" x14ac:dyDescent="0.25">
      <c r="A102" s="32" t="s">
        <v>43</v>
      </c>
      <c r="B102" s="33" t="s">
        <v>44</v>
      </c>
      <c r="C102" s="34">
        <v>29518825.600000001</v>
      </c>
      <c r="D102" s="34">
        <v>50008213.200000003</v>
      </c>
      <c r="E102" s="34">
        <v>31794273.199999999</v>
      </c>
      <c r="F102" s="4">
        <f t="shared" ref="F102:F110" si="13">E102/D102*100</f>
        <v>63.57810280652059</v>
      </c>
      <c r="G102" s="4">
        <f t="shared" ref="G102:G110" si="14">E102/C102*100</f>
        <v>107.70846249384662</v>
      </c>
    </row>
    <row r="103" spans="1:7" ht="26.25" x14ac:dyDescent="0.25">
      <c r="A103" s="35" t="s">
        <v>45</v>
      </c>
      <c r="B103" s="36" t="s">
        <v>46</v>
      </c>
      <c r="C103" s="37">
        <v>13633190.699999999</v>
      </c>
      <c r="D103" s="37">
        <v>15345485.300000001</v>
      </c>
      <c r="E103" s="37">
        <v>11996308.199999999</v>
      </c>
      <c r="F103" s="4">
        <f t="shared" si="13"/>
        <v>78.174837520452982</v>
      </c>
      <c r="G103" s="4">
        <f t="shared" si="14"/>
        <v>87.993401280596771</v>
      </c>
    </row>
    <row r="104" spans="1:7" ht="39" x14ac:dyDescent="0.25">
      <c r="A104" s="35" t="s">
        <v>47</v>
      </c>
      <c r="B104" s="36" t="s">
        <v>48</v>
      </c>
      <c r="C104" s="37">
        <v>6379301.2999999998</v>
      </c>
      <c r="D104" s="37">
        <v>15559006.800000001</v>
      </c>
      <c r="E104" s="37">
        <v>9999161.0999999996</v>
      </c>
      <c r="F104" s="4">
        <f t="shared" si="13"/>
        <v>64.266062921188521</v>
      </c>
      <c r="G104" s="4">
        <f t="shared" si="14"/>
        <v>156.74382866976359</v>
      </c>
    </row>
    <row r="105" spans="1:7" ht="26.25" x14ac:dyDescent="0.25">
      <c r="A105" s="35" t="s">
        <v>49</v>
      </c>
      <c r="B105" s="36" t="s">
        <v>50</v>
      </c>
      <c r="C105" s="37">
        <v>4979546.4000000004</v>
      </c>
      <c r="D105" s="37">
        <v>6388806.5</v>
      </c>
      <c r="E105" s="37">
        <v>4445682.5</v>
      </c>
      <c r="F105" s="4">
        <f t="shared" si="13"/>
        <v>69.585493002488022</v>
      </c>
      <c r="G105" s="4">
        <f t="shared" si="14"/>
        <v>89.278864837969977</v>
      </c>
    </row>
    <row r="106" spans="1:7" x14ac:dyDescent="0.25">
      <c r="A106" s="35" t="s">
        <v>51</v>
      </c>
      <c r="B106" s="36" t="s">
        <v>18</v>
      </c>
      <c r="C106" s="37">
        <v>4526787.2</v>
      </c>
      <c r="D106" s="37">
        <v>12714914.6</v>
      </c>
      <c r="E106" s="37">
        <v>5353121.5</v>
      </c>
      <c r="F106" s="4">
        <f t="shared" si="13"/>
        <v>42.101120364583494</v>
      </c>
      <c r="G106" s="4">
        <f t="shared" si="14"/>
        <v>118.25432174059341</v>
      </c>
    </row>
    <row r="107" spans="1:7" ht="39" x14ac:dyDescent="0.25">
      <c r="A107" s="32" t="s">
        <v>64</v>
      </c>
      <c r="B107" s="33" t="s">
        <v>16</v>
      </c>
      <c r="C107" s="34">
        <v>244297.7</v>
      </c>
      <c r="D107" s="34">
        <v>728674.3</v>
      </c>
      <c r="E107" s="34">
        <v>117908.7</v>
      </c>
      <c r="F107" s="4">
        <f t="shared" si="13"/>
        <v>16.181262328038741</v>
      </c>
      <c r="G107" s="4">
        <f t="shared" si="14"/>
        <v>48.264351240310489</v>
      </c>
    </row>
    <row r="108" spans="1:7" ht="26.25" x14ac:dyDescent="0.25">
      <c r="A108" s="32" t="s">
        <v>70</v>
      </c>
      <c r="B108" s="33" t="s">
        <v>71</v>
      </c>
      <c r="C108" s="34">
        <v>0</v>
      </c>
      <c r="D108" s="34">
        <v>235443.9</v>
      </c>
      <c r="E108" s="34">
        <v>118624.8</v>
      </c>
      <c r="F108" s="4">
        <f t="shared" si="13"/>
        <v>50.383467144402552</v>
      </c>
      <c r="G108" s="4" t="s">
        <v>53</v>
      </c>
    </row>
    <row r="109" spans="1:7" ht="90" x14ac:dyDescent="0.25">
      <c r="A109" s="32" t="s">
        <v>56</v>
      </c>
      <c r="B109" s="33" t="s">
        <v>57</v>
      </c>
      <c r="C109" s="34">
        <v>140091.20000000001</v>
      </c>
      <c r="D109" s="34">
        <v>126454.2</v>
      </c>
      <c r="E109" s="34">
        <v>162315.1</v>
      </c>
      <c r="F109" s="4">
        <f t="shared" si="13"/>
        <v>128.35880500608127</v>
      </c>
      <c r="G109" s="4">
        <f t="shared" si="14"/>
        <v>115.8638801009628</v>
      </c>
    </row>
    <row r="110" spans="1:7" ht="39" x14ac:dyDescent="0.25">
      <c r="A110" s="32" t="s">
        <v>58</v>
      </c>
      <c r="B110" s="33" t="s">
        <v>17</v>
      </c>
      <c r="C110" s="34">
        <v>-53156.2</v>
      </c>
      <c r="D110" s="34">
        <v>-138463.6</v>
      </c>
      <c r="E110" s="34">
        <v>-749156.8</v>
      </c>
      <c r="F110" s="4">
        <f t="shared" si="13"/>
        <v>541.04963326101597</v>
      </c>
      <c r="G110" s="4">
        <f>E110/C110*100</f>
        <v>1409.3498030333246</v>
      </c>
    </row>
  </sheetData>
  <mergeCells count="9">
    <mergeCell ref="E4:G4"/>
    <mergeCell ref="A7:G7"/>
    <mergeCell ref="A9:A10"/>
    <mergeCell ref="C9:C10"/>
    <mergeCell ref="B9:B10"/>
    <mergeCell ref="F9:F10"/>
    <mergeCell ref="D9:D10"/>
    <mergeCell ref="E9:E10"/>
    <mergeCell ref="G9:G10"/>
  </mergeCells>
  <pageMargins left="0.23622047244094491" right="3.937007874015748E-2" top="0.15748031496062992" bottom="0.19685039370078741" header="0.31496062992125984" footer="0.11811023622047245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Анастасия Гаранина</cp:lastModifiedBy>
  <cp:lastPrinted>2021-12-14T02:51:40Z</cp:lastPrinted>
  <dcterms:created xsi:type="dcterms:W3CDTF">2010-04-08T01:53:54Z</dcterms:created>
  <dcterms:modified xsi:type="dcterms:W3CDTF">2021-12-14T02:51:47Z</dcterms:modified>
</cp:coreProperties>
</file>