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80" yWindow="630" windowWidth="15195" windowHeight="11040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Таблица!$A$1:$G$98</definedName>
  </definedNames>
  <calcPr calcId="125725"/>
</workbook>
</file>

<file path=xl/calcChain.xml><?xml version="1.0" encoding="utf-8"?>
<calcChain xmlns="http://schemas.openxmlformats.org/spreadsheetml/2006/main">
  <c r="G95" i="7"/>
  <c r="F98"/>
  <c r="F97"/>
  <c r="G26"/>
  <c r="G24"/>
  <c r="F24"/>
  <c r="G13"/>
  <c r="F13"/>
  <c r="E13"/>
  <c r="D13"/>
  <c r="C13"/>
  <c r="G98"/>
  <c r="G97"/>
  <c r="C97"/>
  <c r="F96"/>
  <c r="F95"/>
  <c r="C95"/>
  <c r="C89" s="1"/>
  <c r="G94"/>
  <c r="F94"/>
  <c r="C94"/>
  <c r="G93"/>
  <c r="F93"/>
  <c r="G92"/>
  <c r="F92"/>
  <c r="G91"/>
  <c r="F91"/>
  <c r="E90"/>
  <c r="F90" s="1"/>
  <c r="C90"/>
  <c r="E89"/>
  <c r="F89" s="1"/>
  <c r="G89" l="1"/>
  <c r="G90"/>
  <c r="D40"/>
  <c r="D39" l="1"/>
  <c r="D20" l="1"/>
  <c r="E20"/>
  <c r="C20"/>
  <c r="C40" l="1"/>
  <c r="C39" s="1"/>
  <c r="E19" l="1"/>
  <c r="G42"/>
  <c r="F41"/>
  <c r="G41"/>
  <c r="F42"/>
  <c r="F43"/>
  <c r="G43"/>
  <c r="F44"/>
  <c r="G44"/>
  <c r="F46"/>
  <c r="G47"/>
  <c r="F48"/>
  <c r="G48"/>
  <c r="F38"/>
  <c r="F37"/>
  <c r="F36"/>
  <c r="F35"/>
  <c r="F33"/>
  <c r="F32"/>
  <c r="F31"/>
  <c r="F28"/>
  <c r="F26"/>
  <c r="F25"/>
  <c r="F23"/>
  <c r="F21"/>
  <c r="F18"/>
  <c r="G18"/>
  <c r="G17"/>
  <c r="E40" l="1"/>
  <c r="E39" s="1"/>
  <c r="G40" l="1"/>
  <c r="F40"/>
  <c r="F20"/>
  <c r="F17"/>
  <c r="D19" l="1"/>
  <c r="F19" s="1"/>
  <c r="F39"/>
  <c r="G39"/>
  <c r="G28"/>
  <c r="G21"/>
  <c r="G23"/>
  <c r="G25"/>
  <c r="G20" l="1"/>
  <c r="C19"/>
  <c r="G19" s="1"/>
  <c r="G38"/>
  <c r="G37"/>
  <c r="G36"/>
  <c r="G35"/>
  <c r="G33"/>
  <c r="G32"/>
  <c r="G31"/>
  <c r="C34"/>
  <c r="E34"/>
  <c r="D34"/>
  <c r="F34" l="1"/>
  <c r="G34"/>
  <c r="C30" l="1"/>
  <c r="C27"/>
  <c r="C16"/>
  <c r="E16"/>
  <c r="E30"/>
  <c r="D30"/>
  <c r="E27"/>
  <c r="D27"/>
  <c r="D16"/>
  <c r="F30" l="1"/>
  <c r="E15"/>
  <c r="G16"/>
  <c r="F27"/>
  <c r="C15"/>
  <c r="C14" s="1"/>
  <c r="C12" s="1"/>
  <c r="G27"/>
  <c r="G30"/>
  <c r="D15"/>
  <c r="D14" s="1"/>
  <c r="D12" s="1"/>
  <c r="F16"/>
  <c r="E14" l="1"/>
  <c r="G15"/>
  <c r="F15"/>
  <c r="G14" l="1"/>
  <c r="E12"/>
  <c r="F14"/>
  <c r="F12" l="1"/>
  <c r="G12"/>
</calcChain>
</file>

<file path=xl/sharedStrings.xml><?xml version="1.0" encoding="utf-8"?>
<sst xmlns="http://schemas.openxmlformats.org/spreadsheetml/2006/main" count="108" uniqueCount="76">
  <si>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</si>
  <si>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</si>
  <si>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</si>
  <si>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</si>
  <si>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</si>
  <si>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</si>
  <si>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</si>
  <si>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</si>
  <si>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</si>
  <si>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</si>
  <si>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</si>
  <si>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</si>
  <si>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</si>
  <si>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</si>
  <si>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Наименование доходов (объем которых составляет более 10 %)</t>
  </si>
  <si>
    <t xml:space="preserve">НАЛОГОВЫЕ И НЕНАЛОГОВЫЕ ДОХОДЫ 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</si>
  <si>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</si>
  <si>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</si>
  <si>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Иные межбюджетные трансферты</t>
  </si>
  <si>
    <t>Прочие безвозмездные поступления от других бюджетов бюджетной системы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</si>
  <si>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</si>
  <si>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</si>
  <si>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</si>
  <si>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</si>
  <si>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</si>
  <si>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</si>
  <si>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</si>
  <si>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</si>
  <si>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</si>
  <si>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</si>
  <si>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</si>
  <si>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</si>
  <si>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</si>
  <si>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</si>
  <si>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</si>
  <si>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</si>
  <si>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</si>
  <si>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</si>
  <si>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</si>
  <si>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</si>
  <si>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</si>
  <si>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</si>
  <si>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</si>
  <si>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</si>
  <si>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</si>
  <si>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</si>
  <si>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</si>
  <si>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</si>
  <si>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</si>
  <si>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</si>
  <si>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</si>
  <si>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</si>
  <si>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2 02 90000 00 0000 151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</si>
  <si>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</si>
  <si>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</si>
  <si>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</si>
  <si>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</si>
  <si>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</si>
  <si>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</si>
  <si>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</si>
  <si>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</si>
  <si>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</si>
  <si>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</si>
  <si>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Акцизы на сидр, пуаре, медовуху</t>
  </si>
  <si>
    <t>2 03 00000 00 0000 000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</si>
  <si>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</si>
  <si>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</si>
  <si>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 xml:space="preserve">Темп роста к соответствующему периоду прошлого года, % </t>
  </si>
  <si>
    <t>Фактическое поступление на 01.07.2020 года, тыс. руб.</t>
  </si>
  <si>
    <t>Сведения об исполнении доходов бюджета Забайкальского края по состоянию на 01.07.2021 года 
(в сравнении с запланированными значениями на 2020 год и исполнением на 01.07.2020 года)</t>
  </si>
  <si>
    <t>Фактическое поступление на 01.07.2021 года, тыс. руб.</t>
  </si>
  <si>
    <t>% исполнения уточненных  годовых бюджетных назначений на 01.07.2021 года</t>
  </si>
  <si>
    <t>1 05 06000 01 0000 110</t>
  </si>
  <si>
    <t>Налог на профессиональный доход</t>
  </si>
  <si>
    <t>2 04 00000 00 0000 000</t>
  </si>
  <si>
    <t>Безвозмездные поступления от негосударственных организаций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</si>
</sst>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29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51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0" fontId="24" fillId="14" borderId="10" xfId="0" applyNumberFormat="1" applyFont="1" applyFill="1" applyBorder="1" applyAlignment="1">
      <alignment horizontal="center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5" fillId="14" borderId="0" xfId="0" applyNumberFormat="1" applyFont="1" applyFill="1" applyAlignment="1">
      <alignment horizontal="center" vertical="center"/>
    </xf>
    <xf numFmtId="164" fontId="23" fillId="14" borderId="10" xfId="0" applyNumberFormat="1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vertical="center"/>
    </xf>
    <xf numFmtId="0" fontId="28" fillId="14" borderId="10" xfId="0" applyFont="1" applyFill="1" applyBorder="1" applyAlignment="1">
      <alignment wrapText="1"/>
    </xf>
    <xf numFmtId="165" fontId="28" fillId="14" borderId="10" xfId="0" applyNumberFormat="1" applyFont="1" applyFill="1" applyBorder="1" applyAlignment="1">
      <alignment horizontal="center" vertical="center"/>
    </xf>
    <xf numFmtId="0" fontId="22" fillId="14" borderId="10" xfId="0" applyNumberFormat="1" applyFont="1" applyFill="1" applyBorder="1" applyAlignment="1">
      <alignment horizont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9"/>
  <sheetViews>
    <sheetView tabSelected="1" view="pageBreakPreview" topLeftCell="A4" zoomScale="60" zoomScaleNormal="100" workbookViewId="0">
      <selection activeCell="M101" sqref="M101"/>
    </sheetView>
  </sheetViews>
  <sheetFormatPr defaultRowHeight="15.75"/>
  <cols>
    <col min="1" max="1" width="21" style="10" customWidth="1"/>
    <col min="2" max="2" width="38.28515625" style="11" customWidth="1"/>
    <col min="3" max="3" width="13.7109375" style="11" customWidth="1"/>
    <col min="4" max="4" width="14.42578125" style="10" customWidth="1"/>
    <col min="5" max="5" width="13.85546875" style="12" customWidth="1"/>
    <col min="6" max="6" width="15.140625" style="12" customWidth="1"/>
    <col min="7" max="7" width="13.7109375" style="13" customWidth="1"/>
    <col min="8" max="16384" width="9.140625" style="10"/>
  </cols>
  <sheetData>
    <row r="1" spans="1:7" ht="14.25" hidden="1" customHeight="1"/>
    <row r="2" spans="1:7" ht="14.25" hidden="1" customHeight="1"/>
    <row r="3" spans="1:7" ht="15" hidden="1" customHeight="1"/>
    <row r="4" spans="1:7" ht="2.25" customHeight="1">
      <c r="E4" s="41"/>
      <c r="F4" s="41"/>
      <c r="G4" s="41"/>
    </row>
    <row r="5" spans="1:7" ht="2.25" customHeight="1">
      <c r="E5" s="31"/>
      <c r="F5" s="31"/>
      <c r="G5" s="31"/>
    </row>
    <row r="6" spans="1:7" ht="2.25" customHeight="1">
      <c r="E6" s="31"/>
      <c r="F6" s="31"/>
      <c r="G6" s="31"/>
    </row>
    <row r="7" spans="1:7" s="9" customFormat="1" ht="38.25" customHeight="1">
      <c r="A7" s="42" t="s">
        <v>69</v>
      </c>
      <c r="B7" s="42"/>
      <c r="C7" s="42"/>
      <c r="D7" s="42"/>
      <c r="E7" s="42"/>
      <c r="F7" s="42"/>
      <c r="G7" s="42"/>
    </row>
    <row r="8" spans="1:7" ht="15" customHeight="1">
      <c r="G8" s="32" t="s">
        <v>20</v>
      </c>
    </row>
    <row r="9" spans="1:7" s="19" customFormat="1" ht="42" customHeight="1">
      <c r="A9" s="43" t="s">
        <v>36</v>
      </c>
      <c r="B9" s="43" t="s">
        <v>14</v>
      </c>
      <c r="C9" s="45" t="s">
        <v>68</v>
      </c>
      <c r="D9" s="47" t="s">
        <v>37</v>
      </c>
      <c r="E9" s="48" t="s">
        <v>70</v>
      </c>
      <c r="F9" s="45" t="s">
        <v>71</v>
      </c>
      <c r="G9" s="50" t="s">
        <v>67</v>
      </c>
    </row>
    <row r="10" spans="1:7" s="19" customFormat="1" ht="46.5" customHeight="1">
      <c r="A10" s="44"/>
      <c r="B10" s="44"/>
      <c r="C10" s="46"/>
      <c r="D10" s="47"/>
      <c r="E10" s="49"/>
      <c r="F10" s="46"/>
      <c r="G10" s="50"/>
    </row>
    <row r="11" spans="1:7" s="21" customFormat="1" ht="11.25" customHeight="1">
      <c r="A11" s="40">
        <v>1</v>
      </c>
      <c r="B11" s="15">
        <v>2</v>
      </c>
      <c r="C11" s="16">
        <v>3</v>
      </c>
      <c r="D11" s="15">
        <v>4</v>
      </c>
      <c r="E11" s="16">
        <v>5</v>
      </c>
      <c r="F11" s="16">
        <v>6</v>
      </c>
      <c r="G11" s="16">
        <v>7</v>
      </c>
    </row>
    <row r="12" spans="1:7" s="7" customFormat="1" ht="16.5" hidden="1" customHeight="1">
      <c r="A12" s="28"/>
      <c r="B12" s="17" t="s">
        <v>38</v>
      </c>
      <c r="C12" s="5">
        <f>C14+C39</f>
        <v>32663912.621000003</v>
      </c>
      <c r="D12" s="5">
        <f>D14+D39</f>
        <v>83483825.199999988</v>
      </c>
      <c r="E12" s="5">
        <f>E14+E39</f>
        <v>39625488.5</v>
      </c>
      <c r="F12" s="5">
        <f>E12/D12*100</f>
        <v>47.464869278654</v>
      </c>
      <c r="G12" s="5">
        <f t="shared" ref="G12:G18" si="0">E12/C12*100</f>
        <v>121.31274339291589</v>
      </c>
    </row>
    <row r="13" spans="1:7" s="7" customFormat="1" ht="16.5" customHeight="1">
      <c r="A13" s="28"/>
      <c r="B13" s="17" t="s">
        <v>38</v>
      </c>
      <c r="C13" s="5">
        <f>+C14+C89</f>
        <v>33571627.931040004</v>
      </c>
      <c r="D13" s="5">
        <f>+D14+D89</f>
        <v>87776644.599999994</v>
      </c>
      <c r="E13" s="5">
        <f>+E14+E89</f>
        <v>39914984.463999994</v>
      </c>
      <c r="F13" s="5">
        <f t="shared" ref="F13:F16" si="1">E13/D13*100</f>
        <v>45.473354154619841</v>
      </c>
      <c r="G13" s="5">
        <f t="shared" si="0"/>
        <v>118.89499236078147</v>
      </c>
    </row>
    <row r="14" spans="1:7" s="7" customFormat="1" ht="16.5" customHeight="1">
      <c r="A14" s="29" t="s">
        <v>24</v>
      </c>
      <c r="B14" s="1" t="s">
        <v>15</v>
      </c>
      <c r="C14" s="5">
        <f>C15+C38</f>
        <v>17165445.400000002</v>
      </c>
      <c r="D14" s="5">
        <f>D15+D38</f>
        <v>44802134.79999999</v>
      </c>
      <c r="E14" s="5">
        <f>E15+E38</f>
        <v>23219305.899999999</v>
      </c>
      <c r="F14" s="5">
        <f t="shared" si="1"/>
        <v>51.826338194937982</v>
      </c>
      <c r="G14" s="5">
        <f t="shared" si="0"/>
        <v>135.2677158030516</v>
      </c>
    </row>
    <row r="15" spans="1:7" s="7" customFormat="1" ht="16.5" customHeight="1">
      <c r="A15" s="29"/>
      <c r="B15" s="1" t="s">
        <v>21</v>
      </c>
      <c r="C15" s="5">
        <f>C16+C19+C27+C30+C34+C37</f>
        <v>16755748.600000001</v>
      </c>
      <c r="D15" s="5">
        <f>D16+D19+D27+D30+D34+D37</f>
        <v>43954515.999999993</v>
      </c>
      <c r="E15" s="5">
        <f>E16+E19+E27+E30+E34+E37</f>
        <v>21523520.199999999</v>
      </c>
      <c r="F15" s="5">
        <f t="shared" si="1"/>
        <v>48.967710621588921</v>
      </c>
      <c r="G15" s="5">
        <f t="shared" si="0"/>
        <v>128.45454246072896</v>
      </c>
    </row>
    <row r="16" spans="1:7" s="7" customFormat="1" ht="20.25" customHeight="1">
      <c r="A16" s="29" t="s">
        <v>25</v>
      </c>
      <c r="B16" s="1" t="s">
        <v>0</v>
      </c>
      <c r="C16" s="27">
        <f>C17+C18</f>
        <v>10741814.100000001</v>
      </c>
      <c r="D16" s="5">
        <f>D17+D18</f>
        <v>27798582.399999999</v>
      </c>
      <c r="E16" s="5">
        <f>E17+E18</f>
        <v>13832096.5</v>
      </c>
      <c r="F16" s="5">
        <f t="shared" si="1"/>
        <v>49.758280120068285</v>
      </c>
      <c r="G16" s="5">
        <f t="shared" si="0"/>
        <v>128.76871980124844</v>
      </c>
    </row>
    <row r="17" spans="1:7" s="6" customFormat="1" ht="18" customHeight="1">
      <c r="A17" s="30" t="s">
        <v>26</v>
      </c>
      <c r="B17" s="2" t="s">
        <v>1</v>
      </c>
      <c r="C17" s="3">
        <v>3903400.2</v>
      </c>
      <c r="D17" s="3">
        <v>10341236.699999999</v>
      </c>
      <c r="E17" s="4">
        <v>6482214.7000000002</v>
      </c>
      <c r="F17" s="3">
        <f>E17/D17*100</f>
        <v>62.683167285011478</v>
      </c>
      <c r="G17" s="3">
        <f t="shared" si="0"/>
        <v>166.0658494611954</v>
      </c>
    </row>
    <row r="18" spans="1:7" s="6" customFormat="1" ht="18.75" customHeight="1">
      <c r="A18" s="30" t="s">
        <v>27</v>
      </c>
      <c r="B18" s="2" t="s">
        <v>2</v>
      </c>
      <c r="C18" s="3">
        <v>6838413.9000000004</v>
      </c>
      <c r="D18" s="3">
        <v>17457345.699999999</v>
      </c>
      <c r="E18" s="4">
        <v>7349881.7999999998</v>
      </c>
      <c r="F18" s="3">
        <f>E18/D18*100</f>
        <v>42.101943367026294</v>
      </c>
      <c r="G18" s="3">
        <f t="shared" si="0"/>
        <v>107.4793352300597</v>
      </c>
    </row>
    <row r="19" spans="1:7" s="7" customFormat="1" ht="24">
      <c r="A19" s="29" t="s">
        <v>28</v>
      </c>
      <c r="B19" s="1" t="s">
        <v>3</v>
      </c>
      <c r="C19" s="5">
        <f>C20</f>
        <v>2306595.6999999997</v>
      </c>
      <c r="D19" s="5">
        <f>D20</f>
        <v>7125166.4000000004</v>
      </c>
      <c r="E19" s="5">
        <f>E20</f>
        <v>3326365.9000000004</v>
      </c>
      <c r="F19" s="5">
        <f>E19/D19*100</f>
        <v>46.684746899384692</v>
      </c>
      <c r="G19" s="5">
        <f t="shared" ref="G19:G21" si="2">E19/C19*100</f>
        <v>144.21105094403848</v>
      </c>
    </row>
    <row r="20" spans="1:7" s="6" customFormat="1" ht="32.25" customHeight="1">
      <c r="A20" s="30" t="s">
        <v>29</v>
      </c>
      <c r="B20" s="2" t="s">
        <v>4</v>
      </c>
      <c r="C20" s="3">
        <f>SUM(C21:C26)</f>
        <v>2306595.6999999997</v>
      </c>
      <c r="D20" s="3">
        <f t="shared" ref="D20:E20" si="3">SUM(D21:D26)</f>
        <v>7125166.4000000004</v>
      </c>
      <c r="E20" s="3">
        <f t="shared" si="3"/>
        <v>3326365.9000000004</v>
      </c>
      <c r="F20" s="3">
        <f>E20/D20*100</f>
        <v>46.684746899384692</v>
      </c>
      <c r="G20" s="3">
        <f t="shared" si="2"/>
        <v>144.21105094403848</v>
      </c>
    </row>
    <row r="21" spans="1:7" s="6" customFormat="1" ht="13.5" customHeight="1">
      <c r="A21" s="30"/>
      <c r="B21" s="33" t="s">
        <v>59</v>
      </c>
      <c r="C21" s="3">
        <v>15641.4</v>
      </c>
      <c r="D21" s="3">
        <v>35970</v>
      </c>
      <c r="E21" s="4">
        <v>16596</v>
      </c>
      <c r="F21" s="3">
        <f>E21/D21*100</f>
        <v>46.138448707256046</v>
      </c>
      <c r="G21" s="3">
        <f t="shared" si="2"/>
        <v>106.1030342552457</v>
      </c>
    </row>
    <row r="22" spans="1:7" s="6" customFormat="1" ht="13.5" customHeight="1">
      <c r="A22" s="30"/>
      <c r="B22" s="33" t="s">
        <v>63</v>
      </c>
      <c r="C22" s="3" t="s">
        <v>53</v>
      </c>
      <c r="D22" s="3" t="s">
        <v>53</v>
      </c>
      <c r="E22" s="4" t="s">
        <v>53</v>
      </c>
      <c r="F22" s="3" t="s">
        <v>53</v>
      </c>
      <c r="G22" s="3" t="s">
        <v>53</v>
      </c>
    </row>
    <row r="23" spans="1:7" s="6" customFormat="1" ht="15.75" customHeight="1">
      <c r="A23" s="30"/>
      <c r="B23" s="33" t="s">
        <v>39</v>
      </c>
      <c r="C23" s="3">
        <v>405856.9</v>
      </c>
      <c r="D23" s="3">
        <v>1145107.2</v>
      </c>
      <c r="E23" s="4">
        <v>513563.7</v>
      </c>
      <c r="F23" s="3">
        <f t="shared" ref="F23:F28" si="4">E23/D23*100</f>
        <v>44.848525972066199</v>
      </c>
      <c r="G23" s="3">
        <f>E23/C23*100</f>
        <v>126.53812218050253</v>
      </c>
    </row>
    <row r="24" spans="1:7" s="6" customFormat="1" ht="27" customHeight="1">
      <c r="A24" s="30"/>
      <c r="B24" s="33" t="s">
        <v>65</v>
      </c>
      <c r="C24" s="3">
        <v>3377.6</v>
      </c>
      <c r="D24" s="3">
        <v>3936.7</v>
      </c>
      <c r="E24" s="4">
        <v>1719.4</v>
      </c>
      <c r="F24" s="3">
        <f t="shared" si="4"/>
        <v>43.676175476922303</v>
      </c>
      <c r="G24" s="3">
        <f>E24/C24*100</f>
        <v>50.905968735196595</v>
      </c>
    </row>
    <row r="25" spans="1:7" s="6" customFormat="1" ht="15.75" customHeight="1">
      <c r="A25" s="30"/>
      <c r="B25" s="33" t="s">
        <v>40</v>
      </c>
      <c r="C25" s="3">
        <v>1165037.8999999999</v>
      </c>
      <c r="D25" s="3">
        <v>2806033.4</v>
      </c>
      <c r="E25" s="4">
        <v>1320070.5</v>
      </c>
      <c r="F25" s="3">
        <f t="shared" si="4"/>
        <v>47.044005249545499</v>
      </c>
      <c r="G25" s="3">
        <f>E25/C25*100</f>
        <v>113.3070864046569</v>
      </c>
    </row>
    <row r="26" spans="1:7" s="6" customFormat="1" ht="54.75" customHeight="1">
      <c r="A26" s="30"/>
      <c r="B26" s="33" t="s">
        <v>66</v>
      </c>
      <c r="C26" s="3">
        <v>716681.9</v>
      </c>
      <c r="D26" s="3">
        <v>3134119.1</v>
      </c>
      <c r="E26" s="4">
        <v>1474416.3</v>
      </c>
      <c r="F26" s="3">
        <f t="shared" si="4"/>
        <v>47.044041817045176</v>
      </c>
      <c r="G26" s="3">
        <f>E26/C26*100</f>
        <v>205.72813405780167</v>
      </c>
    </row>
    <row r="27" spans="1:7" s="7" customFormat="1" ht="20.25" customHeight="1">
      <c r="A27" s="29" t="s">
        <v>30</v>
      </c>
      <c r="B27" s="1" t="s">
        <v>5</v>
      </c>
      <c r="C27" s="5">
        <f>C28+C29</f>
        <v>837636.9</v>
      </c>
      <c r="D27" s="5">
        <f>D28+D29</f>
        <v>1647513.3</v>
      </c>
      <c r="E27" s="5">
        <f>E28+E29</f>
        <v>1057515.2</v>
      </c>
      <c r="F27" s="5">
        <f t="shared" si="4"/>
        <v>64.18856831079907</v>
      </c>
      <c r="G27" s="5">
        <f t="shared" ref="G27:G38" si="5">E27/C27*100</f>
        <v>126.24983450466425</v>
      </c>
    </row>
    <row r="28" spans="1:7" s="6" customFormat="1" ht="24" customHeight="1">
      <c r="A28" s="30" t="s">
        <v>35</v>
      </c>
      <c r="B28" s="2" t="s">
        <v>13</v>
      </c>
      <c r="C28" s="3">
        <v>837636.9</v>
      </c>
      <c r="D28" s="3">
        <v>1629582.3</v>
      </c>
      <c r="E28" s="4">
        <v>1051466.3</v>
      </c>
      <c r="F28" s="3">
        <f t="shared" si="4"/>
        <v>64.523669654487534</v>
      </c>
      <c r="G28" s="3">
        <f t="shared" si="5"/>
        <v>125.52769583097403</v>
      </c>
    </row>
    <row r="29" spans="1:7" s="6" customFormat="1" ht="15" customHeight="1">
      <c r="A29" s="30" t="s">
        <v>72</v>
      </c>
      <c r="B29" s="2" t="s">
        <v>73</v>
      </c>
      <c r="C29" s="3"/>
      <c r="D29" s="3">
        <v>17931</v>
      </c>
      <c r="E29" s="4">
        <v>6048.9</v>
      </c>
      <c r="F29" s="3" t="s">
        <v>53</v>
      </c>
      <c r="G29" s="3" t="s">
        <v>53</v>
      </c>
    </row>
    <row r="30" spans="1:7" s="7" customFormat="1" ht="15" customHeight="1">
      <c r="A30" s="29" t="s">
        <v>31</v>
      </c>
      <c r="B30" s="1" t="s">
        <v>6</v>
      </c>
      <c r="C30" s="5">
        <f>C31+C32+C33</f>
        <v>2464042.9000000004</v>
      </c>
      <c r="D30" s="5">
        <f>D31+D32+D33</f>
        <v>5554467.5999999996</v>
      </c>
      <c r="E30" s="5">
        <f>E31+E32+E33</f>
        <v>2756969.1</v>
      </c>
      <c r="F30" s="5">
        <f t="shared" ref="F30:F38" si="6">E30/D30*100</f>
        <v>49.63516395342733</v>
      </c>
      <c r="G30" s="5">
        <f t="shared" si="5"/>
        <v>111.88803165724102</v>
      </c>
    </row>
    <row r="31" spans="1:7" s="6" customFormat="1" ht="15" customHeight="1">
      <c r="A31" s="30" t="s">
        <v>32</v>
      </c>
      <c r="B31" s="8" t="s">
        <v>11</v>
      </c>
      <c r="C31" s="3">
        <v>2280644</v>
      </c>
      <c r="D31" s="3">
        <v>4901241.5</v>
      </c>
      <c r="E31" s="4">
        <v>2556496.2999999998</v>
      </c>
      <c r="F31" s="3">
        <f t="shared" si="6"/>
        <v>52.160178191586759</v>
      </c>
      <c r="G31" s="3">
        <f t="shared" si="5"/>
        <v>112.09536867656678</v>
      </c>
    </row>
    <row r="32" spans="1:7" s="6" customFormat="1" ht="15" customHeight="1">
      <c r="A32" s="30" t="s">
        <v>33</v>
      </c>
      <c r="B32" s="8" t="s">
        <v>8</v>
      </c>
      <c r="C32" s="3">
        <v>182334.7</v>
      </c>
      <c r="D32" s="3">
        <v>651042.1</v>
      </c>
      <c r="E32" s="4">
        <v>199503.7</v>
      </c>
      <c r="F32" s="3">
        <f t="shared" si="6"/>
        <v>30.643747923521385</v>
      </c>
      <c r="G32" s="3">
        <f t="shared" si="5"/>
        <v>109.41619998826336</v>
      </c>
    </row>
    <row r="33" spans="1:7" s="6" customFormat="1" ht="12.75">
      <c r="A33" s="30" t="s">
        <v>34</v>
      </c>
      <c r="B33" s="8" t="s">
        <v>12</v>
      </c>
      <c r="C33" s="3">
        <v>1064.2</v>
      </c>
      <c r="D33" s="3">
        <v>2184</v>
      </c>
      <c r="E33" s="4">
        <v>969.1</v>
      </c>
      <c r="F33" s="3">
        <f t="shared" si="6"/>
        <v>44.372710622710628</v>
      </c>
      <c r="G33" s="3">
        <f t="shared" si="5"/>
        <v>91.063709828979512</v>
      </c>
    </row>
    <row r="34" spans="1:7" s="6" customFormat="1" ht="24">
      <c r="A34" s="29" t="s">
        <v>60</v>
      </c>
      <c r="B34" s="18" t="s">
        <v>7</v>
      </c>
      <c r="C34" s="5">
        <f>C35+C36</f>
        <v>362451.10000000003</v>
      </c>
      <c r="D34" s="5">
        <f>D35+D36</f>
        <v>1726074.3</v>
      </c>
      <c r="E34" s="5">
        <f>E35+E36</f>
        <v>500672.2</v>
      </c>
      <c r="F34" s="5">
        <f t="shared" si="6"/>
        <v>29.006410674210258</v>
      </c>
      <c r="G34" s="5">
        <f t="shared" si="5"/>
        <v>138.13510291457249</v>
      </c>
    </row>
    <row r="35" spans="1:7" s="6" customFormat="1" ht="12.75">
      <c r="A35" s="30" t="s">
        <v>61</v>
      </c>
      <c r="B35" s="8" t="s">
        <v>9</v>
      </c>
      <c r="C35" s="3">
        <v>362076.7</v>
      </c>
      <c r="D35" s="3">
        <v>1713078.3</v>
      </c>
      <c r="E35" s="4">
        <v>500096.4</v>
      </c>
      <c r="F35" s="3">
        <f t="shared" si="6"/>
        <v>29.19285125496015</v>
      </c>
      <c r="G35" s="3">
        <f t="shared" si="5"/>
        <v>138.11891237409091</v>
      </c>
    </row>
    <row r="36" spans="1:7" s="6" customFormat="1" ht="36">
      <c r="A36" s="30" t="s">
        <v>62</v>
      </c>
      <c r="B36" s="8" t="s">
        <v>10</v>
      </c>
      <c r="C36" s="3">
        <v>374.4</v>
      </c>
      <c r="D36" s="3">
        <v>12996</v>
      </c>
      <c r="E36" s="4">
        <v>575.79999999999995</v>
      </c>
      <c r="F36" s="3">
        <f t="shared" si="6"/>
        <v>4.4305940289319787</v>
      </c>
      <c r="G36" s="3">
        <f t="shared" si="5"/>
        <v>153.79273504273502</v>
      </c>
    </row>
    <row r="37" spans="1:7" s="7" customFormat="1" ht="17.25" customHeight="1">
      <c r="A37" s="29"/>
      <c r="B37" s="18" t="s">
        <v>23</v>
      </c>
      <c r="C37" s="5">
        <v>43207.9</v>
      </c>
      <c r="D37" s="5">
        <v>102712</v>
      </c>
      <c r="E37" s="5">
        <v>49901.3</v>
      </c>
      <c r="F37" s="5">
        <f t="shared" si="6"/>
        <v>48.583709790482125</v>
      </c>
      <c r="G37" s="5">
        <f t="shared" si="5"/>
        <v>115.49114860939783</v>
      </c>
    </row>
    <row r="38" spans="1:7" s="7" customFormat="1" ht="17.25" customHeight="1">
      <c r="A38" s="29"/>
      <c r="B38" s="18" t="s">
        <v>22</v>
      </c>
      <c r="C38" s="5">
        <v>409696.8</v>
      </c>
      <c r="D38" s="5">
        <v>847618.8</v>
      </c>
      <c r="E38" s="5">
        <v>1695785.7</v>
      </c>
      <c r="F38" s="5">
        <f t="shared" si="6"/>
        <v>200.06466350203652</v>
      </c>
      <c r="G38" s="5">
        <f t="shared" si="5"/>
        <v>413.91236153174742</v>
      </c>
    </row>
    <row r="39" spans="1:7" s="26" customFormat="1" ht="25.5" hidden="1">
      <c r="A39" s="34" t="s">
        <v>41</v>
      </c>
      <c r="B39" s="35" t="s">
        <v>42</v>
      </c>
      <c r="C39" s="36">
        <f t="shared" ref="C39" si="7">C40+C46+C47+C48+C49</f>
        <v>15498467.221000001</v>
      </c>
      <c r="D39" s="36">
        <f>D40+D46+D47+D48+D49</f>
        <v>38681690.399999999</v>
      </c>
      <c r="E39" s="36">
        <f>E40+E46+E47+E48+E49</f>
        <v>16406182.600000001</v>
      </c>
      <c r="F39" s="5">
        <f t="shared" ref="F39:F48" si="8">E39/D39*100</f>
        <v>42.413303116660082</v>
      </c>
      <c r="G39" s="5">
        <f t="shared" ref="G39:G48" si="9">E39/C39*100</f>
        <v>105.85680742525345</v>
      </c>
    </row>
    <row r="40" spans="1:7" s="26" customFormat="1" ht="26.25" hidden="1" customHeight="1">
      <c r="A40" s="34" t="s">
        <v>43</v>
      </c>
      <c r="B40" s="35" t="s">
        <v>44</v>
      </c>
      <c r="C40" s="36">
        <f>SUM(C41:C45)</f>
        <v>15387104.999000002</v>
      </c>
      <c r="D40" s="36">
        <f>SUM(D41:D45)</f>
        <v>38046633.799999997</v>
      </c>
      <c r="E40" s="36">
        <f>SUM(E41:E45)</f>
        <v>16164203.699999999</v>
      </c>
      <c r="F40" s="5">
        <f t="shared" si="8"/>
        <v>42.485240047701673</v>
      </c>
      <c r="G40" s="5">
        <f t="shared" si="9"/>
        <v>105.05032428810033</v>
      </c>
    </row>
    <row r="41" spans="1:7" s="26" customFormat="1" ht="25.5" hidden="1">
      <c r="A41" s="37" t="s">
        <v>45</v>
      </c>
      <c r="B41" s="38" t="s">
        <v>46</v>
      </c>
      <c r="C41" s="39">
        <v>11404021.800000001</v>
      </c>
      <c r="D41" s="39">
        <v>14768361.300000001</v>
      </c>
      <c r="E41" s="39">
        <v>9192824.1999999993</v>
      </c>
      <c r="F41" s="3">
        <f t="shared" si="8"/>
        <v>62.246745006163948</v>
      </c>
      <c r="G41" s="3">
        <f t="shared" si="9"/>
        <v>80.610370281824601</v>
      </c>
    </row>
    <row r="42" spans="1:7" s="26" customFormat="1" ht="38.25" hidden="1">
      <c r="A42" s="37" t="s">
        <v>47</v>
      </c>
      <c r="B42" s="38" t="s">
        <v>48</v>
      </c>
      <c r="C42" s="39">
        <v>554950.02099999995</v>
      </c>
      <c r="D42" s="39">
        <v>10411844.199999999</v>
      </c>
      <c r="E42" s="39">
        <v>2561162</v>
      </c>
      <c r="F42" s="3">
        <f t="shared" si="8"/>
        <v>24.598543262873644</v>
      </c>
      <c r="G42" s="3">
        <f>E42/C42*100</f>
        <v>461.51219084285799</v>
      </c>
    </row>
    <row r="43" spans="1:7" s="26" customFormat="1" ht="25.5" hidden="1">
      <c r="A43" s="37" t="s">
        <v>49</v>
      </c>
      <c r="B43" s="38" t="s">
        <v>50</v>
      </c>
      <c r="C43" s="39">
        <v>2061421.2420000001</v>
      </c>
      <c r="D43" s="39">
        <v>6268746.2000000002</v>
      </c>
      <c r="E43" s="39">
        <v>2472416.2000000002</v>
      </c>
      <c r="F43" s="3">
        <f t="shared" si="8"/>
        <v>39.440362093459775</v>
      </c>
      <c r="G43" s="3">
        <f t="shared" si="9"/>
        <v>119.93745623777754</v>
      </c>
    </row>
    <row r="44" spans="1:7" s="26" customFormat="1" hidden="1">
      <c r="A44" s="37" t="s">
        <v>51</v>
      </c>
      <c r="B44" s="38" t="s">
        <v>18</v>
      </c>
      <c r="C44" s="39">
        <v>1366711.936</v>
      </c>
      <c r="D44" s="39">
        <v>6597682.0999999996</v>
      </c>
      <c r="E44" s="39">
        <v>1937801.3</v>
      </c>
      <c r="F44" s="3">
        <f t="shared" si="8"/>
        <v>29.370940742961839</v>
      </c>
      <c r="G44" s="3">
        <f t="shared" si="9"/>
        <v>141.78564253059983</v>
      </c>
    </row>
    <row r="45" spans="1:7" s="26" customFormat="1" ht="25.5" hidden="1">
      <c r="A45" s="37" t="s">
        <v>52</v>
      </c>
      <c r="B45" s="38" t="s">
        <v>19</v>
      </c>
      <c r="C45" s="39">
        <v>0</v>
      </c>
      <c r="D45" s="39">
        <v>0</v>
      </c>
      <c r="E45" s="39">
        <v>0</v>
      </c>
      <c r="F45" s="3" t="s">
        <v>53</v>
      </c>
      <c r="G45" s="3" t="s">
        <v>53</v>
      </c>
    </row>
    <row r="46" spans="1:7" s="26" customFormat="1" ht="38.25" hidden="1">
      <c r="A46" s="34" t="s">
        <v>64</v>
      </c>
      <c r="B46" s="35" t="s">
        <v>16</v>
      </c>
      <c r="C46" s="36">
        <v>64819.95</v>
      </c>
      <c r="D46" s="36">
        <v>536453.19999999995</v>
      </c>
      <c r="E46" s="36">
        <v>152773.79999999999</v>
      </c>
      <c r="F46" s="5">
        <f t="shared" si="8"/>
        <v>28.478495421408617</v>
      </c>
      <c r="G46" s="5" t="s">
        <v>53</v>
      </c>
    </row>
    <row r="47" spans="1:7" s="26" customFormat="1" hidden="1">
      <c r="A47" s="34" t="s">
        <v>54</v>
      </c>
      <c r="B47" s="35" t="s">
        <v>55</v>
      </c>
      <c r="C47" s="36">
        <v>167.01900000000001</v>
      </c>
      <c r="D47" s="36">
        <v>0</v>
      </c>
      <c r="E47" s="36">
        <v>0</v>
      </c>
      <c r="F47" s="5" t="s">
        <v>53</v>
      </c>
      <c r="G47" s="5">
        <f t="shared" si="9"/>
        <v>0</v>
      </c>
    </row>
    <row r="48" spans="1:7" s="26" customFormat="1" ht="89.25" hidden="1">
      <c r="A48" s="34" t="s">
        <v>56</v>
      </c>
      <c r="B48" s="35" t="s">
        <v>57</v>
      </c>
      <c r="C48" s="36">
        <v>67166.884000000005</v>
      </c>
      <c r="D48" s="36">
        <v>98603.4</v>
      </c>
      <c r="E48" s="36">
        <v>139620.79999999999</v>
      </c>
      <c r="F48" s="5">
        <f t="shared" si="8"/>
        <v>141.59836273394225</v>
      </c>
      <c r="G48" s="5">
        <f t="shared" si="9"/>
        <v>207.87148619251116</v>
      </c>
    </row>
    <row r="49" spans="1:7" s="26" customFormat="1" ht="51" hidden="1">
      <c r="A49" s="34" t="s">
        <v>58</v>
      </c>
      <c r="B49" s="35" t="s">
        <v>17</v>
      </c>
      <c r="C49" s="36">
        <v>-20791.631000000001</v>
      </c>
      <c r="D49" s="36">
        <v>0</v>
      </c>
      <c r="E49" s="36">
        <v>-50415.7</v>
      </c>
      <c r="F49" s="5" t="s">
        <v>53</v>
      </c>
      <c r="G49" s="5" t="s">
        <v>53</v>
      </c>
    </row>
    <row r="50" spans="1:7" s="26" customFormat="1" hidden="1">
      <c r="B50" s="23"/>
      <c r="C50" s="23"/>
      <c r="D50" s="22"/>
      <c r="E50" s="24"/>
      <c r="F50" s="24"/>
      <c r="G50" s="25"/>
    </row>
    <row r="51" spans="1:7" s="26" customFormat="1" hidden="1">
      <c r="B51" s="23"/>
      <c r="C51" s="23"/>
      <c r="D51" s="22"/>
      <c r="E51" s="24"/>
      <c r="F51" s="24"/>
      <c r="G51" s="25"/>
    </row>
    <row r="52" spans="1:7" s="26" customFormat="1" hidden="1">
      <c r="B52" s="23"/>
      <c r="C52" s="23"/>
      <c r="D52" s="22"/>
      <c r="E52" s="24"/>
      <c r="F52" s="24"/>
      <c r="G52" s="25"/>
    </row>
    <row r="53" spans="1:7" s="26" customFormat="1" hidden="1">
      <c r="B53" s="23"/>
      <c r="C53" s="23"/>
      <c r="D53" s="22"/>
      <c r="E53" s="24"/>
      <c r="F53" s="24"/>
      <c r="G53" s="25"/>
    </row>
    <row r="54" spans="1:7" s="26" customFormat="1" hidden="1">
      <c r="B54" s="23"/>
      <c r="C54" s="23"/>
      <c r="D54" s="22"/>
      <c r="E54" s="24"/>
      <c r="F54" s="24"/>
      <c r="G54" s="25"/>
    </row>
    <row r="55" spans="1:7" s="26" customFormat="1" hidden="1">
      <c r="B55" s="23"/>
      <c r="C55" s="23"/>
      <c r="D55" s="22"/>
      <c r="E55" s="24"/>
      <c r="F55" s="24"/>
      <c r="G55" s="25"/>
    </row>
    <row r="56" spans="1:7" s="26" customFormat="1" hidden="1">
      <c r="B56" s="23"/>
      <c r="C56" s="23"/>
      <c r="D56" s="22"/>
      <c r="E56" s="24"/>
      <c r="F56" s="24"/>
      <c r="G56" s="25"/>
    </row>
    <row r="57" spans="1:7" s="26" customFormat="1" hidden="1">
      <c r="B57" s="23"/>
      <c r="C57" s="23"/>
      <c r="D57" s="22"/>
      <c r="E57" s="24"/>
      <c r="F57" s="24"/>
      <c r="G57" s="25"/>
    </row>
    <row r="58" spans="1:7" s="26" customFormat="1" hidden="1">
      <c r="B58" s="23"/>
      <c r="C58" s="23"/>
      <c r="D58" s="22"/>
      <c r="E58" s="24"/>
      <c r="F58" s="24"/>
      <c r="G58" s="25"/>
    </row>
    <row r="59" spans="1:7" s="26" customFormat="1" hidden="1">
      <c r="B59" s="23"/>
      <c r="C59" s="23"/>
      <c r="D59" s="22"/>
      <c r="E59" s="24"/>
      <c r="F59" s="24"/>
      <c r="G59" s="25"/>
    </row>
    <row r="60" spans="1:7" s="26" customFormat="1" hidden="1">
      <c r="B60" s="23"/>
      <c r="C60" s="23"/>
      <c r="D60" s="22"/>
      <c r="E60" s="24"/>
      <c r="F60" s="24"/>
      <c r="G60" s="25"/>
    </row>
    <row r="61" spans="1:7" s="26" customFormat="1" hidden="1">
      <c r="B61" s="23"/>
      <c r="C61" s="23"/>
      <c r="D61" s="22"/>
      <c r="E61" s="24"/>
      <c r="F61" s="24"/>
      <c r="G61" s="25"/>
    </row>
    <row r="62" spans="1:7" s="26" customFormat="1" hidden="1">
      <c r="B62" s="23"/>
      <c r="C62" s="23"/>
      <c r="D62" s="22"/>
      <c r="E62" s="24"/>
      <c r="F62" s="24"/>
      <c r="G62" s="25"/>
    </row>
    <row r="63" spans="1:7" s="26" customFormat="1" hidden="1">
      <c r="B63" s="23"/>
      <c r="C63" s="23"/>
      <c r="D63" s="22"/>
      <c r="E63" s="24"/>
      <c r="F63" s="24"/>
      <c r="G63" s="25"/>
    </row>
    <row r="64" spans="1:7" s="26" customFormat="1" hidden="1">
      <c r="B64" s="23"/>
      <c r="C64" s="23"/>
      <c r="D64" s="22"/>
      <c r="E64" s="24"/>
      <c r="F64" s="24"/>
      <c r="G64" s="25"/>
    </row>
    <row r="65" spans="2:7" s="26" customFormat="1" hidden="1">
      <c r="B65" s="23"/>
      <c r="C65" s="23"/>
      <c r="D65" s="22"/>
      <c r="E65" s="24"/>
      <c r="F65" s="24"/>
      <c r="G65" s="25"/>
    </row>
    <row r="66" spans="2:7" s="14" customFormat="1" hidden="1">
      <c r="B66" s="20"/>
      <c r="C66" s="20"/>
      <c r="D66" s="10"/>
      <c r="E66" s="12"/>
      <c r="F66" s="12"/>
      <c r="G66" s="13"/>
    </row>
    <row r="67" spans="2:7" s="14" customFormat="1" hidden="1">
      <c r="B67" s="20"/>
      <c r="C67" s="20"/>
      <c r="D67" s="10"/>
      <c r="E67" s="12"/>
      <c r="F67" s="12"/>
      <c r="G67" s="13"/>
    </row>
    <row r="68" spans="2:7" s="14" customFormat="1" hidden="1">
      <c r="B68" s="20"/>
      <c r="C68" s="20"/>
      <c r="D68" s="10"/>
      <c r="E68" s="12"/>
      <c r="F68" s="12"/>
      <c r="G68" s="13"/>
    </row>
    <row r="69" spans="2:7" s="14" customFormat="1" hidden="1">
      <c r="B69" s="20"/>
      <c r="C69" s="20"/>
      <c r="D69" s="10"/>
      <c r="E69" s="12"/>
      <c r="F69" s="12"/>
      <c r="G69" s="13"/>
    </row>
    <row r="70" spans="2:7" s="14" customFormat="1" hidden="1">
      <c r="B70" s="20"/>
      <c r="C70" s="20"/>
      <c r="D70" s="10"/>
      <c r="E70" s="12"/>
      <c r="F70" s="12"/>
      <c r="G70" s="13"/>
    </row>
    <row r="71" spans="2:7" s="14" customFormat="1" hidden="1">
      <c r="B71" s="20"/>
      <c r="C71" s="20"/>
      <c r="D71" s="10"/>
      <c r="E71" s="12"/>
      <c r="F71" s="12"/>
      <c r="G71" s="13"/>
    </row>
    <row r="72" spans="2:7" s="14" customFormat="1" hidden="1">
      <c r="B72" s="20"/>
      <c r="C72" s="20"/>
      <c r="D72" s="10"/>
      <c r="E72" s="12"/>
      <c r="F72" s="12"/>
      <c r="G72" s="13"/>
    </row>
    <row r="73" spans="2:7" s="14" customFormat="1" hidden="1">
      <c r="B73" s="20"/>
      <c r="C73" s="20"/>
      <c r="D73" s="10"/>
      <c r="E73" s="12"/>
      <c r="F73" s="12"/>
      <c r="G73" s="13"/>
    </row>
    <row r="74" spans="2:7" s="14" customFormat="1" hidden="1">
      <c r="B74" s="20"/>
      <c r="C74" s="20"/>
      <c r="D74" s="10"/>
      <c r="E74" s="12"/>
      <c r="F74" s="12"/>
      <c r="G74" s="13"/>
    </row>
    <row r="75" spans="2:7" s="14" customFormat="1" hidden="1">
      <c r="B75" s="20"/>
      <c r="C75" s="20"/>
      <c r="D75" s="10"/>
      <c r="E75" s="12"/>
      <c r="F75" s="12"/>
      <c r="G75" s="13"/>
    </row>
    <row r="76" spans="2:7" s="14" customFormat="1" hidden="1">
      <c r="B76" s="20"/>
      <c r="C76" s="20"/>
      <c r="D76" s="10"/>
      <c r="E76" s="12"/>
      <c r="F76" s="12"/>
      <c r="G76" s="13"/>
    </row>
    <row r="77" spans="2:7" s="14" customFormat="1" hidden="1">
      <c r="B77" s="20"/>
      <c r="C77" s="20"/>
      <c r="D77" s="10"/>
      <c r="E77" s="12"/>
      <c r="F77" s="12"/>
      <c r="G77" s="13"/>
    </row>
    <row r="78" spans="2:7" s="14" customFormat="1" hidden="1">
      <c r="B78" s="20"/>
      <c r="C78" s="20"/>
      <c r="D78" s="10"/>
      <c r="E78" s="12"/>
      <c r="F78" s="12"/>
      <c r="G78" s="13"/>
    </row>
    <row r="79" spans="2:7" s="14" customFormat="1" hidden="1">
      <c r="B79" s="20"/>
      <c r="C79" s="20"/>
      <c r="D79" s="10"/>
      <c r="E79" s="12"/>
      <c r="F79" s="12"/>
      <c r="G79" s="13"/>
    </row>
    <row r="80" spans="2:7" s="14" customFormat="1" hidden="1">
      <c r="B80" s="20"/>
      <c r="C80" s="20"/>
      <c r="D80" s="10"/>
      <c r="E80" s="12"/>
      <c r="F80" s="12"/>
      <c r="G80" s="13"/>
    </row>
    <row r="81" spans="1:7" s="14" customFormat="1" hidden="1">
      <c r="B81" s="20"/>
      <c r="C81" s="20"/>
      <c r="D81" s="10"/>
      <c r="E81" s="12"/>
      <c r="F81" s="12"/>
      <c r="G81" s="13"/>
    </row>
    <row r="82" spans="1:7" s="14" customFormat="1" hidden="1">
      <c r="B82" s="20"/>
      <c r="C82" s="20"/>
      <c r="D82" s="10"/>
      <c r="E82" s="12"/>
      <c r="F82" s="12"/>
      <c r="G82" s="13"/>
    </row>
    <row r="83" spans="1:7" s="14" customFormat="1" hidden="1">
      <c r="B83" s="20"/>
      <c r="C83" s="20"/>
      <c r="D83" s="10"/>
      <c r="E83" s="12"/>
      <c r="F83" s="12"/>
      <c r="G83" s="13"/>
    </row>
    <row r="84" spans="1:7" s="14" customFormat="1" hidden="1">
      <c r="B84" s="20"/>
      <c r="C84" s="20"/>
      <c r="D84" s="10"/>
      <c r="E84" s="12"/>
      <c r="F84" s="12"/>
      <c r="G84" s="13"/>
    </row>
    <row r="85" spans="1:7" s="14" customFormat="1" hidden="1">
      <c r="B85" s="20"/>
      <c r="C85" s="20"/>
      <c r="D85" s="10"/>
      <c r="E85" s="12"/>
      <c r="F85" s="12"/>
      <c r="G85" s="13"/>
    </row>
    <row r="86" spans="1:7" s="14" customFormat="1" hidden="1">
      <c r="B86" s="20"/>
      <c r="C86" s="20"/>
      <c r="D86" s="10"/>
      <c r="E86" s="12"/>
      <c r="F86" s="12"/>
      <c r="G86" s="13"/>
    </row>
    <row r="87" spans="1:7" s="14" customFormat="1" hidden="1">
      <c r="B87" s="20"/>
      <c r="C87" s="20"/>
      <c r="D87" s="10"/>
      <c r="E87" s="12"/>
      <c r="F87" s="12"/>
      <c r="G87" s="13"/>
    </row>
    <row r="88" spans="1:7" s="14" customFormat="1" hidden="1">
      <c r="B88" s="20"/>
      <c r="C88" s="20"/>
      <c r="D88" s="10"/>
      <c r="E88" s="12"/>
      <c r="F88" s="12"/>
      <c r="G88" s="13"/>
    </row>
    <row r="89" spans="1:7" s="14" customFormat="1" ht="25.5">
      <c r="A89" s="34" t="s">
        <v>41</v>
      </c>
      <c r="B89" s="35" t="s">
        <v>42</v>
      </c>
      <c r="C89" s="36">
        <f>C90+C95+C97+C98+C96</f>
        <v>16406182.531039998</v>
      </c>
      <c r="D89" s="36">
        <v>42974509.799999997</v>
      </c>
      <c r="E89" s="36">
        <f t="shared" ref="E89" si="10">E90+E95+E97+E98+E96</f>
        <v>16695678.563999996</v>
      </c>
      <c r="F89" s="5">
        <f t="shared" ref="F89:F98" si="11">E89/D89*100</f>
        <v>38.850189662896391</v>
      </c>
      <c r="G89" s="5">
        <f t="shared" ref="G89:G98" si="12">E89/C89*100</f>
        <v>101.76455450506101</v>
      </c>
    </row>
    <row r="90" spans="1:7" s="14" customFormat="1" ht="51">
      <c r="A90" s="34" t="s">
        <v>43</v>
      </c>
      <c r="B90" s="35" t="s">
        <v>44</v>
      </c>
      <c r="C90" s="36">
        <f>SUM(C91:C94)</f>
        <v>16164203.620539999</v>
      </c>
      <c r="D90" s="36">
        <v>42027981.399999999</v>
      </c>
      <c r="E90" s="36">
        <f>SUM(E91:E94)</f>
        <v>17173032.899999999</v>
      </c>
      <c r="F90" s="5">
        <f t="shared" si="11"/>
        <v>40.860951032970618</v>
      </c>
      <c r="G90" s="5">
        <f>E90/C90*100</f>
        <v>106.24113196754136</v>
      </c>
    </row>
    <row r="91" spans="1:7" s="14" customFormat="1" ht="25.5">
      <c r="A91" s="37" t="s">
        <v>45</v>
      </c>
      <c r="B91" s="38" t="s">
        <v>46</v>
      </c>
      <c r="C91" s="39">
        <v>9192824.1999999993</v>
      </c>
      <c r="D91" s="39">
        <v>13881431.300000001</v>
      </c>
      <c r="E91" s="39">
        <v>6940686</v>
      </c>
      <c r="F91" s="3">
        <f>E91/D91*100</f>
        <v>49.999786405311099</v>
      </c>
      <c r="G91" s="3">
        <f t="shared" si="12"/>
        <v>75.501128369233911</v>
      </c>
    </row>
    <row r="92" spans="1:7" s="14" customFormat="1" ht="38.25">
      <c r="A92" s="37" t="s">
        <v>47</v>
      </c>
      <c r="B92" s="38" t="s">
        <v>48</v>
      </c>
      <c r="C92" s="39">
        <v>2561161.9</v>
      </c>
      <c r="D92" s="39">
        <v>14888012.699999999</v>
      </c>
      <c r="E92" s="39">
        <v>5276038.0999999996</v>
      </c>
      <c r="F92" s="3">
        <f t="shared" si="11"/>
        <v>35.438162274001819</v>
      </c>
      <c r="G92" s="3">
        <f t="shared" si="12"/>
        <v>206.00174085051006</v>
      </c>
    </row>
    <row r="93" spans="1:7" s="14" customFormat="1" ht="25.5">
      <c r="A93" s="37" t="s">
        <v>49</v>
      </c>
      <c r="B93" s="38" t="s">
        <v>50</v>
      </c>
      <c r="C93" s="39">
        <v>2472416.2030000002</v>
      </c>
      <c r="D93" s="39">
        <v>6838345.0999999996</v>
      </c>
      <c r="E93" s="39">
        <v>2953261.5</v>
      </c>
      <c r="F93" s="3">
        <f t="shared" si="11"/>
        <v>43.186786522370745</v>
      </c>
      <c r="G93" s="3">
        <f t="shared" si="12"/>
        <v>119.44839612426694</v>
      </c>
    </row>
    <row r="94" spans="1:7" s="14" customFormat="1">
      <c r="A94" s="37" t="s">
        <v>51</v>
      </c>
      <c r="B94" s="38" t="s">
        <v>18</v>
      </c>
      <c r="C94" s="39">
        <f>1937801317.54/1000</f>
        <v>1937801.31754</v>
      </c>
      <c r="D94" s="39">
        <v>6420192.2999999998</v>
      </c>
      <c r="E94" s="39">
        <v>2003047.3</v>
      </c>
      <c r="F94" s="3">
        <f t="shared" si="11"/>
        <v>31.199179189694991</v>
      </c>
      <c r="G94" s="3">
        <f t="shared" si="12"/>
        <v>103.36701094531344</v>
      </c>
    </row>
    <row r="95" spans="1:7" s="14" customFormat="1" ht="38.25">
      <c r="A95" s="34" t="s">
        <v>64</v>
      </c>
      <c r="B95" s="35" t="s">
        <v>16</v>
      </c>
      <c r="C95" s="36">
        <f>152773822.67/1000</f>
        <v>152773.82266999999</v>
      </c>
      <c r="D95" s="36">
        <v>723674.3</v>
      </c>
      <c r="E95" s="36">
        <v>105062.071</v>
      </c>
      <c r="F95" s="5">
        <f t="shared" si="11"/>
        <v>14.517866808314182</v>
      </c>
      <c r="G95" s="3">
        <f t="shared" si="12"/>
        <v>68.769681326191559</v>
      </c>
    </row>
    <row r="96" spans="1:7" s="14" customFormat="1" ht="25.5">
      <c r="A96" s="34" t="s">
        <v>74</v>
      </c>
      <c r="B96" s="35" t="s">
        <v>75</v>
      </c>
      <c r="C96" s="36">
        <v>0</v>
      </c>
      <c r="D96" s="36">
        <v>235443.9</v>
      </c>
      <c r="E96" s="36">
        <v>0</v>
      </c>
      <c r="F96" s="5">
        <f t="shared" si="11"/>
        <v>0</v>
      </c>
      <c r="G96" s="5" t="s">
        <v>53</v>
      </c>
    </row>
    <row r="97" spans="1:7" s="14" customFormat="1" ht="89.25">
      <c r="A97" s="34" t="s">
        <v>56</v>
      </c>
      <c r="B97" s="35" t="s">
        <v>57</v>
      </c>
      <c r="C97" s="36">
        <f>139620831.83/1000</f>
        <v>139620.83183000001</v>
      </c>
      <c r="D97" s="36">
        <v>125873.8</v>
      </c>
      <c r="E97" s="36">
        <v>154236.19399999999</v>
      </c>
      <c r="F97" s="5">
        <f t="shared" si="11"/>
        <v>122.53240467833655</v>
      </c>
      <c r="G97" s="5">
        <f t="shared" si="12"/>
        <v>110.46789506869248</v>
      </c>
    </row>
    <row r="98" spans="1:7" s="14" customFormat="1" ht="51">
      <c r="A98" s="34" t="s">
        <v>58</v>
      </c>
      <c r="B98" s="35" t="s">
        <v>17</v>
      </c>
      <c r="C98" s="36">
        <v>-50415.743999999999</v>
      </c>
      <c r="D98" s="36">
        <v>-138463.6</v>
      </c>
      <c r="E98" s="36">
        <v>-736652.60100000002</v>
      </c>
      <c r="F98" s="5">
        <f t="shared" si="11"/>
        <v>532.0189573288576</v>
      </c>
      <c r="G98" s="5">
        <f t="shared" si="12"/>
        <v>1461.1558663103335</v>
      </c>
    </row>
    <row r="99" spans="1:7" s="14" customFormat="1">
      <c r="B99" s="11"/>
      <c r="C99" s="11"/>
      <c r="D99" s="10"/>
      <c r="E99" s="12"/>
      <c r="F99" s="12"/>
      <c r="G99" s="13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8" fitToHeight="0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ЕТокмакова</cp:lastModifiedBy>
  <cp:lastPrinted>2021-08-25T02:57:22Z</cp:lastPrinted>
  <dcterms:created xsi:type="dcterms:W3CDTF">2010-04-08T01:53:54Z</dcterms:created>
  <dcterms:modified xsi:type="dcterms:W3CDTF">2021-08-25T02:57:24Z</dcterms:modified>
</cp:coreProperties>
</file>