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80" windowWidth="11355" windowHeight="8295"/>
  </bookViews>
  <sheets>
    <sheet name="финанс" sheetId="2" r:id="rId1"/>
  </sheets>
  <definedNames>
    <definedName name="_xlnm._FilterDatabase" localSheetId="0" hidden="1">финанс!$A$5:$I$55</definedName>
    <definedName name="_xlnm.Print_Titles" localSheetId="0">финанс!$6:$6</definedName>
    <definedName name="_xlnm.Print_Area" localSheetId="0">финанс!$A$1:$H$56</definedName>
  </definedNames>
  <calcPr calcId="125725"/>
</workbook>
</file>

<file path=xl/calcChain.xml><?xml version="1.0" encoding="utf-8"?>
<calcChain xmlns="http://schemas.openxmlformats.org/spreadsheetml/2006/main">
  <c r="F35" i="2"/>
  <c r="I35" s="1"/>
  <c r="F32"/>
  <c r="I32" s="1"/>
  <c r="I9"/>
  <c r="I10"/>
  <c r="I15"/>
  <c r="I16"/>
  <c r="I17"/>
  <c r="I18"/>
  <c r="I19"/>
  <c r="I20"/>
  <c r="I21"/>
  <c r="I24"/>
  <c r="I27"/>
  <c r="I29"/>
  <c r="I30"/>
  <c r="I31"/>
  <c r="I33"/>
  <c r="I34"/>
  <c r="I36"/>
  <c r="I37"/>
  <c r="I38"/>
  <c r="I39"/>
  <c r="I40"/>
  <c r="I41"/>
  <c r="I42"/>
  <c r="I43"/>
  <c r="I44"/>
  <c r="I45"/>
  <c r="I46"/>
  <c r="I47"/>
  <c r="I49"/>
  <c r="I52"/>
  <c r="I53"/>
  <c r="I51"/>
  <c r="I54"/>
  <c r="I7"/>
  <c r="F43"/>
  <c r="F8"/>
  <c r="I8" s="1"/>
  <c r="G13"/>
  <c r="G22"/>
  <c r="G26"/>
  <c r="G28"/>
  <c r="F50"/>
  <c r="H50" s="1"/>
  <c r="H52"/>
  <c r="H53"/>
  <c r="H51"/>
  <c r="H54"/>
  <c r="E41"/>
  <c r="H49"/>
  <c r="F26"/>
  <c r="I26" s="1"/>
  <c r="F48"/>
  <c r="I48" s="1"/>
  <c r="H47"/>
  <c r="I50" l="1"/>
  <c r="H48"/>
  <c r="F12"/>
  <c r="I12" s="1"/>
  <c r="E12"/>
  <c r="E22"/>
  <c r="E29" l="1"/>
  <c r="H29" s="1"/>
  <c r="E21"/>
  <c r="E13"/>
  <c r="H46"/>
  <c r="H42"/>
  <c r="H43"/>
  <c r="H44"/>
  <c r="H45"/>
  <c r="G55"/>
  <c r="H9"/>
  <c r="H10"/>
  <c r="H15"/>
  <c r="H16"/>
  <c r="H17"/>
  <c r="H18"/>
  <c r="H19"/>
  <c r="H20"/>
  <c r="H21"/>
  <c r="H23"/>
  <c r="H24"/>
  <c r="H26"/>
  <c r="H27"/>
  <c r="H30"/>
  <c r="H31"/>
  <c r="H32"/>
  <c r="H33"/>
  <c r="H34"/>
  <c r="H35"/>
  <c r="H36"/>
  <c r="H37"/>
  <c r="H38"/>
  <c r="H39"/>
  <c r="H40"/>
  <c r="H41"/>
  <c r="F23"/>
  <c r="I23" s="1"/>
  <c r="H8"/>
  <c r="F28"/>
  <c r="F22"/>
  <c r="H12"/>
  <c r="F25"/>
  <c r="I25" s="1"/>
  <c r="H25" l="1"/>
  <c r="H28"/>
  <c r="I28"/>
  <c r="H22"/>
  <c r="I22"/>
  <c r="F11"/>
  <c r="E14"/>
  <c r="F14"/>
  <c r="I14" s="1"/>
  <c r="H11" l="1"/>
  <c r="I11"/>
  <c r="H14"/>
  <c r="E55"/>
  <c r="F13"/>
  <c r="I13" s="1"/>
  <c r="H13" l="1"/>
  <c r="F55"/>
  <c r="I55" s="1"/>
  <c r="H7"/>
  <c r="H55" l="1"/>
</calcChain>
</file>

<file path=xl/sharedStrings.xml><?xml version="1.0" encoding="utf-8"?>
<sst xmlns="http://schemas.openxmlformats.org/spreadsheetml/2006/main" count="156" uniqueCount="119">
  <si>
    <t>(тыс. рублей)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</si>
  <si>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</si>
  <si>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</si>
  <si>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</si>
  <si>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Сумма по распоряже-нию</t>
  </si>
  <si>
    <t>Кассовые расходы бюджета края</t>
  </si>
  <si>
    <t xml:space="preserve">Остаток непрофинансированной по распоряжению суммы            </t>
  </si>
  <si>
    <t>Профинан-сировано из бюджета края с учетом возвратов</t>
  </si>
  <si>
    <t>Итого:</t>
  </si>
  <si>
    <t>Министерство труда и социальной защиты населения Забайкальского края</t>
  </si>
  <si>
    <t xml:space="preserve">для осуществления выплат в связи с дорожно-транспортным происшествием, произошедшем 1 декабря 2019 года в Сретенском районе Забайкальского края </t>
  </si>
  <si>
    <t>Департамент по гражданской обороне и пожарной безопасности Забайкальского края</t>
  </si>
  <si>
    <t xml:space="preserve">Государственная ветеринарная служба Забайкальского края </t>
  </si>
  <si>
    <t>Министерство сельского хозяйства Забайкальского края</t>
  </si>
  <si>
    <t>от 24.03.2020 № 58-р</t>
  </si>
  <si>
    <t>от 24.03.2020 № 61-р</t>
  </si>
  <si>
    <t>для предоставления бюджету муниципального района "Приаргунский район" в целях компенсации стоимости уничтоженных кормов в рамках реализации мероприятий, направленных на предотвращение и ликвидацию очагов заболевания животных ящуром на территории муниципального района "Приаргунский район"</t>
  </si>
  <si>
    <t>от 20.03.2020 № 54-р</t>
  </si>
  <si>
    <t>Министерство здравоохранения Забайкальского края</t>
  </si>
  <si>
    <t>на приобретение аппаратов искусственной вентиляции легких</t>
  </si>
  <si>
    <t>от 14.04.2020 № 84-р</t>
  </si>
  <si>
    <t>для устранения последствий пожара и восстановления учебного процесса в муниципальном общеобразовательном учреждении "Усть-Озёрская основная общеобразовательная школа"</t>
  </si>
  <si>
    <t>от 24.03.2020 № 60-р, внесено изменение от 10.04.2020 № 80-р</t>
  </si>
  <si>
    <t>Министерство экономического развития Забайкальского края</t>
  </si>
  <si>
    <t>от 17.04.2020 № 94-р</t>
  </si>
  <si>
    <t>для приобретения рециркуляторов</t>
  </si>
  <si>
    <t>от 27.04.2020 № 107-р</t>
  </si>
  <si>
    <t>Министерство строительства, дорожного хозяйства и транспорта Забайкальского края</t>
  </si>
  <si>
    <t>от 28.04.2020 № 111-р</t>
  </si>
  <si>
    <t>для бюджета муниципального района "Читинский район" на приобретение комбикормов для сельскохозяйственных животных Производственного кооператива "Коллективное предприятие "Беклемишевское"</t>
  </si>
  <si>
    <t>от 30.04.2020 № 120-р</t>
  </si>
  <si>
    <t>для оказания гражданам финансовой помощи в связи с частичной утратой в результате чрезвычайной ситуации 2015 года в Забайкальском крае имущества первой необходимости в размере 50,0 тыс. рублей на человека в соответствии с решениями суда</t>
  </si>
  <si>
    <t>для предоставления бюджету муниципального района "Приаргунский район" в целях компенсации ГУСО ПКЦСОН "Солнышко" стоимости уничтоженных кормов в рамках реализации мероприятий, направленных на предотвращение и ликвидацию очагов заболевания животных ящуром на территории муниципального района "Приаргунский район"</t>
  </si>
  <si>
    <t>Администрация Губернатора Забайкальского края</t>
  </si>
  <si>
    <t>для организации обсерватора на базе гостиницы "Чита" - филиала ОАО "Гостиничный комплекс "Славянка"</t>
  </si>
  <si>
    <t>от 19.05.2020 № 135-р</t>
  </si>
  <si>
    <t>для администрации муниципального района "Каларский район" с целью оплаты затрат по привлечению противопожарных подразделений ФГУ "Ведомственная охрана железнодорожного транспорта Российской Федерации"</t>
  </si>
  <si>
    <t>от 14.04.2020 № 82-р, отменено от 30.04.2020 № 117-р</t>
  </si>
  <si>
    <t>от 22.05.2020 № 142-р</t>
  </si>
  <si>
    <t>на возмещение ущерба, понесенного ГУСО ПКЦСОН "Солнышко" при отчуждении заболевшего ящуром скота на территории сельского поселения "Новоцурухайтуйское" муниципального района "Приаргунский район"</t>
  </si>
  <si>
    <t>от 22.05.2020 № 143-р</t>
  </si>
  <si>
    <t>Министерство образования, науки и молодежной политики  Забайкальского края</t>
  </si>
  <si>
    <t>от 27.05.2020 № 146-р</t>
  </si>
  <si>
    <t>для предоставления бюджету муниципального района "Балейский район" на восстановление кровли муниципального казенного общеобразовательного учреждения "Средняя общеобразовательная школа № 6", разрушенной в связи с чрезвычайной ситуацией, возникшей в результате шквального порыва ветра 23 апреля 2020 года</t>
  </si>
  <si>
    <t>Министерство жилищно-коммунального хозяйства, энергетики, цифровизации и связи Забайкальского края</t>
  </si>
  <si>
    <t>для предоставления иных межбюджетных трансфертов бюджету муниципального района "Забайкальский район" для возмещения затрат на изоляцию и медицинское наблюдение на срок 14 календарных дней (продолжительность инкубационного периода) за здоровыми лицами, прибывшими из эпидемически неблагополучной территории по новой коронавирусной инфекции и не имеющими возможности для самоизоляции</t>
  </si>
  <si>
    <t>от 26.05.2020 № 144-р</t>
  </si>
  <si>
    <t>на информирование жителей региона в социальных сетях, телевизионном эфире и радиоэфире  региональных средств массовой информации о мерах предотвращения распространения новой коронавирусной инфекции (COVID-19), социальных выплатах гражданам Забайкальского  края, льготах для предпринимателей, режиме самоизоляции</t>
  </si>
  <si>
    <t>в целях компенсации расходов торговых сетей, связанных с установлением скидки в размере 10 рублей на реализуемые на территории Забайкальского края защитные маски, при условии реализации масок не дороже 15 рублей за 1 штуку и размера торговой надбавки на маски не более 20 процентов</t>
  </si>
  <si>
    <t>для выполнения работ по обеспечению инфекционной безопасности в моностационаре на базе государственного бюджетного учреждения здравоохранения "Забайкальский краевой клинический госпиталь для ветеранов войн" по лечению новой коронавирусной инфекции</t>
  </si>
  <si>
    <t>от 3.06.2020 № 160-р</t>
  </si>
  <si>
    <t>от 1.06.2020 № 156-р</t>
  </si>
  <si>
    <t>от 4.02.2020 № 23-р</t>
  </si>
  <si>
    <t>от 8.05.2020 № 123-р</t>
  </si>
  <si>
    <t>на оплату услуг автотранспортным предприятиям Забайкальского края, осуществляющим перевозку граждан Российской Федерации, граждан КНР в целях предотвращения распространения новой коронавирусной инфекции (COVID-19)</t>
  </si>
  <si>
    <t>от 15.06.2020 № 172-р</t>
  </si>
  <si>
    <t>от 17.06.2020 № 175-р</t>
  </si>
  <si>
    <t>на возмещение расходов организаций, осуществляющих управление жилищным фондом Забайкальского края, на приобретение средств дезинфекции мест общего пользования</t>
  </si>
  <si>
    <t>от 19.06.2020 № 177-р</t>
  </si>
  <si>
    <t>от 30.06.2020 № 189-р</t>
  </si>
  <si>
    <t>для выполнения работ по обеспечению инфекционной безопасности в моностационаре на базе государственного учреждения здравоохранения "Краевой кожно-венерологический диспансер" по лечению новой коронавирусной инфекции</t>
  </si>
  <si>
    <t>для оплаты затрат по привлечению противопожарных подразделений  ФГУ "Ведомственная охрана железнодорожного транспорта Российской Федерации"</t>
  </si>
  <si>
    <t>для проведения дополнительных санитарно-противоэпидемических (профилактических) мероприятий по предотвращению распространения новой коронавирусной инфекции (2019-nCoV) в филиалах краевого государственного автономного учреждения "Многофункциональный центр предоставления государственных и муниципальных услуг Забайкальского края", расположенных на территории Забайкальского края</t>
  </si>
  <si>
    <t>для оказания гражданину финансовой помощи в связи с полной утратой имущества первой необходимости в результате чрезвычайной ситуации 2019 года в Забайкальском крае в размере 100 000 (сто тысяч) рублей на человека в соответствии с решением суда</t>
  </si>
  <si>
    <t>от 9.07.2020 № 199-р</t>
  </si>
  <si>
    <t>на оплату затрат, связанных с привлечением воздушных судов для тушения природных пожаров</t>
  </si>
  <si>
    <t>от 29.07.2020 № 222-р</t>
  </si>
  <si>
    <t>от 12.08.2020 № 232-р</t>
  </si>
  <si>
    <t>от 13.08.2020 № 234-р</t>
  </si>
  <si>
    <t>от 12.08.2020 № 231-р</t>
  </si>
  <si>
    <t>на капитальный ремонт здания морга ГУЗ "Петровск-Забайкальская центральная районная больница"</t>
  </si>
  <si>
    <t>от 11.09.2020 № 259-р</t>
  </si>
  <si>
    <t>для предоставления социальных выплат на приобретение жилья гражданам, пострадавшим от пожаров 2019 года</t>
  </si>
  <si>
    <t>Государственная ветеринарная служба Забайкальского края</t>
  </si>
  <si>
    <t>от 13.10.2020 № 292-р</t>
  </si>
  <si>
    <t>от 13.10.2020 № 291-р</t>
  </si>
  <si>
    <t>от 9.10.2020 № 285-р</t>
  </si>
  <si>
    <t>на ремонт склада хранения имущества гражданской обороны и материального резерва Забайкальского края, расположенного по адресу: Забайкальский край, г.Чита, переулок 2-й Верхний, 2б</t>
  </si>
  <si>
    <t>от 16.10.2020 № 297-р</t>
  </si>
  <si>
    <t xml:space="preserve">для возмещения расходов, произведенных учреждениями социального обслуживания населения Забайкальского края, в связи с введением режима самоизоляции с целью предотвращения угрозы распространения новой коронавирусной инфекции: по организации мест отдыха работников, обеспечения их питанием, дезинфицирующими средствами, средствами индивидуальной защиты </t>
  </si>
  <si>
    <t>от 16.10.2020 № 298-р</t>
  </si>
  <si>
    <t>на оказание гражданину финансовой помощи в связи с частичной утратой им имущества первой необходимости в соответствии с решением суда</t>
  </si>
  <si>
    <t xml:space="preserve">на демонтаж здания общежития ликвидируемого государственного профессионального образовательного учреждения "Калангуйское техническое училище" </t>
  </si>
  <si>
    <t>на возмещение ущерба, понесенного владельцами животных, отчужденных в целях ликвидации очагов африканской чумы свиней и предотвращения возникновения новых очагов африканской чумы свиней на территории сельского поселения "Мензинское" муниципального района "Красночикойский район" Забайкальского края</t>
  </si>
  <si>
    <t>в целях компенсации владельцам сельскохозяйственных животных стоимости скота, павшего в результате вспышки африканской чумы свиней на территории сельского поселения "Мензинское" муниципального района "Красночикойский район" Забайкальского края</t>
  </si>
  <si>
    <t>на возмещение ущерба, понесенного владельцами животных при отчуждении заболевшего ящуром скота на территории сельского поселения "Новоцурухайтуйское" муниципального района "Приаргунский район"</t>
  </si>
  <si>
    <t>от 27.03.2020 № 62-р,  внесены изменения от 25.06.2020 № 181-р и от 31.08.2020 № 254-р</t>
  </si>
  <si>
    <t>на монтаж и установку кислородной подводки в моностационарах для приема больных с новой коронавирусной инфекцией COVID-19</t>
  </si>
  <si>
    <t>от 10.04.2020 № 77-р, внесено изменение от 15.09.2020 № 267-р</t>
  </si>
  <si>
    <t>от 12.05.2020 № 126-р, внесено изменение от 15.09.2020 № 267-р</t>
  </si>
  <si>
    <t>от 2.06.2020 № 159-р, внесено изменение от 15.09.2020 № 267-р</t>
  </si>
  <si>
    <t>Департамент государственного имущества и земельных отношений Забайкальского края</t>
  </si>
  <si>
    <t>от 13.05.2020 № 130-р, внесено изменение от 20.10.2020 № 304-р</t>
  </si>
  <si>
    <t>от 30.11.2020 № 364-р</t>
  </si>
  <si>
    <t>от 30.11.2020 № 365-р</t>
  </si>
  <si>
    <t>для предоставления бюджету муниципального района "Акшинский район" Забайкальского края на ремонт кровли и замену электропроводки здания муниципального бюджетного дошкольного образовательного учреждения детский сад "Малыш" с. Урейск, поврежденных в связи с чрезвычайной ситуацией, возникшей в результате шквального порыва ветра и осадков 16 июля 2020 года</t>
  </si>
  <si>
    <t>для предоставления бюджету городского округа "Город Чита" на ремонт кровель зданий муниципальных бюджетных учреждений, поврежденных в связи с чрезвычайной ситуацией, возникшей в результате шквального порыва ветра 27 июля 2020 года</t>
  </si>
  <si>
    <t>на оплату выполненных работ по восстановлению подъездов к парому Усть-Теленгуй с левого берега реки Онон</t>
  </si>
  <si>
    <t>от 24.12.2020 № 398-р</t>
  </si>
  <si>
    <t>на проведение ремонтных работ, включая замену оконных блоков, для восстановления учебного процесса в муниципальном общеобразовательном учреждении "Усть-Озёрская основная общеобразовательная школа"</t>
  </si>
  <si>
    <t>от 25.12.2020 № 401-р</t>
  </si>
  <si>
    <t>на оказание гражданам финансовой помощи в связи с частичной утратой ими имущества первой необходимости</t>
  </si>
  <si>
    <t>от 26.12.2020 № 419-р</t>
  </si>
  <si>
    <t>от 2.10.2020 № 279-р, отменено от 26.12.2020 № 409-р</t>
  </si>
  <si>
    <t>от 28.12.2020 № 429-р</t>
  </si>
  <si>
    <t>от 26.12.2020 № 418-р</t>
  </si>
  <si>
    <t>на ликвидацию последствий возникновения очага африканской чумы свиней на территории сельского поселения "Мензинское" муниципального района "Красночикойский район" Забайкальского края</t>
  </si>
  <si>
    <t>по состоянию на 1 января 2021 года</t>
  </si>
  <si>
    <t>на обеспечение жильем ветеранов Великой Отечественной войны с последующим восстановлением за счет средств федерального бюджета</t>
  </si>
  <si>
    <t>на обеспечение жильем ветерана Великой Отечественной войны с последующим восстановлением за счет средств федерального бюджета</t>
  </si>
  <si>
    <t>Дата, номер распоряже  ния</t>
  </si>
  <si>
    <t>на оказание гражданам единовременной материальной помощи и финансовой помощи в соответствии с решениями суда</t>
  </si>
  <si>
    <t xml:space="preserve">для оплаты услуг ООО "Читинский автовокзал" и муниципальному предприятию городского округа "Город Чита" "Троллейбусное управление", осуществлявшим перевозки граждан, прибывших в аэропорт "Кадала", в обсерваторы, расположенные на территории Забайкальского края, в целях предотвращения распространения новой коронавирусной инфекции (COVID-19)
</t>
  </si>
  <si>
    <t>на оплату понесенных затрат по содержанию круглосуточных постов дорожно-патрульной службы по выявлению граждан, въезжающих на территорию Забайкальского края с признаками респираторных заболеваний</t>
  </si>
  <si>
    <t>на оказание гражданам единовременной материальной и финансовой помощи (паводки 2018 года) в соответствии с судебными решениями</t>
  </si>
  <si>
    <t>для предоставления бюджету администрации муниципального района "Борзинский район" на частичный ремонт кровель зданий муниципальных общеобразовательных учреждений, поврежденных в связи с чрезвычайной ситуацией, возникшей в результате сильных порывов ветра в мае-июне 2020 года</t>
  </si>
  <si>
    <t>от 28.12.2020 № 431-р</t>
  </si>
  <si>
    <t>на организацию транспортировки Ко-Вю Михаила Михайловича 22 ноября 2020 года рождения с врожденной аномалией развития сердечно-сосудистой системы в Федеральное государственное бюджетное образовательное учреждение высшего образования "Санкт-Петербургский государственный педиатрический медицинский университет" Министерства здравоохранения Российской Федерации для проведения необходимого лечения</t>
  </si>
  <si>
    <t xml:space="preserve">Отчет об использовании бюджетных ассигнований резервного фонда Правительства Забайкальского края 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</si>
</sst>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00000"/>
    <numFmt numFmtId="166" formatCode="_-* #,##0.0_р_._-;\-* #,##0.0_р_._-;_-* &quot;-&quot;?_р_._-;_-@_-"/>
    <numFmt numFmtId="167" formatCode="_-* #,##0.0\ _₽_-;\-* #,##0.0\ _₽_-;_-* &quot;-&quot;?\ _₽_-;_-@_-"/>
  </numFmts>
  <fonts count="6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 shrinkToFi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>
      <alignment horizontal="center" vertical="center" wrapText="1" shrinkToFit="1"/>
    </xf>
    <xf numFmtId="0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left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" fontId="4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164" fontId="4" fillId="0" borderId="0" xfId="0" applyNumberFormat="1" applyFont="1" applyFill="1"/>
    <xf numFmtId="166" fontId="4" fillId="0" borderId="0" xfId="0" applyNumberFormat="1" applyFont="1" applyFill="1"/>
    <xf numFmtId="0" fontId="2" fillId="0" borderId="0" xfId="0" applyFont="1" applyFill="1" applyAlignment="1">
      <alignment horizontal="center"/>
    </xf>
    <xf numFmtId="167" fontId="4" fillId="0" borderId="0" xfId="0" applyNumberFormat="1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I61"/>
  <sheetViews>
    <sheetView tabSelected="1" view="pageBreakPreview" zoomScale="75" zoomScaleNormal="100" workbookViewId="0">
      <selection activeCell="K8" sqref="K8"/>
    </sheetView>
  </sheetViews>
  <sheetFormatPr defaultRowHeight="15.75"/>
  <cols>
    <col min="1" max="1" width="5.5703125" style="1" customWidth="1"/>
    <col min="2" max="2" width="29.42578125" style="1" customWidth="1"/>
    <col min="3" max="3" width="13.28515625" style="1" customWidth="1"/>
    <col min="4" max="4" width="69.42578125" style="1" customWidth="1"/>
    <col min="5" max="5" width="12.42578125" style="1" customWidth="1"/>
    <col min="6" max="6" width="14" style="1" customWidth="1"/>
    <col min="7" max="7" width="14.28515625" style="1" customWidth="1"/>
    <col min="8" max="8" width="15.5703125" style="2" customWidth="1"/>
    <col min="9" max="9" width="38.7109375" style="1" customWidth="1"/>
    <col min="10" max="16384" width="9.140625" style="1"/>
  </cols>
  <sheetData>
    <row r="1" spans="1:9" ht="15.75" customHeight="1">
      <c r="A1" s="26" t="s">
        <v>118</v>
      </c>
      <c r="B1" s="26"/>
      <c r="C1" s="26"/>
      <c r="D1" s="26"/>
      <c r="E1" s="26"/>
      <c r="F1" s="26"/>
      <c r="G1" s="26"/>
      <c r="H1" s="26"/>
    </row>
    <row r="2" spans="1:9" ht="6" customHeight="1">
      <c r="A2" s="24"/>
      <c r="B2" s="24"/>
      <c r="C2" s="24"/>
      <c r="D2" s="24"/>
      <c r="E2" s="24"/>
      <c r="F2" s="24"/>
      <c r="G2" s="24"/>
      <c r="H2" s="24"/>
    </row>
    <row r="3" spans="1:9" ht="14.25" customHeight="1">
      <c r="A3" s="26" t="s">
        <v>107</v>
      </c>
      <c r="B3" s="26"/>
      <c r="C3" s="26"/>
      <c r="D3" s="26"/>
      <c r="E3" s="26"/>
      <c r="F3" s="26"/>
      <c r="G3" s="26"/>
      <c r="H3" s="26"/>
    </row>
    <row r="4" spans="1:9" ht="24.75" customHeight="1">
      <c r="H4" s="1" t="s">
        <v>0</v>
      </c>
    </row>
    <row r="5" spans="1:9" ht="102" customHeight="1">
      <c r="A5" s="8" t="s">
        <v>1</v>
      </c>
      <c r="B5" s="8" t="s">
        <v>2</v>
      </c>
      <c r="C5" s="8" t="s">
        <v>110</v>
      </c>
      <c r="D5" s="8" t="s">
        <v>3</v>
      </c>
      <c r="E5" s="8" t="s">
        <v>4</v>
      </c>
      <c r="F5" s="8" t="s">
        <v>7</v>
      </c>
      <c r="G5" s="8" t="s">
        <v>5</v>
      </c>
      <c r="H5" s="8" t="s">
        <v>6</v>
      </c>
    </row>
    <row r="6" spans="1:9" ht="21.75" customHeight="1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</row>
    <row r="7" spans="1:9" ht="60" customHeight="1">
      <c r="A7" s="9">
        <v>1</v>
      </c>
      <c r="B7" s="7" t="s">
        <v>9</v>
      </c>
      <c r="C7" s="10" t="s">
        <v>52</v>
      </c>
      <c r="D7" s="11" t="s">
        <v>10</v>
      </c>
      <c r="E7" s="12">
        <v>1900</v>
      </c>
      <c r="F7" s="12">
        <v>1900</v>
      </c>
      <c r="G7" s="12">
        <v>1900</v>
      </c>
      <c r="H7" s="12">
        <f>E7-F7</f>
        <v>0</v>
      </c>
      <c r="I7" s="25">
        <f>F7-G7</f>
        <v>0</v>
      </c>
    </row>
    <row r="8" spans="1:9" ht="80.25" customHeight="1">
      <c r="A8" s="9">
        <v>2</v>
      </c>
      <c r="B8" s="7" t="s">
        <v>11</v>
      </c>
      <c r="C8" s="10" t="s">
        <v>17</v>
      </c>
      <c r="D8" s="7" t="s">
        <v>61</v>
      </c>
      <c r="E8" s="13">
        <v>2579.6999999999998</v>
      </c>
      <c r="F8" s="13">
        <f>1289.8+644.9+644.9+0.1</f>
        <v>2579.6999999999998</v>
      </c>
      <c r="G8" s="13">
        <v>2579.6999999999998</v>
      </c>
      <c r="H8" s="12">
        <f t="shared" ref="H8:H54" si="0">E8-F8</f>
        <v>0</v>
      </c>
      <c r="I8" s="25">
        <f t="shared" ref="I8:I55" si="1">F8-G8</f>
        <v>0</v>
      </c>
    </row>
    <row r="9" spans="1:9" ht="81" customHeight="1">
      <c r="A9" s="9">
        <v>3</v>
      </c>
      <c r="B9" s="7" t="s">
        <v>13</v>
      </c>
      <c r="C9" s="10" t="s">
        <v>14</v>
      </c>
      <c r="D9" s="14" t="s">
        <v>29</v>
      </c>
      <c r="E9" s="13">
        <v>701.9</v>
      </c>
      <c r="F9" s="15">
        <v>701.9</v>
      </c>
      <c r="G9" s="13">
        <v>701.9</v>
      </c>
      <c r="H9" s="12">
        <f t="shared" si="0"/>
        <v>0</v>
      </c>
      <c r="I9" s="25">
        <f t="shared" si="1"/>
        <v>0</v>
      </c>
    </row>
    <row r="10" spans="1:9" ht="118.5" customHeight="1">
      <c r="A10" s="9">
        <v>4</v>
      </c>
      <c r="B10" s="7" t="s">
        <v>12</v>
      </c>
      <c r="C10" s="10" t="s">
        <v>22</v>
      </c>
      <c r="D10" s="6" t="s">
        <v>85</v>
      </c>
      <c r="E10" s="13">
        <v>2675.9</v>
      </c>
      <c r="F10" s="13">
        <v>2675.9</v>
      </c>
      <c r="G10" s="12">
        <v>2675.9</v>
      </c>
      <c r="H10" s="12">
        <f t="shared" si="0"/>
        <v>0</v>
      </c>
      <c r="I10" s="25">
        <f t="shared" si="1"/>
        <v>0</v>
      </c>
    </row>
    <row r="11" spans="1:9" ht="91.5" customHeight="1">
      <c r="A11" s="9">
        <v>5</v>
      </c>
      <c r="B11" s="7" t="s">
        <v>12</v>
      </c>
      <c r="C11" s="10" t="s">
        <v>15</v>
      </c>
      <c r="D11" s="14" t="s">
        <v>16</v>
      </c>
      <c r="E11" s="13">
        <v>872.8</v>
      </c>
      <c r="F11" s="13">
        <f>868.4-85.4</f>
        <v>783</v>
      </c>
      <c r="G11" s="13">
        <v>783</v>
      </c>
      <c r="H11" s="12">
        <f t="shared" si="0"/>
        <v>89.799999999999955</v>
      </c>
      <c r="I11" s="25">
        <f t="shared" si="1"/>
        <v>0</v>
      </c>
    </row>
    <row r="12" spans="1:9" ht="186.75" customHeight="1">
      <c r="A12" s="9">
        <v>6</v>
      </c>
      <c r="B12" s="7" t="s">
        <v>9</v>
      </c>
      <c r="C12" s="10" t="s">
        <v>86</v>
      </c>
      <c r="D12" s="14" t="s">
        <v>108</v>
      </c>
      <c r="E12" s="13">
        <f>4032.7-2046.5+30.2-0.1</f>
        <v>2016.3</v>
      </c>
      <c r="F12" s="13">
        <f>4032.7-2046.5+30.2-0.1</f>
        <v>2016.3</v>
      </c>
      <c r="G12" s="13">
        <v>2016.3</v>
      </c>
      <c r="H12" s="12">
        <f t="shared" si="0"/>
        <v>0</v>
      </c>
      <c r="I12" s="25">
        <f t="shared" si="1"/>
        <v>0</v>
      </c>
    </row>
    <row r="13" spans="1:9" ht="123.75" customHeight="1">
      <c r="A13" s="9">
        <v>7</v>
      </c>
      <c r="B13" s="7" t="s">
        <v>18</v>
      </c>
      <c r="C13" s="10" t="s">
        <v>88</v>
      </c>
      <c r="D13" s="7" t="s">
        <v>19</v>
      </c>
      <c r="E13" s="13">
        <f>9500-190</f>
        <v>9310</v>
      </c>
      <c r="F13" s="13">
        <f>9500-190</f>
        <v>9310</v>
      </c>
      <c r="G13" s="13">
        <f>9500-190</f>
        <v>9310</v>
      </c>
      <c r="H13" s="12">
        <f t="shared" si="0"/>
        <v>0</v>
      </c>
      <c r="I13" s="25">
        <f t="shared" si="1"/>
        <v>0</v>
      </c>
    </row>
    <row r="14" spans="1:9" ht="107.25" customHeight="1">
      <c r="A14" s="9">
        <v>8</v>
      </c>
      <c r="B14" s="7" t="s">
        <v>18</v>
      </c>
      <c r="C14" s="10" t="s">
        <v>37</v>
      </c>
      <c r="D14" s="7" t="s">
        <v>87</v>
      </c>
      <c r="E14" s="13">
        <f>6673.8-6673.8</f>
        <v>0</v>
      </c>
      <c r="F14" s="13">
        <f>6673.8-6673.8</f>
        <v>0</v>
      </c>
      <c r="G14" s="13"/>
      <c r="H14" s="12">
        <f t="shared" si="0"/>
        <v>0</v>
      </c>
      <c r="I14" s="25">
        <f t="shared" si="1"/>
        <v>0</v>
      </c>
    </row>
    <row r="15" spans="1:9" ht="88.5" customHeight="1">
      <c r="A15" s="9">
        <v>9</v>
      </c>
      <c r="B15" s="7" t="s">
        <v>41</v>
      </c>
      <c r="C15" s="10" t="s">
        <v>20</v>
      </c>
      <c r="D15" s="4" t="s">
        <v>21</v>
      </c>
      <c r="E15" s="13">
        <v>11115.9</v>
      </c>
      <c r="F15" s="13">
        <v>6919</v>
      </c>
      <c r="G15" s="13">
        <v>6919</v>
      </c>
      <c r="H15" s="12">
        <f t="shared" si="0"/>
        <v>4196.8999999999996</v>
      </c>
      <c r="I15" s="25">
        <f t="shared" si="1"/>
        <v>0</v>
      </c>
    </row>
    <row r="16" spans="1:9" ht="87" customHeight="1">
      <c r="A16" s="9">
        <v>10</v>
      </c>
      <c r="B16" s="7" t="s">
        <v>9</v>
      </c>
      <c r="C16" s="10" t="s">
        <v>24</v>
      </c>
      <c r="D16" s="4" t="s">
        <v>25</v>
      </c>
      <c r="E16" s="13">
        <v>1142</v>
      </c>
      <c r="F16" s="13">
        <v>1142</v>
      </c>
      <c r="G16" s="13">
        <v>1142</v>
      </c>
      <c r="H16" s="12">
        <f t="shared" si="0"/>
        <v>0</v>
      </c>
      <c r="I16" s="25">
        <f t="shared" si="1"/>
        <v>0</v>
      </c>
    </row>
    <row r="17" spans="1:9" ht="78.75" customHeight="1">
      <c r="A17" s="9">
        <v>11</v>
      </c>
      <c r="B17" s="7" t="s">
        <v>9</v>
      </c>
      <c r="C17" s="10" t="s">
        <v>26</v>
      </c>
      <c r="D17" s="4" t="s">
        <v>25</v>
      </c>
      <c r="E17" s="13">
        <v>4865</v>
      </c>
      <c r="F17" s="13">
        <v>4865</v>
      </c>
      <c r="G17" s="13">
        <v>4865</v>
      </c>
      <c r="H17" s="12">
        <f t="shared" si="0"/>
        <v>0</v>
      </c>
      <c r="I17" s="25">
        <f t="shared" si="1"/>
        <v>0</v>
      </c>
    </row>
    <row r="18" spans="1:9" ht="117" customHeight="1">
      <c r="A18" s="9">
        <v>12</v>
      </c>
      <c r="B18" s="7" t="s">
        <v>23</v>
      </c>
      <c r="C18" s="10" t="s">
        <v>28</v>
      </c>
      <c r="D18" s="7" t="s">
        <v>62</v>
      </c>
      <c r="E18" s="13">
        <v>1418</v>
      </c>
      <c r="F18" s="13">
        <v>1418</v>
      </c>
      <c r="G18" s="13">
        <v>1418</v>
      </c>
      <c r="H18" s="12">
        <f t="shared" si="0"/>
        <v>0</v>
      </c>
      <c r="I18" s="25">
        <f t="shared" si="1"/>
        <v>0</v>
      </c>
    </row>
    <row r="19" spans="1:9" ht="74.25" customHeight="1">
      <c r="A19" s="9">
        <v>13</v>
      </c>
      <c r="B19" s="7" t="s">
        <v>9</v>
      </c>
      <c r="C19" s="10" t="s">
        <v>30</v>
      </c>
      <c r="D19" s="7" t="s">
        <v>31</v>
      </c>
      <c r="E19" s="13">
        <v>300</v>
      </c>
      <c r="F19" s="13">
        <v>300</v>
      </c>
      <c r="G19" s="13">
        <v>300</v>
      </c>
      <c r="H19" s="12">
        <f t="shared" si="0"/>
        <v>0</v>
      </c>
      <c r="I19" s="25">
        <f t="shared" si="1"/>
        <v>0</v>
      </c>
    </row>
    <row r="20" spans="1:9" ht="64.5" customHeight="1">
      <c r="A20" s="9">
        <v>14</v>
      </c>
      <c r="B20" s="7" t="s">
        <v>9</v>
      </c>
      <c r="C20" s="10" t="s">
        <v>53</v>
      </c>
      <c r="D20" s="7" t="s">
        <v>109</v>
      </c>
      <c r="E20" s="13">
        <v>2016.3</v>
      </c>
      <c r="F20" s="13">
        <v>2016.3</v>
      </c>
      <c r="G20" s="13">
        <v>2016.3</v>
      </c>
      <c r="H20" s="12">
        <f t="shared" si="0"/>
        <v>0</v>
      </c>
      <c r="I20" s="25">
        <f t="shared" si="1"/>
        <v>0</v>
      </c>
    </row>
    <row r="21" spans="1:9" ht="134.25" customHeight="1">
      <c r="A21" s="9">
        <v>15</v>
      </c>
      <c r="B21" s="7" t="s">
        <v>18</v>
      </c>
      <c r="C21" s="10" t="s">
        <v>89</v>
      </c>
      <c r="D21" s="7" t="s">
        <v>45</v>
      </c>
      <c r="E21" s="13">
        <f>681.8-21.7</f>
        <v>660.09999999999991</v>
      </c>
      <c r="F21" s="13">
        <v>660.1</v>
      </c>
      <c r="G21" s="13">
        <v>660.1</v>
      </c>
      <c r="H21" s="12">
        <f t="shared" si="0"/>
        <v>0</v>
      </c>
      <c r="I21" s="25">
        <f t="shared" si="1"/>
        <v>0</v>
      </c>
    </row>
    <row r="22" spans="1:9" ht="122.25" customHeight="1">
      <c r="A22" s="9">
        <v>16</v>
      </c>
      <c r="B22" s="7" t="s">
        <v>18</v>
      </c>
      <c r="C22" s="10" t="s">
        <v>92</v>
      </c>
      <c r="D22" s="7" t="s">
        <v>34</v>
      </c>
      <c r="E22" s="13">
        <f>7734.5-6726.9</f>
        <v>1007.6000000000004</v>
      </c>
      <c r="F22" s="13">
        <f>288.5+132.4+391.1+195.6</f>
        <v>1007.6</v>
      </c>
      <c r="G22" s="13">
        <f>288.5+132.4+391.1+195.6</f>
        <v>1007.6</v>
      </c>
      <c r="H22" s="12">
        <f t="shared" si="0"/>
        <v>0</v>
      </c>
      <c r="I22" s="25">
        <f t="shared" si="1"/>
        <v>0</v>
      </c>
    </row>
    <row r="23" spans="1:9" ht="94.5" customHeight="1">
      <c r="A23" s="9">
        <v>17</v>
      </c>
      <c r="B23" s="7" t="s">
        <v>11</v>
      </c>
      <c r="C23" s="10" t="s">
        <v>35</v>
      </c>
      <c r="D23" s="7" t="s">
        <v>36</v>
      </c>
      <c r="E23" s="13">
        <v>4368.6000000000004</v>
      </c>
      <c r="F23" s="13">
        <f>2184.3+1092.1+1092.1+0.1</f>
        <v>4368.6000000000004</v>
      </c>
      <c r="G23" s="13">
        <v>4368.6000000000004</v>
      </c>
      <c r="H23" s="12">
        <f t="shared" si="0"/>
        <v>0</v>
      </c>
      <c r="I23" s="25">
        <f t="shared" si="1"/>
        <v>0</v>
      </c>
    </row>
    <row r="24" spans="1:9" ht="68.25" customHeight="1">
      <c r="A24" s="9">
        <v>18</v>
      </c>
      <c r="B24" s="7" t="s">
        <v>12</v>
      </c>
      <c r="C24" s="10" t="s">
        <v>38</v>
      </c>
      <c r="D24" s="7" t="s">
        <v>39</v>
      </c>
      <c r="E24" s="13">
        <v>915.7</v>
      </c>
      <c r="F24" s="13">
        <v>915.7</v>
      </c>
      <c r="G24" s="13">
        <v>915.7</v>
      </c>
      <c r="H24" s="12">
        <f t="shared" si="0"/>
        <v>0</v>
      </c>
      <c r="I24" s="25">
        <f t="shared" si="1"/>
        <v>0</v>
      </c>
    </row>
    <row r="25" spans="1:9" ht="106.5" customHeight="1">
      <c r="A25" s="9">
        <v>19</v>
      </c>
      <c r="B25" s="7" t="s">
        <v>12</v>
      </c>
      <c r="C25" s="10" t="s">
        <v>40</v>
      </c>
      <c r="D25" s="7" t="s">
        <v>32</v>
      </c>
      <c r="E25" s="13">
        <v>250.6</v>
      </c>
      <c r="F25" s="13">
        <f>250.6-0.3</f>
        <v>250.29999999999998</v>
      </c>
      <c r="G25" s="13">
        <v>250.3</v>
      </c>
      <c r="H25" s="12">
        <f t="shared" si="0"/>
        <v>0.30000000000001137</v>
      </c>
      <c r="I25" s="25">
        <f t="shared" si="1"/>
        <v>0</v>
      </c>
    </row>
    <row r="26" spans="1:9" ht="108" customHeight="1">
      <c r="A26" s="9">
        <v>20</v>
      </c>
      <c r="B26" s="7" t="s">
        <v>33</v>
      </c>
      <c r="C26" s="10" t="s">
        <v>46</v>
      </c>
      <c r="D26" s="7" t="s">
        <v>47</v>
      </c>
      <c r="E26" s="13">
        <v>1650</v>
      </c>
      <c r="F26" s="13">
        <f>1650-1.7</f>
        <v>1648.3</v>
      </c>
      <c r="G26" s="13">
        <f>1650-1.7</f>
        <v>1648.3</v>
      </c>
      <c r="H26" s="12">
        <f t="shared" si="0"/>
        <v>1.7000000000000455</v>
      </c>
      <c r="I26" s="25">
        <f t="shared" si="1"/>
        <v>0</v>
      </c>
    </row>
    <row r="27" spans="1:9" ht="111" customHeight="1">
      <c r="A27" s="9">
        <v>21</v>
      </c>
      <c r="B27" s="7" t="s">
        <v>41</v>
      </c>
      <c r="C27" s="10" t="s">
        <v>42</v>
      </c>
      <c r="D27" s="7" t="s">
        <v>43</v>
      </c>
      <c r="E27" s="13">
        <v>577.9</v>
      </c>
      <c r="F27" s="13">
        <v>556.70000000000005</v>
      </c>
      <c r="G27" s="13">
        <v>556.70000000000005</v>
      </c>
      <c r="H27" s="12">
        <f t="shared" si="0"/>
        <v>21.199999999999932</v>
      </c>
      <c r="I27" s="25">
        <f t="shared" si="1"/>
        <v>0</v>
      </c>
    </row>
    <row r="28" spans="1:9" ht="103.5" customHeight="1">
      <c r="A28" s="9">
        <v>22</v>
      </c>
      <c r="B28" s="7" t="s">
        <v>23</v>
      </c>
      <c r="C28" s="10" t="s">
        <v>51</v>
      </c>
      <c r="D28" s="7" t="s">
        <v>48</v>
      </c>
      <c r="E28" s="13">
        <v>2000</v>
      </c>
      <c r="F28" s="13">
        <f>237.7-237.7+606.3+500+893.7</f>
        <v>2000</v>
      </c>
      <c r="G28" s="13">
        <f>237.7-237.7+606.3+500+893.7</f>
        <v>2000</v>
      </c>
      <c r="H28" s="12">
        <f t="shared" si="0"/>
        <v>0</v>
      </c>
      <c r="I28" s="25">
        <f t="shared" si="1"/>
        <v>0</v>
      </c>
    </row>
    <row r="29" spans="1:9" ht="112.5" customHeight="1">
      <c r="A29" s="9">
        <v>23</v>
      </c>
      <c r="B29" s="7" t="s">
        <v>18</v>
      </c>
      <c r="C29" s="10" t="s">
        <v>90</v>
      </c>
      <c r="D29" s="7" t="s">
        <v>49</v>
      </c>
      <c r="E29" s="13">
        <f>7609.4-1.9</f>
        <v>7607.5</v>
      </c>
      <c r="F29" s="13">
        <v>7607.5</v>
      </c>
      <c r="G29" s="13">
        <v>7607.5</v>
      </c>
      <c r="H29" s="12">
        <f t="shared" si="0"/>
        <v>0</v>
      </c>
      <c r="I29" s="25">
        <f t="shared" si="1"/>
        <v>0</v>
      </c>
    </row>
    <row r="30" spans="1:9" ht="66" customHeight="1">
      <c r="A30" s="9">
        <v>24</v>
      </c>
      <c r="B30" s="7" t="s">
        <v>9</v>
      </c>
      <c r="C30" s="10" t="s">
        <v>50</v>
      </c>
      <c r="D30" s="7" t="s">
        <v>111</v>
      </c>
      <c r="E30" s="13">
        <v>200</v>
      </c>
      <c r="F30" s="13">
        <v>200</v>
      </c>
      <c r="G30" s="13">
        <v>200</v>
      </c>
      <c r="H30" s="12">
        <f t="shared" si="0"/>
        <v>0</v>
      </c>
      <c r="I30" s="25">
        <f t="shared" si="1"/>
        <v>0</v>
      </c>
    </row>
    <row r="31" spans="1:9" ht="79.5" customHeight="1">
      <c r="A31" s="9">
        <v>25</v>
      </c>
      <c r="B31" s="7" t="s">
        <v>18</v>
      </c>
      <c r="C31" s="10" t="s">
        <v>55</v>
      </c>
      <c r="D31" s="7" t="s">
        <v>60</v>
      </c>
      <c r="E31" s="13">
        <v>509.7</v>
      </c>
      <c r="F31" s="13">
        <v>509.7</v>
      </c>
      <c r="G31" s="13">
        <v>509.7</v>
      </c>
      <c r="H31" s="12">
        <f t="shared" si="0"/>
        <v>0</v>
      </c>
      <c r="I31" s="25">
        <f t="shared" si="1"/>
        <v>0</v>
      </c>
    </row>
    <row r="32" spans="1:9" ht="66.75" customHeight="1">
      <c r="A32" s="9">
        <v>26</v>
      </c>
      <c r="B32" s="7" t="s">
        <v>44</v>
      </c>
      <c r="C32" s="10" t="s">
        <v>56</v>
      </c>
      <c r="D32" s="7" t="s">
        <v>57</v>
      </c>
      <c r="E32" s="13">
        <v>2000</v>
      </c>
      <c r="F32" s="13">
        <f>518.8+150.7-4.1</f>
        <v>665.4</v>
      </c>
      <c r="G32" s="13">
        <v>665.4</v>
      </c>
      <c r="H32" s="12">
        <f t="shared" si="0"/>
        <v>1334.6</v>
      </c>
      <c r="I32" s="25">
        <f t="shared" si="1"/>
        <v>0</v>
      </c>
    </row>
    <row r="33" spans="1:9" ht="76.5" customHeight="1">
      <c r="A33" s="9">
        <v>27</v>
      </c>
      <c r="B33" s="7" t="s">
        <v>27</v>
      </c>
      <c r="C33" s="10" t="s">
        <v>58</v>
      </c>
      <c r="D33" s="7" t="s">
        <v>54</v>
      </c>
      <c r="E33" s="13">
        <v>344.2</v>
      </c>
      <c r="F33" s="13">
        <v>344.2</v>
      </c>
      <c r="G33" s="13">
        <v>344.2</v>
      </c>
      <c r="H33" s="12">
        <f t="shared" si="0"/>
        <v>0</v>
      </c>
      <c r="I33" s="25">
        <f t="shared" si="1"/>
        <v>0</v>
      </c>
    </row>
    <row r="34" spans="1:9" ht="91.5" customHeight="1">
      <c r="A34" s="9">
        <v>28</v>
      </c>
      <c r="B34" s="7" t="s">
        <v>9</v>
      </c>
      <c r="C34" s="10" t="s">
        <v>59</v>
      </c>
      <c r="D34" s="7" t="s">
        <v>63</v>
      </c>
      <c r="E34" s="13">
        <v>100</v>
      </c>
      <c r="F34" s="13">
        <v>100</v>
      </c>
      <c r="G34" s="13">
        <v>100</v>
      </c>
      <c r="H34" s="12">
        <f t="shared" si="0"/>
        <v>0</v>
      </c>
      <c r="I34" s="25">
        <f t="shared" si="1"/>
        <v>0</v>
      </c>
    </row>
    <row r="35" spans="1:9" ht="93" customHeight="1">
      <c r="A35" s="9">
        <v>29</v>
      </c>
      <c r="B35" s="7" t="s">
        <v>11</v>
      </c>
      <c r="C35" s="10" t="s">
        <v>64</v>
      </c>
      <c r="D35" s="7" t="s">
        <v>65</v>
      </c>
      <c r="E35" s="13">
        <v>3173.8</v>
      </c>
      <c r="F35" s="13">
        <f>2869.2+304.6-544.2</f>
        <v>2629.5999999999995</v>
      </c>
      <c r="G35" s="13">
        <v>2629.6</v>
      </c>
      <c r="H35" s="12">
        <f t="shared" si="0"/>
        <v>544.20000000000073</v>
      </c>
      <c r="I35" s="25">
        <f t="shared" si="1"/>
        <v>0</v>
      </c>
    </row>
    <row r="36" spans="1:9" ht="112.5" customHeight="1">
      <c r="A36" s="9">
        <v>30</v>
      </c>
      <c r="B36" s="7" t="s">
        <v>27</v>
      </c>
      <c r="C36" s="10" t="s">
        <v>66</v>
      </c>
      <c r="D36" s="7" t="s">
        <v>112</v>
      </c>
      <c r="E36" s="13">
        <v>103.2</v>
      </c>
      <c r="F36" s="13">
        <v>103.2</v>
      </c>
      <c r="G36" s="13">
        <v>103.2</v>
      </c>
      <c r="H36" s="12">
        <f t="shared" si="0"/>
        <v>0</v>
      </c>
      <c r="I36" s="25">
        <f t="shared" si="1"/>
        <v>0</v>
      </c>
    </row>
    <row r="37" spans="1:9" ht="66.75" customHeight="1">
      <c r="A37" s="9">
        <v>31</v>
      </c>
      <c r="B37" s="7" t="s">
        <v>18</v>
      </c>
      <c r="C37" s="10" t="s">
        <v>69</v>
      </c>
      <c r="D37" s="7" t="s">
        <v>70</v>
      </c>
      <c r="E37" s="13">
        <v>1655.1</v>
      </c>
      <c r="F37" s="13">
        <v>1655.1</v>
      </c>
      <c r="G37" s="13">
        <v>1655.1</v>
      </c>
      <c r="H37" s="12">
        <f t="shared" si="0"/>
        <v>0</v>
      </c>
      <c r="I37" s="25">
        <f t="shared" si="1"/>
        <v>0</v>
      </c>
    </row>
    <row r="38" spans="1:9" ht="67.5" customHeight="1">
      <c r="A38" s="9">
        <v>32</v>
      </c>
      <c r="B38" s="7" t="s">
        <v>9</v>
      </c>
      <c r="C38" s="10" t="s">
        <v>67</v>
      </c>
      <c r="D38" s="7" t="s">
        <v>114</v>
      </c>
      <c r="E38" s="13">
        <v>270</v>
      </c>
      <c r="F38" s="13">
        <v>270</v>
      </c>
      <c r="G38" s="13">
        <v>270</v>
      </c>
      <c r="H38" s="12">
        <f t="shared" si="0"/>
        <v>0</v>
      </c>
      <c r="I38" s="25">
        <f t="shared" si="1"/>
        <v>0</v>
      </c>
    </row>
    <row r="39" spans="1:9" ht="82.5" customHeight="1">
      <c r="A39" s="9">
        <v>33</v>
      </c>
      <c r="B39" s="7" t="s">
        <v>11</v>
      </c>
      <c r="C39" s="10" t="s">
        <v>68</v>
      </c>
      <c r="D39" s="7" t="s">
        <v>113</v>
      </c>
      <c r="E39" s="13">
        <v>1007.5</v>
      </c>
      <c r="F39" s="13">
        <v>1007.5</v>
      </c>
      <c r="G39" s="13">
        <v>1007.5</v>
      </c>
      <c r="H39" s="12">
        <f t="shared" si="0"/>
        <v>0</v>
      </c>
      <c r="I39" s="25">
        <f t="shared" si="1"/>
        <v>0</v>
      </c>
    </row>
    <row r="40" spans="1:9" ht="76.5" customHeight="1">
      <c r="A40" s="9">
        <v>34</v>
      </c>
      <c r="B40" s="7" t="s">
        <v>91</v>
      </c>
      <c r="C40" s="10" t="s">
        <v>71</v>
      </c>
      <c r="D40" s="7" t="s">
        <v>72</v>
      </c>
      <c r="E40" s="13">
        <v>2850</v>
      </c>
      <c r="F40" s="13">
        <v>2400</v>
      </c>
      <c r="G40" s="13">
        <v>2400</v>
      </c>
      <c r="H40" s="12">
        <f t="shared" si="0"/>
        <v>450</v>
      </c>
      <c r="I40" s="25">
        <f t="shared" si="1"/>
        <v>0</v>
      </c>
    </row>
    <row r="41" spans="1:9" ht="106.5" customHeight="1">
      <c r="A41" s="9">
        <v>35</v>
      </c>
      <c r="B41" s="7" t="s">
        <v>41</v>
      </c>
      <c r="C41" s="10" t="s">
        <v>103</v>
      </c>
      <c r="D41" s="7" t="s">
        <v>82</v>
      </c>
      <c r="E41" s="13">
        <f>1200-1200</f>
        <v>0</v>
      </c>
      <c r="F41" s="13">
        <v>0</v>
      </c>
      <c r="G41" s="13">
        <v>0</v>
      </c>
      <c r="H41" s="12">
        <f t="shared" si="0"/>
        <v>0</v>
      </c>
      <c r="I41" s="25">
        <f t="shared" si="1"/>
        <v>0</v>
      </c>
    </row>
    <row r="42" spans="1:9" ht="78" customHeight="1">
      <c r="A42" s="9">
        <v>36</v>
      </c>
      <c r="B42" s="7" t="s">
        <v>11</v>
      </c>
      <c r="C42" s="10" t="s">
        <v>76</v>
      </c>
      <c r="D42" s="7" t="s">
        <v>77</v>
      </c>
      <c r="E42" s="13">
        <v>2483.1</v>
      </c>
      <c r="F42" s="13">
        <v>1962.5</v>
      </c>
      <c r="G42" s="13">
        <v>1962.5</v>
      </c>
      <c r="H42" s="12">
        <f t="shared" si="0"/>
        <v>520.59999999999991</v>
      </c>
      <c r="I42" s="25">
        <f t="shared" si="1"/>
        <v>0</v>
      </c>
    </row>
    <row r="43" spans="1:9" ht="96.75" customHeight="1">
      <c r="A43" s="9">
        <v>37</v>
      </c>
      <c r="B43" s="7" t="s">
        <v>73</v>
      </c>
      <c r="C43" s="10" t="s">
        <v>75</v>
      </c>
      <c r="D43" s="7" t="s">
        <v>83</v>
      </c>
      <c r="E43" s="13">
        <v>5821.1</v>
      </c>
      <c r="F43" s="13">
        <f>5821.1-72.1+0.1</f>
        <v>5749.1</v>
      </c>
      <c r="G43" s="13">
        <v>5749.1</v>
      </c>
      <c r="H43" s="12">
        <f t="shared" si="0"/>
        <v>72</v>
      </c>
      <c r="I43" s="25">
        <f t="shared" si="1"/>
        <v>0</v>
      </c>
    </row>
    <row r="44" spans="1:9" ht="87" customHeight="1">
      <c r="A44" s="9">
        <v>38</v>
      </c>
      <c r="B44" s="7" t="s">
        <v>73</v>
      </c>
      <c r="C44" s="10" t="s">
        <v>74</v>
      </c>
      <c r="D44" s="7" t="s">
        <v>84</v>
      </c>
      <c r="E44" s="13">
        <v>1659.8</v>
      </c>
      <c r="F44" s="13">
        <v>1659.8</v>
      </c>
      <c r="G44" s="13">
        <v>1659.8</v>
      </c>
      <c r="H44" s="12">
        <f t="shared" si="0"/>
        <v>0</v>
      </c>
      <c r="I44" s="25">
        <f t="shared" si="1"/>
        <v>0</v>
      </c>
    </row>
    <row r="45" spans="1:9" ht="114" customHeight="1">
      <c r="A45" s="9">
        <v>39</v>
      </c>
      <c r="B45" s="7" t="s">
        <v>9</v>
      </c>
      <c r="C45" s="10" t="s">
        <v>78</v>
      </c>
      <c r="D45" s="16" t="s">
        <v>79</v>
      </c>
      <c r="E45" s="13">
        <v>14424.7</v>
      </c>
      <c r="F45" s="13">
        <v>14424.7</v>
      </c>
      <c r="G45" s="13">
        <v>14424.7</v>
      </c>
      <c r="H45" s="12">
        <f t="shared" si="0"/>
        <v>0</v>
      </c>
      <c r="I45" s="25">
        <f t="shared" si="1"/>
        <v>0</v>
      </c>
    </row>
    <row r="46" spans="1:9" ht="84" customHeight="1">
      <c r="A46" s="9">
        <v>40</v>
      </c>
      <c r="B46" s="7" t="s">
        <v>9</v>
      </c>
      <c r="C46" s="10" t="s">
        <v>80</v>
      </c>
      <c r="D46" s="16" t="s">
        <v>81</v>
      </c>
      <c r="E46" s="13">
        <v>50</v>
      </c>
      <c r="F46" s="13">
        <v>50</v>
      </c>
      <c r="G46" s="13">
        <v>50</v>
      </c>
      <c r="H46" s="12">
        <f t="shared" si="0"/>
        <v>0</v>
      </c>
      <c r="I46" s="25">
        <f t="shared" si="1"/>
        <v>0</v>
      </c>
    </row>
    <row r="47" spans="1:9" ht="114" customHeight="1">
      <c r="A47" s="9">
        <v>41</v>
      </c>
      <c r="B47" s="7" t="s">
        <v>11</v>
      </c>
      <c r="C47" s="10" t="s">
        <v>93</v>
      </c>
      <c r="D47" s="16" t="s">
        <v>95</v>
      </c>
      <c r="E47" s="13">
        <v>1769.9</v>
      </c>
      <c r="F47" s="13">
        <v>1769.9</v>
      </c>
      <c r="G47" s="13">
        <v>1769.9</v>
      </c>
      <c r="H47" s="12">
        <f t="shared" si="0"/>
        <v>0</v>
      </c>
      <c r="I47" s="25">
        <f t="shared" si="1"/>
        <v>0</v>
      </c>
    </row>
    <row r="48" spans="1:9" ht="93.75" customHeight="1">
      <c r="A48" s="9">
        <v>42</v>
      </c>
      <c r="B48" s="7" t="s">
        <v>11</v>
      </c>
      <c r="C48" s="10" t="s">
        <v>94</v>
      </c>
      <c r="D48" s="16" t="s">
        <v>96</v>
      </c>
      <c r="E48" s="13">
        <v>1222.2</v>
      </c>
      <c r="F48" s="13">
        <f>1222.2-1222.2</f>
        <v>0</v>
      </c>
      <c r="G48" s="13">
        <v>0</v>
      </c>
      <c r="H48" s="12">
        <f t="shared" si="0"/>
        <v>1222.2</v>
      </c>
      <c r="I48" s="25">
        <f t="shared" si="1"/>
        <v>0</v>
      </c>
    </row>
    <row r="49" spans="1:9" ht="91.5" customHeight="1">
      <c r="A49" s="9">
        <v>43</v>
      </c>
      <c r="B49" s="7" t="s">
        <v>41</v>
      </c>
      <c r="C49" s="10" t="s">
        <v>98</v>
      </c>
      <c r="D49" s="16" t="s">
        <v>99</v>
      </c>
      <c r="E49" s="13">
        <v>4977.5</v>
      </c>
      <c r="F49" s="13">
        <v>4977.5</v>
      </c>
      <c r="G49" s="13">
        <v>4977.5</v>
      </c>
      <c r="H49" s="12">
        <f t="shared" si="0"/>
        <v>0</v>
      </c>
      <c r="I49" s="25">
        <f t="shared" si="1"/>
        <v>0</v>
      </c>
    </row>
    <row r="50" spans="1:9" ht="61.5" customHeight="1">
      <c r="A50" s="9">
        <v>44</v>
      </c>
      <c r="B50" s="7" t="s">
        <v>9</v>
      </c>
      <c r="C50" s="10" t="s">
        <v>100</v>
      </c>
      <c r="D50" s="16" t="s">
        <v>101</v>
      </c>
      <c r="E50" s="13">
        <v>350</v>
      </c>
      <c r="F50" s="13">
        <f>350-50</f>
        <v>300</v>
      </c>
      <c r="G50" s="13">
        <v>300</v>
      </c>
      <c r="H50" s="12">
        <f t="shared" si="0"/>
        <v>50</v>
      </c>
      <c r="I50" s="25">
        <f t="shared" si="1"/>
        <v>0</v>
      </c>
    </row>
    <row r="51" spans="1:9" ht="72.75" customHeight="1">
      <c r="A51" s="9">
        <v>45</v>
      </c>
      <c r="B51" s="3" t="s">
        <v>11</v>
      </c>
      <c r="C51" s="10" t="s">
        <v>105</v>
      </c>
      <c r="D51" s="3" t="s">
        <v>97</v>
      </c>
      <c r="E51" s="13">
        <v>700.7</v>
      </c>
      <c r="F51" s="13">
        <v>700.7</v>
      </c>
      <c r="G51" s="13">
        <v>700.7</v>
      </c>
      <c r="H51" s="12">
        <f>E51-F51</f>
        <v>0</v>
      </c>
      <c r="I51" s="25">
        <f>F51-G51</f>
        <v>0</v>
      </c>
    </row>
    <row r="52" spans="1:9" ht="114" customHeight="1">
      <c r="A52" s="9">
        <v>46</v>
      </c>
      <c r="B52" s="7" t="s">
        <v>18</v>
      </c>
      <c r="C52" s="10" t="s">
        <v>102</v>
      </c>
      <c r="D52" s="16" t="s">
        <v>117</v>
      </c>
      <c r="E52" s="13">
        <v>12100</v>
      </c>
      <c r="F52" s="13">
        <v>12100</v>
      </c>
      <c r="G52" s="13">
        <v>12100</v>
      </c>
      <c r="H52" s="12">
        <f t="shared" si="0"/>
        <v>0</v>
      </c>
      <c r="I52" s="25">
        <f t="shared" si="1"/>
        <v>0</v>
      </c>
    </row>
    <row r="53" spans="1:9" ht="84.75" customHeight="1">
      <c r="A53" s="9">
        <v>47</v>
      </c>
      <c r="B53" s="3" t="s">
        <v>11</v>
      </c>
      <c r="C53" s="10" t="s">
        <v>104</v>
      </c>
      <c r="D53" s="3" t="s">
        <v>115</v>
      </c>
      <c r="E53" s="13">
        <v>3288.1</v>
      </c>
      <c r="F53" s="13">
        <v>3288.1</v>
      </c>
      <c r="G53" s="13">
        <v>3288.1</v>
      </c>
      <c r="H53" s="12">
        <f t="shared" si="0"/>
        <v>0</v>
      </c>
      <c r="I53" s="25">
        <f t="shared" si="1"/>
        <v>0</v>
      </c>
    </row>
    <row r="54" spans="1:9" ht="65.25" customHeight="1">
      <c r="A54" s="9">
        <v>48</v>
      </c>
      <c r="B54" s="7" t="s">
        <v>73</v>
      </c>
      <c r="C54" s="10" t="s">
        <v>116</v>
      </c>
      <c r="D54" s="7" t="s">
        <v>106</v>
      </c>
      <c r="E54" s="13">
        <v>697.2</v>
      </c>
      <c r="F54" s="13">
        <v>697.2</v>
      </c>
      <c r="G54" s="13">
        <v>697.2</v>
      </c>
      <c r="H54" s="12">
        <f t="shared" si="0"/>
        <v>0</v>
      </c>
      <c r="I54" s="25">
        <f t="shared" si="1"/>
        <v>0</v>
      </c>
    </row>
    <row r="55" spans="1:9" ht="39" customHeight="1">
      <c r="A55" s="17"/>
      <c r="B55" s="18" t="s">
        <v>8</v>
      </c>
      <c r="C55" s="19"/>
      <c r="D55" s="20"/>
      <c r="E55" s="5">
        <f>SUM(E7:E54)</f>
        <v>121709.59999999999</v>
      </c>
      <c r="F55" s="5">
        <f>SUM(F7:F54)</f>
        <v>113206.09999999999</v>
      </c>
      <c r="G55" s="5">
        <f>SUM(G7:G54)</f>
        <v>113206.09999999999</v>
      </c>
      <c r="H55" s="5">
        <f>SUM(H7:H54)</f>
        <v>8503.5000000000018</v>
      </c>
      <c r="I55" s="25">
        <f t="shared" si="1"/>
        <v>0</v>
      </c>
    </row>
    <row r="56" spans="1:9" s="21" customFormat="1" ht="18.75" hidden="1" customHeight="1"/>
    <row r="57" spans="1:9" s="21" customFormat="1" ht="29.25" hidden="1" customHeight="1">
      <c r="A57" s="27"/>
      <c r="B57" s="27"/>
      <c r="C57" s="27"/>
      <c r="D57" s="27"/>
      <c r="E57" s="27"/>
      <c r="F57" s="27"/>
      <c r="G57" s="27"/>
      <c r="H57" s="27"/>
    </row>
    <row r="58" spans="1:9" ht="18" customHeight="1">
      <c r="A58" s="27"/>
      <c r="B58" s="27"/>
      <c r="C58" s="27"/>
      <c r="D58" s="27"/>
      <c r="E58" s="27"/>
      <c r="F58" s="27"/>
      <c r="G58" s="27"/>
      <c r="H58" s="27"/>
    </row>
    <row r="59" spans="1:9">
      <c r="F59" s="2"/>
    </row>
    <row r="60" spans="1:9">
      <c r="F60" s="22"/>
    </row>
    <row r="61" spans="1:9">
      <c r="E61" s="23"/>
    </row>
  </sheetData>
  <autoFilter ref="A5:I55">
    <filterColumn colId="1"/>
  </autoFilter>
  <mergeCells count="4">
    <mergeCell ref="A1:H1"/>
    <mergeCell ref="A3:H3"/>
    <mergeCell ref="A57:H57"/>
    <mergeCell ref="A58:H58"/>
  </mergeCells>
  <phoneticPr fontId="1" type="noConversion"/>
  <pageMargins left="0.39370078740157483" right="0.19685039370078741" top="0.59055118110236227" bottom="0.78740157480314965" header="0.15748031496062992" footer="0.51181102362204722"/>
  <pageSetup paperSize="9" scale="83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ВСеменова</cp:lastModifiedBy>
  <cp:lastPrinted>2021-03-24T07:54:00Z</cp:lastPrinted>
  <dcterms:created xsi:type="dcterms:W3CDTF">2006-06-20T08:16:48Z</dcterms:created>
  <dcterms:modified xsi:type="dcterms:W3CDTF">2021-04-15T08:50:12Z</dcterms:modified>
</cp:coreProperties>
</file>