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825" windowWidth="19440" windowHeight="1060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Лист1!$A:$A</definedName>
    <definedName name="_xlnm.Print_Area" localSheetId="0">Лист1!$A$1:$LJ$44</definedName>
  </definedNames>
  <calcPr calcId="145621"/>
</workbook>
</file>

<file path=xl/calcChain.xml><?xml version="1.0" encoding="utf-8"?>
<calcChain xmlns="http://schemas.openxmlformats.org/spreadsheetml/2006/main">
  <c r="LH44" i="1" l="1"/>
  <c r="JS44" i="1" l="1"/>
  <c r="AV6" i="1"/>
  <c r="KM44" i="1" l="1"/>
  <c r="IM7" i="1"/>
  <c r="IM8" i="1"/>
  <c r="IM9" i="1"/>
  <c r="IM10" i="1"/>
  <c r="IM11" i="1"/>
  <c r="IM12" i="1"/>
  <c r="IM13" i="1"/>
  <c r="IM14" i="1"/>
  <c r="IM15" i="1"/>
  <c r="IM16" i="1"/>
  <c r="IM17" i="1"/>
  <c r="IM18" i="1"/>
  <c r="IM19" i="1"/>
  <c r="IM20" i="1"/>
  <c r="IM21" i="1"/>
  <c r="IM22" i="1"/>
  <c r="IM23" i="1"/>
  <c r="IM24" i="1"/>
  <c r="IM25" i="1"/>
  <c r="IM26" i="1"/>
  <c r="IM27" i="1"/>
  <c r="IM28" i="1"/>
  <c r="IM29" i="1"/>
  <c r="IM30" i="1"/>
  <c r="IM31" i="1"/>
  <c r="IM32" i="1"/>
  <c r="IM33" i="1"/>
  <c r="IM34" i="1"/>
  <c r="IM35" i="1"/>
  <c r="IM36" i="1"/>
  <c r="IM37" i="1"/>
  <c r="IM39" i="1"/>
  <c r="IM40" i="1"/>
  <c r="IM41" i="1"/>
  <c r="IL9" i="1"/>
  <c r="IL10" i="1"/>
  <c r="IL11" i="1"/>
  <c r="IL12" i="1"/>
  <c r="IL13" i="1"/>
  <c r="IL14" i="1"/>
  <c r="IL15" i="1"/>
  <c r="IL16" i="1"/>
  <c r="IL17" i="1"/>
  <c r="IL18" i="1"/>
  <c r="IL19" i="1"/>
  <c r="IL20" i="1"/>
  <c r="IL21" i="1"/>
  <c r="IL22" i="1"/>
  <c r="IL23" i="1"/>
  <c r="IL24" i="1"/>
  <c r="IL25" i="1"/>
  <c r="IL26" i="1"/>
  <c r="IL27" i="1"/>
  <c r="IL28" i="1"/>
  <c r="IL29" i="1"/>
  <c r="IL30" i="1"/>
  <c r="IL31" i="1"/>
  <c r="IL32" i="1"/>
  <c r="IL33" i="1"/>
  <c r="IL34" i="1"/>
  <c r="IL35" i="1"/>
  <c r="IL36" i="1"/>
  <c r="IL37" i="1"/>
  <c r="IL38" i="1"/>
  <c r="IL39" i="1"/>
  <c r="IL40" i="1"/>
  <c r="IL41" i="1"/>
  <c r="IL42" i="1"/>
  <c r="IK9" i="1"/>
  <c r="IK10" i="1"/>
  <c r="IK11" i="1"/>
  <c r="IK12" i="1"/>
  <c r="IK13" i="1"/>
  <c r="IK14" i="1"/>
  <c r="IK15" i="1"/>
  <c r="IK16" i="1"/>
  <c r="IK17" i="1"/>
  <c r="IK18" i="1"/>
  <c r="IK19" i="1"/>
  <c r="IK20" i="1"/>
  <c r="IK21" i="1"/>
  <c r="IK22" i="1"/>
  <c r="IK23" i="1"/>
  <c r="IK24" i="1"/>
  <c r="IK25" i="1"/>
  <c r="IK26" i="1"/>
  <c r="IK27" i="1"/>
  <c r="IK28" i="1"/>
  <c r="IK29" i="1"/>
  <c r="IK30" i="1"/>
  <c r="IK31" i="1"/>
  <c r="IK32" i="1"/>
  <c r="IK33" i="1"/>
  <c r="IK34" i="1"/>
  <c r="IK35" i="1"/>
  <c r="IK36" i="1"/>
  <c r="IK37" i="1"/>
  <c r="IK38" i="1"/>
  <c r="IM38" i="1" s="1"/>
  <c r="IK39" i="1"/>
  <c r="IK40" i="1"/>
  <c r="IK41" i="1"/>
  <c r="IK42" i="1"/>
  <c r="IK43" i="1"/>
  <c r="KH38" i="1"/>
  <c r="KI38" i="1"/>
  <c r="KG38" i="1"/>
  <c r="IY38" i="1" l="1"/>
  <c r="IX38" i="1"/>
  <c r="IW38" i="1"/>
  <c r="IK6" i="1"/>
  <c r="IK7" i="1"/>
  <c r="IK8" i="1"/>
  <c r="LH42" i="1"/>
  <c r="LH43" i="1"/>
  <c r="IL7" i="1"/>
  <c r="IL8" i="1"/>
  <c r="IL43" i="1"/>
  <c r="FH6" i="1"/>
  <c r="LI43" i="1" l="1"/>
  <c r="IM43" i="1"/>
  <c r="LJ43" i="1"/>
  <c r="JS6" i="1"/>
  <c r="IL6" i="1" s="1"/>
  <c r="JR6" i="1"/>
  <c r="JV6" i="1"/>
  <c r="JU6" i="1"/>
  <c r="JU44" i="1" s="1"/>
  <c r="HY6" i="1" l="1"/>
  <c r="HZ33" i="1"/>
  <c r="FI33" i="1" s="1"/>
  <c r="HZ35" i="1"/>
  <c r="HZ38" i="1"/>
  <c r="HY38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4" i="1"/>
  <c r="FI35" i="1"/>
  <c r="FI36" i="1"/>
  <c r="FI37" i="1"/>
  <c r="FI39" i="1"/>
  <c r="FI40" i="1"/>
  <c r="FI41" i="1"/>
  <c r="FI42" i="1"/>
  <c r="FI43" i="1"/>
  <c r="FH7" i="1"/>
  <c r="FH8" i="1"/>
  <c r="FH9" i="1"/>
  <c r="FH10" i="1"/>
  <c r="FH11" i="1"/>
  <c r="FH12" i="1"/>
  <c r="FH13" i="1"/>
  <c r="FH14" i="1"/>
  <c r="FH15" i="1"/>
  <c r="FH16" i="1"/>
  <c r="FH17" i="1"/>
  <c r="FH18" i="1"/>
  <c r="FH19" i="1"/>
  <c r="FH20" i="1"/>
  <c r="FH21" i="1"/>
  <c r="FH22" i="1"/>
  <c r="FH23" i="1"/>
  <c r="FH24" i="1"/>
  <c r="FH25" i="1"/>
  <c r="FH26" i="1"/>
  <c r="FH27" i="1"/>
  <c r="FH28" i="1"/>
  <c r="FH29" i="1"/>
  <c r="FH30" i="1"/>
  <c r="FH31" i="1"/>
  <c r="FH32" i="1"/>
  <c r="FH33" i="1"/>
  <c r="FH34" i="1"/>
  <c r="FH35" i="1"/>
  <c r="FH36" i="1"/>
  <c r="FH37" i="1"/>
  <c r="FH39" i="1"/>
  <c r="FH40" i="1"/>
  <c r="FH41" i="1"/>
  <c r="FH42" i="1"/>
  <c r="FH43" i="1"/>
  <c r="HZ6" i="1" l="1"/>
  <c r="HZ44" i="1" s="1"/>
  <c r="LG34" i="1" l="1"/>
  <c r="LD7" i="1"/>
  <c r="LD8" i="1"/>
  <c r="LD9" i="1"/>
  <c r="LD10" i="1"/>
  <c r="LD11" i="1"/>
  <c r="LD12" i="1"/>
  <c r="LD13" i="1"/>
  <c r="LD14" i="1"/>
  <c r="LD15" i="1"/>
  <c r="LD16" i="1"/>
  <c r="LD17" i="1"/>
  <c r="LD19" i="1"/>
  <c r="LD21" i="1"/>
  <c r="LD23" i="1"/>
  <c r="LD24" i="1"/>
  <c r="LD25" i="1"/>
  <c r="LD26" i="1"/>
  <c r="LD27" i="1"/>
  <c r="LD28" i="1"/>
  <c r="LD29" i="1"/>
  <c r="LD32" i="1"/>
  <c r="LD33" i="1"/>
  <c r="LD34" i="1"/>
  <c r="LD35" i="1"/>
  <c r="LD37" i="1"/>
  <c r="LC6" i="1"/>
  <c r="LD6" i="1" s="1"/>
  <c r="LB6" i="1"/>
  <c r="LC38" i="1"/>
  <c r="LB38" i="1"/>
  <c r="KZ38" i="1"/>
  <c r="KY38" i="1"/>
  <c r="LA38" i="1" s="1"/>
  <c r="LA7" i="1"/>
  <c r="LA9" i="1"/>
  <c r="LA10" i="1"/>
  <c r="LA11" i="1"/>
  <c r="LA14" i="1"/>
  <c r="LA15" i="1"/>
  <c r="LA19" i="1"/>
  <c r="LA21" i="1"/>
  <c r="LA23" i="1"/>
  <c r="LA25" i="1"/>
  <c r="LA26" i="1"/>
  <c r="LA28" i="1"/>
  <c r="LA36" i="1"/>
  <c r="LA40" i="1"/>
  <c r="LA43" i="1"/>
  <c r="KZ6" i="1"/>
  <c r="KY6" i="1"/>
  <c r="KW44" i="1"/>
  <c r="KX44" i="1"/>
  <c r="KV44" i="1"/>
  <c r="KW6" i="1"/>
  <c r="KX6" i="1" s="1"/>
  <c r="KV6" i="1"/>
  <c r="KU7" i="1"/>
  <c r="KU8" i="1"/>
  <c r="KU9" i="1"/>
  <c r="KU10" i="1"/>
  <c r="KU11" i="1"/>
  <c r="KU12" i="1"/>
  <c r="KU13" i="1"/>
  <c r="KU14" i="1"/>
  <c r="KU15" i="1"/>
  <c r="KU18" i="1"/>
  <c r="KU19" i="1"/>
  <c r="KU20" i="1"/>
  <c r="KU21" i="1"/>
  <c r="KU22" i="1"/>
  <c r="KU23" i="1"/>
  <c r="KU24" i="1"/>
  <c r="KU27" i="1"/>
  <c r="KU28" i="1"/>
  <c r="KU33" i="1"/>
  <c r="KU34" i="1"/>
  <c r="KU35" i="1"/>
  <c r="KU37" i="1"/>
  <c r="KU39" i="1"/>
  <c r="KU40" i="1"/>
  <c r="KU41" i="1"/>
  <c r="KT6" i="1"/>
  <c r="KS44" i="1"/>
  <c r="KT38" i="1"/>
  <c r="KS38" i="1"/>
  <c r="KS6" i="1"/>
  <c r="KQ38" i="1"/>
  <c r="KP38" i="1"/>
  <c r="KR7" i="1"/>
  <c r="KR8" i="1"/>
  <c r="KR9" i="1"/>
  <c r="KR10" i="1"/>
  <c r="KR11" i="1"/>
  <c r="KR12" i="1"/>
  <c r="KR13" i="1"/>
  <c r="KR14" i="1"/>
  <c r="KR15" i="1"/>
  <c r="KR18" i="1"/>
  <c r="KR19" i="1"/>
  <c r="KR20" i="1"/>
  <c r="KR21" i="1"/>
  <c r="KR22" i="1"/>
  <c r="KR23" i="1"/>
  <c r="KR24" i="1"/>
  <c r="KR27" i="1"/>
  <c r="KR28" i="1"/>
  <c r="KR33" i="1"/>
  <c r="KR34" i="1"/>
  <c r="KR35" i="1"/>
  <c r="KR37" i="1"/>
  <c r="KR39" i="1"/>
  <c r="KR40" i="1"/>
  <c r="KR41" i="1"/>
  <c r="KQ6" i="1"/>
  <c r="KR6" i="1" s="1"/>
  <c r="KP6" i="1"/>
  <c r="KN44" i="1"/>
  <c r="KL9" i="1"/>
  <c r="KL11" i="1"/>
  <c r="KK6" i="1"/>
  <c r="KK44" i="1" s="1"/>
  <c r="KJ6" i="1"/>
  <c r="KJ44" i="1" s="1"/>
  <c r="KH6" i="1"/>
  <c r="KG6" i="1"/>
  <c r="KF7" i="1"/>
  <c r="KF10" i="1"/>
  <c r="KF11" i="1"/>
  <c r="KF14" i="1"/>
  <c r="KF15" i="1"/>
  <c r="KF18" i="1"/>
  <c r="KF19" i="1"/>
  <c r="KF21" i="1"/>
  <c r="KF22" i="1"/>
  <c r="KF23" i="1"/>
  <c r="KF24" i="1"/>
  <c r="KF27" i="1"/>
  <c r="KF34" i="1"/>
  <c r="KF37" i="1"/>
  <c r="KF39" i="1"/>
  <c r="KF41" i="1"/>
  <c r="KE38" i="1"/>
  <c r="KF38" i="1" s="1"/>
  <c r="KD38" i="1"/>
  <c r="KE6" i="1"/>
  <c r="KD6" i="1"/>
  <c r="KC7" i="1"/>
  <c r="KC10" i="1"/>
  <c r="KC11" i="1"/>
  <c r="KC14" i="1"/>
  <c r="KC15" i="1"/>
  <c r="KC18" i="1"/>
  <c r="KC19" i="1"/>
  <c r="KC21" i="1"/>
  <c r="KC22" i="1"/>
  <c r="KC23" i="1"/>
  <c r="KC24" i="1"/>
  <c r="KC27" i="1"/>
  <c r="KC34" i="1"/>
  <c r="KC37" i="1"/>
  <c r="KC39" i="1"/>
  <c r="KC41" i="1"/>
  <c r="KB38" i="1"/>
  <c r="KA38" i="1"/>
  <c r="KB6" i="1"/>
  <c r="KA6" i="1"/>
  <c r="JZ7" i="1"/>
  <c r="JZ9" i="1"/>
  <c r="JZ10" i="1"/>
  <c r="JZ23" i="1"/>
  <c r="JZ35" i="1"/>
  <c r="JY6" i="1"/>
  <c r="JY44" i="1" s="1"/>
  <c r="JX6" i="1"/>
  <c r="JX44" i="1" s="1"/>
  <c r="JW7" i="1"/>
  <c r="JW9" i="1"/>
  <c r="JW10" i="1"/>
  <c r="JW23" i="1"/>
  <c r="JW35" i="1"/>
  <c r="JV44" i="1"/>
  <c r="JR44" i="1"/>
  <c r="JT7" i="1"/>
  <c r="JT8" i="1"/>
  <c r="JT19" i="1"/>
  <c r="JT20" i="1"/>
  <c r="JT27" i="1"/>
  <c r="JT34" i="1"/>
  <c r="JT35" i="1"/>
  <c r="JT6" i="1"/>
  <c r="JT44" i="1" s="1"/>
  <c r="JQ7" i="1"/>
  <c r="JQ8" i="1"/>
  <c r="JQ10" i="1"/>
  <c r="JQ11" i="1"/>
  <c r="JQ12" i="1"/>
  <c r="JQ13" i="1"/>
  <c r="JQ14" i="1"/>
  <c r="JQ16" i="1"/>
  <c r="JQ17" i="1"/>
  <c r="JQ18" i="1"/>
  <c r="JQ20" i="1"/>
  <c r="JQ22" i="1"/>
  <c r="JQ23" i="1"/>
  <c r="JQ24" i="1"/>
  <c r="JQ26" i="1"/>
  <c r="JQ29" i="1"/>
  <c r="JQ30" i="1"/>
  <c r="JQ31" i="1"/>
  <c r="JQ32" i="1"/>
  <c r="JQ33" i="1"/>
  <c r="JQ34" i="1"/>
  <c r="JQ35" i="1"/>
  <c r="JQ37" i="1"/>
  <c r="JQ39" i="1"/>
  <c r="JQ40" i="1"/>
  <c r="JQ41" i="1"/>
  <c r="JP38" i="1"/>
  <c r="JO38" i="1"/>
  <c r="JP6" i="1"/>
  <c r="JO6" i="1"/>
  <c r="JN7" i="1"/>
  <c r="JN8" i="1"/>
  <c r="JN9" i="1"/>
  <c r="JN11" i="1"/>
  <c r="JN19" i="1"/>
  <c r="JN20" i="1"/>
  <c r="JN21" i="1"/>
  <c r="JN24" i="1"/>
  <c r="JN27" i="1"/>
  <c r="JN28" i="1"/>
  <c r="JN31" i="1"/>
  <c r="JN34" i="1"/>
  <c r="JN35" i="1"/>
  <c r="JN6" i="1"/>
  <c r="JN44" i="1" s="1"/>
  <c r="JM6" i="1"/>
  <c r="JM44" i="1" s="1"/>
  <c r="JL6" i="1"/>
  <c r="JL44" i="1" s="1"/>
  <c r="JJ44" i="1"/>
  <c r="JK44" i="1"/>
  <c r="JI44" i="1"/>
  <c r="JH44" i="1"/>
  <c r="JG6" i="1"/>
  <c r="JG44" i="1" s="1"/>
  <c r="JF6" i="1"/>
  <c r="JF44" i="1" s="1"/>
  <c r="JE44" i="1"/>
  <c r="JD6" i="1"/>
  <c r="JD44" i="1" s="1"/>
  <c r="JC6" i="1"/>
  <c r="JC44" i="1" s="1"/>
  <c r="JB44" i="1"/>
  <c r="JA6" i="1"/>
  <c r="JA44" i="1" s="1"/>
  <c r="IZ6" i="1"/>
  <c r="IZ44" i="1" s="1"/>
  <c r="IY41" i="1"/>
  <c r="IY44" i="1" s="1"/>
  <c r="IX44" i="1"/>
  <c r="IW44" i="1"/>
  <c r="IU38" i="1"/>
  <c r="IT38" i="1"/>
  <c r="IV7" i="1"/>
  <c r="IV8" i="1"/>
  <c r="IV9" i="1"/>
  <c r="IV10" i="1"/>
  <c r="IV11" i="1"/>
  <c r="IV12" i="1"/>
  <c r="IV13" i="1"/>
  <c r="IV14" i="1"/>
  <c r="IV15" i="1"/>
  <c r="IV18" i="1"/>
  <c r="IV19" i="1"/>
  <c r="IV20" i="1"/>
  <c r="IV21" i="1"/>
  <c r="IV22" i="1"/>
  <c r="IV23" i="1"/>
  <c r="IV24" i="1"/>
  <c r="IV27" i="1"/>
  <c r="IV28" i="1"/>
  <c r="IV33" i="1"/>
  <c r="IV34" i="1"/>
  <c r="IV35" i="1"/>
  <c r="IV37" i="1"/>
  <c r="IV41" i="1"/>
  <c r="IU6" i="1"/>
  <c r="IU44" i="1" s="1"/>
  <c r="IT6" i="1"/>
  <c r="IS9" i="1"/>
  <c r="IS23" i="1"/>
  <c r="IR6" i="1"/>
  <c r="IR44" i="1" s="1"/>
  <c r="IQ6" i="1"/>
  <c r="IQ44" i="1" s="1"/>
  <c r="IP7" i="1"/>
  <c r="IP11" i="1"/>
  <c r="IP13" i="1"/>
  <c r="IP17" i="1"/>
  <c r="IP18" i="1"/>
  <c r="IP23" i="1"/>
  <c r="IP25" i="1"/>
  <c r="IP29" i="1"/>
  <c r="IP31" i="1"/>
  <c r="IP33" i="1"/>
  <c r="IP34" i="1"/>
  <c r="IP35" i="1"/>
  <c r="IP37" i="1"/>
  <c r="IH6" i="1"/>
  <c r="II38" i="1"/>
  <c r="IJ7" i="1"/>
  <c r="IJ8" i="1"/>
  <c r="IJ9" i="1"/>
  <c r="IJ10" i="1"/>
  <c r="IJ11" i="1"/>
  <c r="IJ12" i="1"/>
  <c r="IJ13" i="1"/>
  <c r="IJ14" i="1"/>
  <c r="IJ15" i="1"/>
  <c r="IJ16" i="1"/>
  <c r="IJ17" i="1"/>
  <c r="IJ18" i="1"/>
  <c r="IJ19" i="1"/>
  <c r="IJ20" i="1"/>
  <c r="IJ21" i="1"/>
  <c r="IJ22" i="1"/>
  <c r="IJ23" i="1"/>
  <c r="IJ24" i="1"/>
  <c r="IJ25" i="1"/>
  <c r="IJ26" i="1"/>
  <c r="IJ27" i="1"/>
  <c r="IJ28" i="1"/>
  <c r="IJ29" i="1"/>
  <c r="IJ30" i="1"/>
  <c r="IJ31" i="1"/>
  <c r="IJ32" i="1"/>
  <c r="IJ33" i="1"/>
  <c r="IJ34" i="1"/>
  <c r="IJ35" i="1"/>
  <c r="IJ36" i="1"/>
  <c r="IJ37" i="1"/>
  <c r="IJ39" i="1"/>
  <c r="IJ40" i="1"/>
  <c r="IJ41" i="1"/>
  <c r="IJ42" i="1"/>
  <c r="IG12" i="1"/>
  <c r="IG15" i="1"/>
  <c r="IG19" i="1"/>
  <c r="IG29" i="1"/>
  <c r="IG31" i="1"/>
  <c r="ID15" i="1"/>
  <c r="ID30" i="1"/>
  <c r="ID31" i="1"/>
  <c r="IC6" i="1"/>
  <c r="IE6" i="1"/>
  <c r="IF6" i="1"/>
  <c r="IB6" i="1"/>
  <c r="IC38" i="1"/>
  <c r="IE38" i="1"/>
  <c r="IE44" i="1" s="1"/>
  <c r="IF38" i="1"/>
  <c r="IG38" i="1"/>
  <c r="IB38" i="1"/>
  <c r="IA7" i="1"/>
  <c r="IA8" i="1"/>
  <c r="IA9" i="1"/>
  <c r="IA10" i="1"/>
  <c r="IA11" i="1"/>
  <c r="IA12" i="1"/>
  <c r="IA13" i="1"/>
  <c r="IA14" i="1"/>
  <c r="IA15" i="1"/>
  <c r="IA16" i="1"/>
  <c r="IA17" i="1"/>
  <c r="IA18" i="1"/>
  <c r="IA19" i="1"/>
  <c r="IA20" i="1"/>
  <c r="IA21" i="1"/>
  <c r="IA22" i="1"/>
  <c r="IA23" i="1"/>
  <c r="IA24" i="1"/>
  <c r="IA25" i="1"/>
  <c r="IA26" i="1"/>
  <c r="IA27" i="1"/>
  <c r="IA28" i="1"/>
  <c r="IA29" i="1"/>
  <c r="IA30" i="1"/>
  <c r="IA31" i="1"/>
  <c r="IA32" i="1"/>
  <c r="IA33" i="1"/>
  <c r="IA34" i="1"/>
  <c r="IA35" i="1"/>
  <c r="IA36" i="1"/>
  <c r="IA37" i="1"/>
  <c r="IA39" i="1"/>
  <c r="IA40" i="1"/>
  <c r="IA41" i="1"/>
  <c r="IA42" i="1"/>
  <c r="HL37" i="1"/>
  <c r="HJ6" i="1"/>
  <c r="HJ38" i="1"/>
  <c r="HL10" i="1"/>
  <c r="HL11" i="1"/>
  <c r="HL17" i="1"/>
  <c r="HL20" i="1"/>
  <c r="HL22" i="1"/>
  <c r="HL25" i="1"/>
  <c r="HI7" i="1"/>
  <c r="HI8" i="1"/>
  <c r="HI9" i="1"/>
  <c r="HI10" i="1"/>
  <c r="HI11" i="1"/>
  <c r="HI12" i="1"/>
  <c r="HI13" i="1"/>
  <c r="HI14" i="1"/>
  <c r="HI15" i="1"/>
  <c r="HI16" i="1"/>
  <c r="HI17" i="1"/>
  <c r="HI18" i="1"/>
  <c r="HI19" i="1"/>
  <c r="HI20" i="1"/>
  <c r="HI21" i="1"/>
  <c r="HI22" i="1"/>
  <c r="HI23" i="1"/>
  <c r="HI24" i="1"/>
  <c r="HI25" i="1"/>
  <c r="HI26" i="1"/>
  <c r="HI27" i="1"/>
  <c r="HI28" i="1"/>
  <c r="HI29" i="1"/>
  <c r="HI30" i="1"/>
  <c r="HI31" i="1"/>
  <c r="HI32" i="1"/>
  <c r="HI33" i="1"/>
  <c r="HI34" i="1"/>
  <c r="HI35" i="1"/>
  <c r="HI36" i="1"/>
  <c r="HI37" i="1"/>
  <c r="HI39" i="1"/>
  <c r="HI40" i="1"/>
  <c r="HI41" i="1"/>
  <c r="HI42" i="1"/>
  <c r="GT19" i="1"/>
  <c r="GT20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42" i="1"/>
  <c r="Q43" i="1"/>
  <c r="FG39" i="1"/>
  <c r="FG40" i="1"/>
  <c r="FG41" i="1"/>
  <c r="FG42" i="1"/>
  <c r="FG7" i="1"/>
  <c r="FG10" i="1"/>
  <c r="FG11" i="1"/>
  <c r="FG17" i="1"/>
  <c r="FG18" i="1"/>
  <c r="FG19" i="1"/>
  <c r="FG21" i="1"/>
  <c r="FG23" i="1"/>
  <c r="FG27" i="1"/>
  <c r="FG28" i="1"/>
  <c r="FG29" i="1"/>
  <c r="FG31" i="1"/>
  <c r="FG33" i="1"/>
  <c r="FG34" i="1"/>
  <c r="FG35" i="1"/>
  <c r="FG37" i="1"/>
  <c r="DZ33" i="1"/>
  <c r="DT10" i="1"/>
  <c r="DT13" i="1"/>
  <c r="DT16" i="1"/>
  <c r="DT19" i="1"/>
  <c r="DT20" i="1"/>
  <c r="DT21" i="1"/>
  <c r="DT23" i="1"/>
  <c r="DT25" i="1"/>
  <c r="DT26" i="1"/>
  <c r="DT27" i="1"/>
  <c r="DT32" i="1"/>
  <c r="DT33" i="1"/>
  <c r="DT34" i="1"/>
  <c r="DT36" i="1"/>
  <c r="DT37" i="1"/>
  <c r="DT7" i="1"/>
  <c r="DT8" i="1"/>
  <c r="DQ30" i="1"/>
  <c r="DQ31" i="1"/>
  <c r="DQ15" i="1"/>
  <c r="DK7" i="1"/>
  <c r="DK13" i="1"/>
  <c r="DK15" i="1"/>
  <c r="DK16" i="1"/>
  <c r="DK17" i="1"/>
  <c r="DK20" i="1"/>
  <c r="DK21" i="1"/>
  <c r="DK23" i="1"/>
  <c r="DK26" i="1"/>
  <c r="DK27" i="1"/>
  <c r="DK29" i="1"/>
  <c r="DK32" i="1"/>
  <c r="DK33" i="1"/>
  <c r="DK34" i="1"/>
  <c r="DH7" i="1"/>
  <c r="DH8" i="1"/>
  <c r="DH9" i="1"/>
  <c r="DH10" i="1"/>
  <c r="DH12" i="1"/>
  <c r="DH13" i="1"/>
  <c r="DH18" i="1"/>
  <c r="DH20" i="1"/>
  <c r="DH21" i="1"/>
  <c r="DH24" i="1"/>
  <c r="DH25" i="1"/>
  <c r="DH26" i="1"/>
  <c r="DH27" i="1"/>
  <c r="DH28" i="1"/>
  <c r="DH29" i="1"/>
  <c r="DH31" i="1"/>
  <c r="DH32" i="1"/>
  <c r="DH35" i="1"/>
  <c r="DH36" i="1"/>
  <c r="DH37" i="1"/>
  <c r="DE7" i="1"/>
  <c r="DE8" i="1"/>
  <c r="DE12" i="1"/>
  <c r="DE13" i="1"/>
  <c r="DE14" i="1"/>
  <c r="DE17" i="1"/>
  <c r="DE21" i="1"/>
  <c r="DE22" i="1"/>
  <c r="DE29" i="1"/>
  <c r="DE31" i="1"/>
  <c r="DE33" i="1"/>
  <c r="DE35" i="1"/>
  <c r="DE36" i="1"/>
  <c r="DE37" i="1"/>
  <c r="DE40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1" i="1"/>
  <c r="CY22" i="1"/>
  <c r="CY23" i="1"/>
  <c r="CY24" i="1"/>
  <c r="CY25" i="1"/>
  <c r="CY26" i="1"/>
  <c r="CY27" i="1"/>
  <c r="CY28" i="1"/>
  <c r="CY29" i="1"/>
  <c r="CY31" i="1"/>
  <c r="CY32" i="1"/>
  <c r="CY33" i="1"/>
  <c r="CY34" i="1"/>
  <c r="CY35" i="1"/>
  <c r="CY36" i="1"/>
  <c r="CY37" i="1"/>
  <c r="CY40" i="1"/>
  <c r="CY41" i="1"/>
  <c r="CV7" i="1"/>
  <c r="CV11" i="1"/>
  <c r="CV14" i="1"/>
  <c r="CV15" i="1"/>
  <c r="CV17" i="1"/>
  <c r="CV21" i="1"/>
  <c r="CV25" i="1"/>
  <c r="CV27" i="1"/>
  <c r="CV28" i="1"/>
  <c r="CV29" i="1"/>
  <c r="CV31" i="1"/>
  <c r="CV32" i="1"/>
  <c r="CV33" i="1"/>
  <c r="CV34" i="1"/>
  <c r="CV35" i="1"/>
  <c r="CV37" i="1"/>
  <c r="CV39" i="1"/>
  <c r="CV42" i="1"/>
  <c r="CS37" i="1"/>
  <c r="CS40" i="1"/>
  <c r="CS41" i="1"/>
  <c r="CP9" i="1"/>
  <c r="CP10" i="1"/>
  <c r="CP12" i="1"/>
  <c r="CP14" i="1"/>
  <c r="CP15" i="1"/>
  <c r="CP17" i="1"/>
  <c r="CP18" i="1"/>
  <c r="CP19" i="1"/>
  <c r="CP20" i="1"/>
  <c r="CP22" i="1"/>
  <c r="CP23" i="1"/>
  <c r="CP24" i="1"/>
  <c r="CP25" i="1"/>
  <c r="CP27" i="1"/>
  <c r="CP28" i="1"/>
  <c r="CP31" i="1"/>
  <c r="CP33" i="1"/>
  <c r="CP34" i="1"/>
  <c r="CP37" i="1"/>
  <c r="CP40" i="1"/>
  <c r="CL38" i="1"/>
  <c r="CK38" i="1"/>
  <c r="CM8" i="1"/>
  <c r="CM10" i="1"/>
  <c r="CM11" i="1"/>
  <c r="CM13" i="1"/>
  <c r="CM14" i="1"/>
  <c r="CM15" i="1"/>
  <c r="CM18" i="1"/>
  <c r="CM21" i="1"/>
  <c r="CM22" i="1"/>
  <c r="CM25" i="1"/>
  <c r="CM26" i="1"/>
  <c r="CM29" i="1"/>
  <c r="CM31" i="1"/>
  <c r="CM32" i="1"/>
  <c r="CM34" i="1"/>
  <c r="CM35" i="1"/>
  <c r="CM36" i="1"/>
  <c r="CM39" i="1"/>
  <c r="CM41" i="1"/>
  <c r="CJ35" i="1"/>
  <c r="CJ8" i="1"/>
  <c r="CJ9" i="1"/>
  <c r="CJ13" i="1"/>
  <c r="CJ14" i="1"/>
  <c r="CJ15" i="1"/>
  <c r="CJ20" i="1"/>
  <c r="CJ21" i="1"/>
  <c r="CJ22" i="1"/>
  <c r="CJ23" i="1"/>
  <c r="CJ26" i="1"/>
  <c r="CJ27" i="1"/>
  <c r="CJ29" i="1"/>
  <c r="CJ34" i="1"/>
  <c r="CE38" i="1"/>
  <c r="CF38" i="1"/>
  <c r="CC6" i="1"/>
  <c r="CB6" i="1"/>
  <c r="CD7" i="1"/>
  <c r="CD10" i="1"/>
  <c r="CD11" i="1"/>
  <c r="CD13" i="1"/>
  <c r="CD14" i="1"/>
  <c r="CD15" i="1"/>
  <c r="CD17" i="1"/>
  <c r="CD19" i="1"/>
  <c r="CD20" i="1"/>
  <c r="CD21" i="1"/>
  <c r="CD23" i="1"/>
  <c r="CD24" i="1"/>
  <c r="CD25" i="1"/>
  <c r="CD27" i="1"/>
  <c r="CD28" i="1"/>
  <c r="CD29" i="1"/>
  <c r="CD32" i="1"/>
  <c r="CD33" i="1"/>
  <c r="CD34" i="1"/>
  <c r="CD36" i="1"/>
  <c r="BZ38" i="1"/>
  <c r="BY38" i="1"/>
  <c r="CA9" i="1"/>
  <c r="CA10" i="1"/>
  <c r="CA12" i="1"/>
  <c r="CA14" i="1"/>
  <c r="CA15" i="1"/>
  <c r="CA16" i="1"/>
  <c r="CA17" i="1"/>
  <c r="CA18" i="1"/>
  <c r="CA19" i="1"/>
  <c r="CA20" i="1"/>
  <c r="CA22" i="1"/>
  <c r="CA23" i="1"/>
  <c r="CA24" i="1"/>
  <c r="CA25" i="1"/>
  <c r="CA27" i="1"/>
  <c r="CA28" i="1"/>
  <c r="CA31" i="1"/>
  <c r="CA33" i="1"/>
  <c r="CA34" i="1"/>
  <c r="CA37" i="1"/>
  <c r="CA40" i="1"/>
  <c r="CA41" i="1"/>
  <c r="CA42" i="1"/>
  <c r="BW38" i="1"/>
  <c r="BV38" i="1"/>
  <c r="BX7" i="1"/>
  <c r="BX8" i="1"/>
  <c r="BX10" i="1"/>
  <c r="BX11" i="1"/>
  <c r="BX13" i="1"/>
  <c r="BX14" i="1"/>
  <c r="BX15" i="1"/>
  <c r="BX18" i="1"/>
  <c r="BX21" i="1"/>
  <c r="BX22" i="1"/>
  <c r="BX25" i="1"/>
  <c r="BX26" i="1"/>
  <c r="BX29" i="1"/>
  <c r="BX30" i="1"/>
  <c r="BX31" i="1"/>
  <c r="BX32" i="1"/>
  <c r="BX34" i="1"/>
  <c r="BX35" i="1"/>
  <c r="BX36" i="1"/>
  <c r="BX39" i="1"/>
  <c r="BX41" i="1"/>
  <c r="BU9" i="1"/>
  <c r="BU35" i="1"/>
  <c r="BO9" i="1"/>
  <c r="BO12" i="1"/>
  <c r="BO13" i="1"/>
  <c r="BO17" i="1"/>
  <c r="BO22" i="1"/>
  <c r="BO23" i="1"/>
  <c r="BO26" i="1"/>
  <c r="BO29" i="1"/>
  <c r="BO31" i="1"/>
  <c r="BO32" i="1"/>
  <c r="BO37" i="1"/>
  <c r="BO41" i="1"/>
  <c r="BL41" i="1"/>
  <c r="BH38" i="1"/>
  <c r="BG38" i="1"/>
  <c r="BI7" i="1"/>
  <c r="BI14" i="1"/>
  <c r="BI19" i="1"/>
  <c r="BI32" i="1"/>
  <c r="BI34" i="1"/>
  <c r="BI37" i="1"/>
  <c r="BI39" i="1"/>
  <c r="BI41" i="1"/>
  <c r="BF9" i="1"/>
  <c r="BF10" i="1"/>
  <c r="BF12" i="1"/>
  <c r="BF14" i="1"/>
  <c r="BF15" i="1"/>
  <c r="BF16" i="1"/>
  <c r="BF17" i="1"/>
  <c r="BF18" i="1"/>
  <c r="BF19" i="1"/>
  <c r="BF20" i="1"/>
  <c r="BF22" i="1"/>
  <c r="BF23" i="1"/>
  <c r="BF24" i="1"/>
  <c r="BF25" i="1"/>
  <c r="BF27" i="1"/>
  <c r="BF28" i="1"/>
  <c r="BF31" i="1"/>
  <c r="BF33" i="1"/>
  <c r="BF34" i="1"/>
  <c r="BF37" i="1"/>
  <c r="BF40" i="1"/>
  <c r="BF42" i="1"/>
  <c r="BB38" i="1"/>
  <c r="BA38" i="1"/>
  <c r="BC7" i="1"/>
  <c r="BC8" i="1"/>
  <c r="BC10" i="1"/>
  <c r="BC11" i="1"/>
  <c r="BC13" i="1"/>
  <c r="BC14" i="1"/>
  <c r="BC15" i="1"/>
  <c r="BC18" i="1"/>
  <c r="BC21" i="1"/>
  <c r="BC22" i="1"/>
  <c r="BC25" i="1"/>
  <c r="BC26" i="1"/>
  <c r="BC29" i="1"/>
  <c r="BC30" i="1"/>
  <c r="BC31" i="1"/>
  <c r="BC32" i="1"/>
  <c r="BC34" i="1"/>
  <c r="BC35" i="1"/>
  <c r="BC36" i="1"/>
  <c r="BC39" i="1"/>
  <c r="BC41" i="1"/>
  <c r="AY38" i="1"/>
  <c r="AZ38" i="1" s="1"/>
  <c r="AX38" i="1"/>
  <c r="AZ7" i="1"/>
  <c r="AZ9" i="1"/>
  <c r="AZ13" i="1"/>
  <c r="AZ17" i="1"/>
  <c r="AZ18" i="1"/>
  <c r="AZ22" i="1"/>
  <c r="AZ23" i="1"/>
  <c r="AZ25" i="1"/>
  <c r="AZ26" i="1"/>
  <c r="AZ29" i="1"/>
  <c r="AZ31" i="1"/>
  <c r="AZ33" i="1"/>
  <c r="AZ34" i="1"/>
  <c r="AZ35" i="1"/>
  <c r="AZ37" i="1"/>
  <c r="AZ39" i="1"/>
  <c r="AZ40" i="1"/>
  <c r="AZ41" i="1"/>
  <c r="AU6" i="1"/>
  <c r="AW10" i="1"/>
  <c r="AW11" i="1"/>
  <c r="AW21" i="1"/>
  <c r="AW22" i="1"/>
  <c r="AW25" i="1"/>
  <c r="AW27" i="1"/>
  <c r="AW32" i="1"/>
  <c r="AW37" i="1"/>
  <c r="AO38" i="1"/>
  <c r="AQ8" i="1"/>
  <c r="AQ9" i="1"/>
  <c r="AQ10" i="1"/>
  <c r="AQ11" i="1"/>
  <c r="AQ13" i="1"/>
  <c r="AQ14" i="1"/>
  <c r="AQ15" i="1"/>
  <c r="AQ16" i="1"/>
  <c r="AQ17" i="1"/>
  <c r="AQ18" i="1"/>
  <c r="AQ20" i="1"/>
  <c r="AQ22" i="1"/>
  <c r="AQ23" i="1"/>
  <c r="AQ24" i="1"/>
  <c r="AQ26" i="1"/>
  <c r="AQ27" i="1"/>
  <c r="AQ29" i="1"/>
  <c r="AQ32" i="1"/>
  <c r="AQ33" i="1"/>
  <c r="AQ34" i="1"/>
  <c r="AQ40" i="1"/>
  <c r="AQ41" i="1"/>
  <c r="AQ43" i="1"/>
  <c r="AP38" i="1"/>
  <c r="AQ38" i="1" s="1"/>
  <c r="AM38" i="1"/>
  <c r="AL38" i="1"/>
  <c r="AN41" i="1"/>
  <c r="AE9" i="1"/>
  <c r="AE10" i="1"/>
  <c r="AE11" i="1"/>
  <c r="AE12" i="1"/>
  <c r="AE14" i="1"/>
  <c r="AE15" i="1"/>
  <c r="AE17" i="1"/>
  <c r="AE18" i="1"/>
  <c r="AE19" i="1"/>
  <c r="AE21" i="1"/>
  <c r="AE22" i="1"/>
  <c r="AE23" i="1"/>
  <c r="AE24" i="1"/>
  <c r="AE27" i="1"/>
  <c r="AE28" i="1"/>
  <c r="AE29" i="1"/>
  <c r="AE31" i="1"/>
  <c r="AE32" i="1"/>
  <c r="AE33" i="1"/>
  <c r="AE34" i="1"/>
  <c r="AE35" i="1"/>
  <c r="AE37" i="1"/>
  <c r="AE39" i="1"/>
  <c r="AE40" i="1"/>
  <c r="AE41" i="1"/>
  <c r="AD38" i="1"/>
  <c r="AE38" i="1" s="1"/>
  <c r="AC38" i="1"/>
  <c r="Y8" i="1"/>
  <c r="Y9" i="1"/>
  <c r="Y10" i="1"/>
  <c r="Y11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J39" i="1"/>
  <c r="J40" i="1"/>
  <c r="J41" i="1"/>
  <c r="J42" i="1"/>
  <c r="H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I38" i="1"/>
  <c r="H38" i="1"/>
  <c r="H44" i="1" s="1"/>
  <c r="I6" i="1"/>
  <c r="F38" i="1"/>
  <c r="E38" i="1"/>
  <c r="KH44" i="1" l="1"/>
  <c r="IL44" i="1"/>
  <c r="IF44" i="1"/>
  <c r="AN38" i="1"/>
  <c r="BC38" i="1"/>
  <c r="CD6" i="1"/>
  <c r="KA44" i="1"/>
  <c r="KD44" i="1"/>
  <c r="KG44" i="1"/>
  <c r="IK44" i="1" s="1"/>
  <c r="KP44" i="1"/>
  <c r="KU38" i="1"/>
  <c r="BX38" i="1"/>
  <c r="IT44" i="1"/>
  <c r="JB6" i="1"/>
  <c r="JB11" i="1" s="1"/>
  <c r="JQ38" i="1"/>
  <c r="KU6" i="1"/>
  <c r="LA6" i="1"/>
  <c r="KQ44" i="1"/>
  <c r="KR44" i="1" s="1"/>
  <c r="JO44" i="1"/>
  <c r="KC6" i="1"/>
  <c r="KF6" i="1"/>
  <c r="KZ44" i="1"/>
  <c r="IS44" i="1"/>
  <c r="IV44" i="1"/>
  <c r="IA6" i="1"/>
  <c r="IB44" i="1"/>
  <c r="IS6" i="1"/>
  <c r="IV6" i="1"/>
  <c r="IV38" i="1"/>
  <c r="JP44" i="1"/>
  <c r="JQ44" i="1" s="1"/>
  <c r="JW6" i="1"/>
  <c r="JW44" i="1" s="1"/>
  <c r="KB44" i="1"/>
  <c r="KC44" i="1" s="1"/>
  <c r="LC44" i="1"/>
  <c r="BI38" i="1"/>
  <c r="JQ6" i="1"/>
  <c r="KC38" i="1"/>
  <c r="KR38" i="1"/>
  <c r="JZ6" i="1"/>
  <c r="JZ44" i="1" s="1"/>
  <c r="KE44" i="1"/>
  <c r="KF44" i="1" s="1"/>
  <c r="KL6" i="1"/>
  <c r="KL44" i="1" s="1"/>
  <c r="KT44" i="1"/>
  <c r="KU44" i="1" s="1"/>
  <c r="KY44" i="1"/>
  <c r="LA44" i="1" s="1"/>
  <c r="LB44" i="1"/>
  <c r="IG6" i="1"/>
  <c r="IG44" i="1"/>
  <c r="IC44" i="1"/>
  <c r="ID6" i="1"/>
  <c r="HY44" i="1"/>
  <c r="IA38" i="1"/>
  <c r="J6" i="1"/>
  <c r="AW6" i="1"/>
  <c r="CA38" i="1"/>
  <c r="CM38" i="1"/>
  <c r="J38" i="1"/>
  <c r="FC38" i="1"/>
  <c r="FB38" i="1"/>
  <c r="FC6" i="1"/>
  <c r="FB6" i="1"/>
  <c r="IM44" i="1" l="1"/>
  <c r="ID44" i="1"/>
  <c r="IA44" i="1"/>
  <c r="FB44" i="1"/>
  <c r="FD6" i="1"/>
  <c r="FC44" i="1"/>
  <c r="LF38" i="1"/>
  <c r="LE38" i="1"/>
  <c r="GT23" i="1"/>
  <c r="FD44" i="1" l="1"/>
  <c r="IH38" i="1"/>
  <c r="IH44" i="1" s="1"/>
  <c r="GT27" i="1"/>
  <c r="FK6" i="1"/>
  <c r="EX41" i="1"/>
  <c r="EU41" i="1"/>
  <c r="EU18" i="1"/>
  <c r="EU19" i="1"/>
  <c r="EU20" i="1"/>
  <c r="EU12" i="1"/>
  <c r="IJ38" i="1" l="1"/>
  <c r="ER26" i="1"/>
  <c r="ER35" i="1"/>
  <c r="ER34" i="1"/>
  <c r="ER37" i="1"/>
  <c r="EG38" i="1"/>
  <c r="EH38" i="1"/>
  <c r="CU38" i="1" l="1"/>
  <c r="CT38" i="1"/>
  <c r="N38" i="1"/>
  <c r="M41" i="1"/>
  <c r="M40" i="1"/>
  <c r="CV38" i="1" l="1"/>
  <c r="CM7" i="1"/>
  <c r="CL6" i="1"/>
  <c r="CK6" i="1"/>
  <c r="CJ7" i="1"/>
  <c r="CI6" i="1"/>
  <c r="CH6" i="1"/>
  <c r="CK44" i="1" l="1"/>
  <c r="CM6" i="1"/>
  <c r="CL44" i="1"/>
  <c r="CI44" i="1"/>
  <c r="CH44" i="1"/>
  <c r="CJ6" i="1"/>
  <c r="CM44" i="1" l="1"/>
  <c r="CJ44" i="1"/>
  <c r="GM38" i="1" l="1"/>
  <c r="GN42" i="1" l="1"/>
  <c r="GN41" i="1"/>
  <c r="GN40" i="1"/>
  <c r="GN39" i="1"/>
  <c r="GL38" i="1"/>
  <c r="GN38" i="1" s="1"/>
  <c r="GN37" i="1"/>
  <c r="GN36" i="1"/>
  <c r="GN35" i="1"/>
  <c r="GN34" i="1"/>
  <c r="GN33" i="1"/>
  <c r="GN32" i="1"/>
  <c r="GN31" i="1"/>
  <c r="GN30" i="1"/>
  <c r="GN29" i="1"/>
  <c r="GN28" i="1"/>
  <c r="GN27" i="1"/>
  <c r="GN26" i="1"/>
  <c r="GN25" i="1"/>
  <c r="GN24" i="1"/>
  <c r="GN23" i="1"/>
  <c r="GN22" i="1"/>
  <c r="GN21" i="1"/>
  <c r="GN20" i="1"/>
  <c r="GN19" i="1"/>
  <c r="GN18" i="1"/>
  <c r="GN17" i="1"/>
  <c r="GN16" i="1"/>
  <c r="GN15" i="1"/>
  <c r="GN14" i="1"/>
  <c r="GN13" i="1"/>
  <c r="GN12" i="1"/>
  <c r="GN11" i="1"/>
  <c r="GN10" i="1"/>
  <c r="GN9" i="1"/>
  <c r="GN8" i="1"/>
  <c r="GN7" i="1"/>
  <c r="GM6" i="1"/>
  <c r="GM44" i="1" s="1"/>
  <c r="GL6" i="1"/>
  <c r="EJ38" i="1"/>
  <c r="EK38" i="1"/>
  <c r="GL44" i="1" l="1"/>
  <c r="GN6" i="1"/>
  <c r="EK6" i="1"/>
  <c r="EJ6" i="1"/>
  <c r="GN44" i="1" l="1"/>
  <c r="EK44" i="1"/>
  <c r="EJ44" i="1"/>
  <c r="DM38" i="1"/>
  <c r="DL38" i="1"/>
  <c r="DM6" i="1"/>
  <c r="DL6" i="1"/>
  <c r="DJ38" i="1"/>
  <c r="DI38" i="1"/>
  <c r="DJ6" i="1"/>
  <c r="DI6" i="1"/>
  <c r="DG38" i="1"/>
  <c r="DF38" i="1"/>
  <c r="DG6" i="1"/>
  <c r="DF6" i="1"/>
  <c r="DJ44" i="1" l="1"/>
  <c r="EL44" i="1"/>
  <c r="DH6" i="1"/>
  <c r="DN6" i="1"/>
  <c r="DM44" i="1"/>
  <c r="DL44" i="1"/>
  <c r="DK6" i="1"/>
  <c r="DG44" i="1"/>
  <c r="DF44" i="1"/>
  <c r="DI44" i="1"/>
  <c r="EE38" i="1"/>
  <c r="ED38" i="1"/>
  <c r="EE6" i="1"/>
  <c r="ED6" i="1"/>
  <c r="DK44" i="1" l="1"/>
  <c r="DH44" i="1"/>
  <c r="DN44" i="1"/>
  <c r="EE44" i="1"/>
  <c r="ED44" i="1"/>
  <c r="EF6" i="1"/>
  <c r="EF44" i="1" l="1"/>
  <c r="EB38" i="1"/>
  <c r="EA38" i="1"/>
  <c r="EB6" i="1"/>
  <c r="EA6" i="1"/>
  <c r="DY38" i="1"/>
  <c r="DX38" i="1"/>
  <c r="DZ23" i="1"/>
  <c r="DY6" i="1"/>
  <c r="DX6" i="1"/>
  <c r="EB44" i="1" l="1"/>
  <c r="EA44" i="1"/>
  <c r="DX44" i="1"/>
  <c r="EC6" i="1"/>
  <c r="DY44" i="1"/>
  <c r="DZ6" i="1"/>
  <c r="EC44" i="1" l="1"/>
  <c r="DZ44" i="1"/>
  <c r="LG37" i="1"/>
  <c r="HO13" i="1"/>
  <c r="HO17" i="1"/>
  <c r="HO22" i="1"/>
  <c r="HO37" i="1"/>
  <c r="GW8" i="1"/>
  <c r="GW9" i="1"/>
  <c r="GW10" i="1"/>
  <c r="GW11" i="1"/>
  <c r="GW12" i="1"/>
  <c r="GW13" i="1"/>
  <c r="GW14" i="1"/>
  <c r="GW15" i="1"/>
  <c r="GW16" i="1"/>
  <c r="GW17" i="1"/>
  <c r="GW18" i="1"/>
  <c r="GW19" i="1"/>
  <c r="GW20" i="1"/>
  <c r="GW21" i="1"/>
  <c r="GW22" i="1"/>
  <c r="GW23" i="1"/>
  <c r="GW24" i="1"/>
  <c r="GW25" i="1"/>
  <c r="GW26" i="1"/>
  <c r="GW27" i="1"/>
  <c r="GW28" i="1"/>
  <c r="GW29" i="1"/>
  <c r="GW30" i="1"/>
  <c r="GW31" i="1"/>
  <c r="GW32" i="1"/>
  <c r="GW33" i="1"/>
  <c r="GW34" i="1"/>
  <c r="GW35" i="1"/>
  <c r="GW36" i="1"/>
  <c r="GW37" i="1"/>
  <c r="GH34" i="1"/>
  <c r="GH24" i="1"/>
  <c r="GH23" i="1"/>
  <c r="GH21" i="1"/>
  <c r="GH18" i="1"/>
  <c r="GH17" i="1"/>
  <c r="GH15" i="1"/>
  <c r="GH11" i="1"/>
  <c r="GH10" i="1"/>
  <c r="GH8" i="1"/>
  <c r="GH7" i="1"/>
  <c r="GB24" i="1"/>
  <c r="GB23" i="1"/>
  <c r="GB21" i="1"/>
  <c r="GB18" i="1"/>
  <c r="GB17" i="1"/>
  <c r="GB15" i="1"/>
  <c r="GB11" i="1"/>
  <c r="BE38" i="1" l="1"/>
  <c r="EO10" i="1" l="1"/>
  <c r="EO22" i="1"/>
  <c r="EO27" i="1"/>
  <c r="EO32" i="1"/>
  <c r="EO33" i="1"/>
  <c r="EO37" i="1"/>
  <c r="M12" i="1" l="1"/>
  <c r="HW38" i="1"/>
  <c r="HV38" i="1"/>
  <c r="GW42" i="1"/>
  <c r="GW41" i="1"/>
  <c r="GW40" i="1"/>
  <c r="GW39" i="1"/>
  <c r="GV38" i="1"/>
  <c r="GU38" i="1"/>
  <c r="GW7" i="1"/>
  <c r="GV6" i="1"/>
  <c r="GU6" i="1"/>
  <c r="HN38" i="1"/>
  <c r="HM38" i="1"/>
  <c r="HN6" i="1"/>
  <c r="HM6" i="1"/>
  <c r="HK38" i="1"/>
  <c r="HK6" i="1"/>
  <c r="HH38" i="1"/>
  <c r="HG38" i="1"/>
  <c r="HH6" i="1"/>
  <c r="HG6" i="1"/>
  <c r="HI38" i="1" l="1"/>
  <c r="HG44" i="1"/>
  <c r="GV44" i="1"/>
  <c r="GU44" i="1"/>
  <c r="HH44" i="1"/>
  <c r="HL38" i="1"/>
  <c r="GW6" i="1"/>
  <c r="HN44" i="1"/>
  <c r="GW38" i="1"/>
  <c r="HO6" i="1"/>
  <c r="HM44" i="1"/>
  <c r="HK44" i="1"/>
  <c r="HL6" i="1"/>
  <c r="HJ44" i="1"/>
  <c r="HI6" i="1"/>
  <c r="HI44" i="1" l="1"/>
  <c r="HO44" i="1"/>
  <c r="GW44" i="1"/>
  <c r="HL44" i="1"/>
  <c r="DD38" i="1" l="1"/>
  <c r="DC38" i="1"/>
  <c r="AP6" i="1"/>
  <c r="AO6" i="1"/>
  <c r="AO44" i="1" s="1"/>
  <c r="BK38" i="1"/>
  <c r="BJ38" i="1"/>
  <c r="BK6" i="1"/>
  <c r="BJ6" i="1"/>
  <c r="CO38" i="1"/>
  <c r="CN38" i="1"/>
  <c r="AV38" i="1"/>
  <c r="AV44" i="1" s="1"/>
  <c r="AU38" i="1"/>
  <c r="AU44" i="1" s="1"/>
  <c r="AK41" i="1"/>
  <c r="AJ38" i="1"/>
  <c r="AI38" i="1"/>
  <c r="AJ6" i="1"/>
  <c r="AI6" i="1"/>
  <c r="AH40" i="1"/>
  <c r="AG38" i="1"/>
  <c r="AF38" i="1"/>
  <c r="AG6" i="1"/>
  <c r="AF6" i="1"/>
  <c r="AD6" i="1"/>
  <c r="AC6" i="1"/>
  <c r="AA38" i="1"/>
  <c r="Z38" i="1"/>
  <c r="AB37" i="1"/>
  <c r="AB18" i="1"/>
  <c r="AA6" i="1"/>
  <c r="Z6" i="1"/>
  <c r="CX38" i="1"/>
  <c r="CW38" i="1"/>
  <c r="DA6" i="1"/>
  <c r="CZ6" i="1"/>
  <c r="DP38" i="1"/>
  <c r="DO38" i="1"/>
  <c r="CP38" i="1" l="1"/>
  <c r="DE38" i="1"/>
  <c r="CY38" i="1"/>
  <c r="BL38" i="1"/>
  <c r="AA44" i="1"/>
  <c r="AD44" i="1"/>
  <c r="AG44" i="1"/>
  <c r="AQ6" i="1"/>
  <c r="AJ44" i="1"/>
  <c r="AP44" i="1"/>
  <c r="BK44" i="1"/>
  <c r="BJ44" i="1"/>
  <c r="AW44" i="1"/>
  <c r="AI44" i="1"/>
  <c r="AF44" i="1"/>
  <c r="AK38" i="1"/>
  <c r="AH38" i="1"/>
  <c r="AE6" i="1"/>
  <c r="AC44" i="1"/>
  <c r="AB6" i="1"/>
  <c r="Z44" i="1"/>
  <c r="AK44" i="1" l="1"/>
  <c r="AQ44" i="1"/>
  <c r="AB44" i="1"/>
  <c r="AE44" i="1"/>
  <c r="BL44" i="1"/>
  <c r="AH44" i="1"/>
  <c r="K6" i="1" l="1"/>
  <c r="L6" i="1"/>
  <c r="T6" i="1"/>
  <c r="U6" i="1"/>
  <c r="W6" i="1"/>
  <c r="X6" i="1"/>
  <c r="AL6" i="1"/>
  <c r="AM6" i="1"/>
  <c r="AM44" i="1" s="1"/>
  <c r="AX6" i="1"/>
  <c r="AY6" i="1"/>
  <c r="BA6" i="1"/>
  <c r="BA44" i="1" s="1"/>
  <c r="BB6" i="1"/>
  <c r="BD6" i="1"/>
  <c r="BE6" i="1"/>
  <c r="BG6" i="1"/>
  <c r="BH6" i="1"/>
  <c r="BH44" i="1" s="1"/>
  <c r="BM6" i="1"/>
  <c r="BN6" i="1"/>
  <c r="BP6" i="1"/>
  <c r="BQ6" i="1"/>
  <c r="BS6" i="1"/>
  <c r="BT6" i="1"/>
  <c r="BV6" i="1"/>
  <c r="BW6" i="1"/>
  <c r="BW44" i="1" s="1"/>
  <c r="BY6" i="1"/>
  <c r="BY44" i="1" s="1"/>
  <c r="BZ6" i="1"/>
  <c r="CE6" i="1"/>
  <c r="CE44" i="1" s="1"/>
  <c r="CF6" i="1"/>
  <c r="CN6" i="1"/>
  <c r="CN44" i="1" s="1"/>
  <c r="CO6" i="1"/>
  <c r="CQ6" i="1"/>
  <c r="CR6" i="1"/>
  <c r="CT6" i="1"/>
  <c r="CT44" i="1" s="1"/>
  <c r="CU6" i="1"/>
  <c r="CW6" i="1"/>
  <c r="CX6" i="1"/>
  <c r="DC6" i="1"/>
  <c r="DC44" i="1" s="1"/>
  <c r="DD6" i="1"/>
  <c r="DO6" i="1"/>
  <c r="DP6" i="1"/>
  <c r="DP44" i="1" s="1"/>
  <c r="DR6" i="1"/>
  <c r="DS6" i="1"/>
  <c r="DU6" i="1"/>
  <c r="DV6" i="1"/>
  <c r="EG6" i="1"/>
  <c r="EH6" i="1"/>
  <c r="EM6" i="1"/>
  <c r="EN6" i="1"/>
  <c r="EP6" i="1"/>
  <c r="EQ6" i="1"/>
  <c r="ES6" i="1"/>
  <c r="ET6" i="1"/>
  <c r="EV6" i="1"/>
  <c r="EW6" i="1"/>
  <c r="EY6" i="1"/>
  <c r="EZ6" i="1"/>
  <c r="FE6" i="1"/>
  <c r="FF6" i="1"/>
  <c r="FL6" i="1"/>
  <c r="FN6" i="1"/>
  <c r="FO6" i="1"/>
  <c r="FQ6" i="1"/>
  <c r="FR6" i="1"/>
  <c r="FT6" i="1"/>
  <c r="FU6" i="1"/>
  <c r="FW6" i="1"/>
  <c r="FX6" i="1"/>
  <c r="FZ6" i="1"/>
  <c r="GA6" i="1"/>
  <c r="GC6" i="1"/>
  <c r="GD6" i="1"/>
  <c r="GF6" i="1"/>
  <c r="GG6" i="1"/>
  <c r="GI6" i="1"/>
  <c r="GJ6" i="1"/>
  <c r="GO6" i="1"/>
  <c r="GP6" i="1"/>
  <c r="GR6" i="1"/>
  <c r="GS6" i="1"/>
  <c r="GX6" i="1"/>
  <c r="GY6" i="1"/>
  <c r="HA6" i="1"/>
  <c r="HB6" i="1"/>
  <c r="HD6" i="1"/>
  <c r="HE6" i="1"/>
  <c r="HP6" i="1"/>
  <c r="HQ6" i="1"/>
  <c r="HS6" i="1"/>
  <c r="HT6" i="1"/>
  <c r="HV6" i="1"/>
  <c r="HV44" i="1" s="1"/>
  <c r="HW6" i="1"/>
  <c r="II6" i="1"/>
  <c r="IN6" i="1"/>
  <c r="IO6" i="1"/>
  <c r="LE6" i="1"/>
  <c r="LE44" i="1" s="1"/>
  <c r="LF6" i="1"/>
  <c r="LF44" i="1" s="1"/>
  <c r="M37" i="1"/>
  <c r="F44" i="1"/>
  <c r="K38" i="1"/>
  <c r="L38" i="1"/>
  <c r="O38" i="1"/>
  <c r="O44" i="1" s="1"/>
  <c r="T38" i="1"/>
  <c r="U38" i="1"/>
  <c r="W38" i="1"/>
  <c r="X38" i="1"/>
  <c r="AR38" i="1"/>
  <c r="AS38" i="1"/>
  <c r="AS44" i="1" s="1"/>
  <c r="BD38" i="1"/>
  <c r="BF38" i="1" s="1"/>
  <c r="BM38" i="1"/>
  <c r="BN38" i="1"/>
  <c r="BP38" i="1"/>
  <c r="BQ38" i="1"/>
  <c r="BS38" i="1"/>
  <c r="BT38" i="1"/>
  <c r="CB38" i="1"/>
  <c r="CC38" i="1"/>
  <c r="CC44" i="1" s="1"/>
  <c r="CQ38" i="1"/>
  <c r="CR38" i="1"/>
  <c r="CZ38" i="1"/>
  <c r="DA38" i="1"/>
  <c r="DA44" i="1" s="1"/>
  <c r="DR38" i="1"/>
  <c r="DS38" i="1"/>
  <c r="DU38" i="1"/>
  <c r="DV38" i="1"/>
  <c r="EM38" i="1"/>
  <c r="EN38" i="1"/>
  <c r="EP38" i="1"/>
  <c r="EQ38" i="1"/>
  <c r="ES38" i="1"/>
  <c r="ET38" i="1"/>
  <c r="EV38" i="1"/>
  <c r="EW38" i="1"/>
  <c r="EY38" i="1"/>
  <c r="EZ38" i="1"/>
  <c r="FE38" i="1"/>
  <c r="FF38" i="1"/>
  <c r="FK38" i="1"/>
  <c r="FL38" i="1"/>
  <c r="FN38" i="1"/>
  <c r="FO38" i="1"/>
  <c r="FQ38" i="1"/>
  <c r="FR38" i="1"/>
  <c r="FT38" i="1"/>
  <c r="FU38" i="1"/>
  <c r="FW38" i="1"/>
  <c r="FX38" i="1"/>
  <c r="FZ38" i="1"/>
  <c r="GA38" i="1"/>
  <c r="GC38" i="1"/>
  <c r="GD38" i="1"/>
  <c r="GF38" i="1"/>
  <c r="GG38" i="1"/>
  <c r="GI38" i="1"/>
  <c r="GJ38" i="1"/>
  <c r="GO38" i="1"/>
  <c r="GP38" i="1"/>
  <c r="GR38" i="1"/>
  <c r="GS38" i="1"/>
  <c r="GX38" i="1"/>
  <c r="GY38" i="1"/>
  <c r="HA38" i="1"/>
  <c r="HB38" i="1"/>
  <c r="HD38" i="1"/>
  <c r="HE38" i="1"/>
  <c r="HP38" i="1"/>
  <c r="HQ38" i="1"/>
  <c r="HS38" i="1"/>
  <c r="HT38" i="1"/>
  <c r="IN38" i="1"/>
  <c r="IO38" i="1"/>
  <c r="FI6" i="1" l="1"/>
  <c r="FI38" i="1"/>
  <c r="FH38" i="1"/>
  <c r="IP6" i="1"/>
  <c r="IJ6" i="1"/>
  <c r="FG38" i="1"/>
  <c r="CS38" i="1"/>
  <c r="BO38" i="1"/>
  <c r="CX44" i="1"/>
  <c r="CY6" i="1"/>
  <c r="R6" i="1"/>
  <c r="Q6" i="1"/>
  <c r="R38" i="1"/>
  <c r="DE6" i="1"/>
  <c r="Q38" i="1"/>
  <c r="AX44" i="1"/>
  <c r="GD44" i="1"/>
  <c r="U44" i="1"/>
  <c r="FO44" i="1"/>
  <c r="ET44" i="1"/>
  <c r="BQ44" i="1"/>
  <c r="EY44" i="1"/>
  <c r="EM44" i="1"/>
  <c r="EZ44" i="1"/>
  <c r="EH44" i="1"/>
  <c r="BE44" i="1"/>
  <c r="L44" i="1"/>
  <c r="IN44" i="1"/>
  <c r="HP44" i="1"/>
  <c r="FW44" i="1"/>
  <c r="HS44" i="1"/>
  <c r="GC44" i="1"/>
  <c r="GR44" i="1"/>
  <c r="GX44" i="1"/>
  <c r="FZ44" i="1"/>
  <c r="FE44" i="1"/>
  <c r="EV44" i="1"/>
  <c r="EP44" i="1"/>
  <c r="EG44" i="1"/>
  <c r="T44" i="1"/>
  <c r="GQ6" i="1"/>
  <c r="GK6" i="1"/>
  <c r="GH6" i="1"/>
  <c r="GB6" i="1"/>
  <c r="FV6" i="1"/>
  <c r="BR6" i="1"/>
  <c r="V6" i="1"/>
  <c r="HA44" i="1"/>
  <c r="HF6" i="1"/>
  <c r="FQ44" i="1"/>
  <c r="FN44" i="1"/>
  <c r="FK44" i="1"/>
  <c r="IO44" i="1"/>
  <c r="HE44" i="1"/>
  <c r="GP44" i="1"/>
  <c r="GJ44" i="1"/>
  <c r="GG44" i="1"/>
  <c r="FU44" i="1"/>
  <c r="FL44" i="1"/>
  <c r="FF44" i="1"/>
  <c r="EQ44" i="1"/>
  <c r="DV44" i="1"/>
  <c r="DS44" i="1"/>
  <c r="CR44" i="1"/>
  <c r="BT44" i="1"/>
  <c r="BN44" i="1"/>
  <c r="X44" i="1"/>
  <c r="M6" i="1"/>
  <c r="GT6" i="1"/>
  <c r="GZ6" i="1"/>
  <c r="HR6" i="1"/>
  <c r="GE6" i="1"/>
  <c r="FY6" i="1"/>
  <c r="FS6" i="1"/>
  <c r="FP6" i="1"/>
  <c r="FG6" i="1"/>
  <c r="ER6" i="1"/>
  <c r="EI6" i="1"/>
  <c r="BO6" i="1"/>
  <c r="AZ6" i="1"/>
  <c r="Y6" i="1"/>
  <c r="FJ39" i="1"/>
  <c r="BP44" i="1"/>
  <c r="G38" i="1"/>
  <c r="E44" i="1"/>
  <c r="GB38" i="1"/>
  <c r="GA44" i="1"/>
  <c r="EX38" i="1"/>
  <c r="EW44" i="1"/>
  <c r="AY44" i="1"/>
  <c r="I44" i="1"/>
  <c r="II44" i="1"/>
  <c r="HW44" i="1"/>
  <c r="FM6" i="1"/>
  <c r="CG6" i="1"/>
  <c r="CF44" i="1"/>
  <c r="BC6" i="1"/>
  <c r="BB44" i="1"/>
  <c r="CB44" i="1"/>
  <c r="AT38" i="1"/>
  <c r="AR44" i="1"/>
  <c r="HF38" i="1"/>
  <c r="HD44" i="1"/>
  <c r="GQ38" i="1"/>
  <c r="GO44" i="1"/>
  <c r="GK38" i="1"/>
  <c r="GI44" i="1"/>
  <c r="GH38" i="1"/>
  <c r="GF44" i="1"/>
  <c r="FV38" i="1"/>
  <c r="FT44" i="1"/>
  <c r="DU44" i="1"/>
  <c r="DR44" i="1"/>
  <c r="CQ44" i="1"/>
  <c r="BS44" i="1"/>
  <c r="BM44" i="1"/>
  <c r="Y38" i="1"/>
  <c r="W44" i="1"/>
  <c r="P38" i="1"/>
  <c r="N44" i="1"/>
  <c r="V38" i="1"/>
  <c r="DO44" i="1"/>
  <c r="CW44" i="1"/>
  <c r="CS6" i="1"/>
  <c r="BX6" i="1"/>
  <c r="BV44" i="1"/>
  <c r="BI6" i="1"/>
  <c r="BG44" i="1"/>
  <c r="AL44" i="1"/>
  <c r="EU38" i="1"/>
  <c r="ES44" i="1"/>
  <c r="CZ44" i="1"/>
  <c r="BD44" i="1"/>
  <c r="M38" i="1"/>
  <c r="K44" i="1"/>
  <c r="HU38" i="1"/>
  <c r="HT44" i="1"/>
  <c r="HR38" i="1"/>
  <c r="HQ44" i="1"/>
  <c r="HC38" i="1"/>
  <c r="HB44" i="1"/>
  <c r="GZ38" i="1"/>
  <c r="GY44" i="1"/>
  <c r="GT38" i="1"/>
  <c r="GS44" i="1"/>
  <c r="FY38" i="1"/>
  <c r="FX44" i="1"/>
  <c r="FS38" i="1"/>
  <c r="FR44" i="1"/>
  <c r="EN44" i="1"/>
  <c r="LG6" i="1"/>
  <c r="HU6" i="1"/>
  <c r="HC6" i="1"/>
  <c r="EU6" i="1"/>
  <c r="EO6" i="1"/>
  <c r="DW6" i="1"/>
  <c r="DT6" i="1"/>
  <c r="DD44" i="1"/>
  <c r="CV6" i="1"/>
  <c r="CU44" i="1"/>
  <c r="CP6" i="1"/>
  <c r="CO44" i="1"/>
  <c r="CA6" i="1"/>
  <c r="BZ44" i="1"/>
  <c r="BU6" i="1"/>
  <c r="BF6" i="1"/>
  <c r="FJ9" i="1"/>
  <c r="FJ19" i="1"/>
  <c r="FJ41" i="1"/>
  <c r="FJ37" i="1"/>
  <c r="FJ33" i="1"/>
  <c r="FJ7" i="1"/>
  <c r="FJ35" i="1"/>
  <c r="FJ31" i="1"/>
  <c r="FJ29" i="1"/>
  <c r="FJ27" i="1"/>
  <c r="FJ25" i="1"/>
  <c r="FJ23" i="1"/>
  <c r="FJ21" i="1"/>
  <c r="FJ17" i="1"/>
  <c r="FJ15" i="1"/>
  <c r="FJ13" i="1"/>
  <c r="FJ11" i="1"/>
  <c r="FJ36" i="1"/>
  <c r="FJ34" i="1"/>
  <c r="FJ32" i="1"/>
  <c r="FJ30" i="1"/>
  <c r="FJ28" i="1"/>
  <c r="FJ42" i="1"/>
  <c r="FJ26" i="1"/>
  <c r="FJ24" i="1"/>
  <c r="FJ22" i="1"/>
  <c r="FJ20" i="1"/>
  <c r="FJ18" i="1"/>
  <c r="FJ16" i="1"/>
  <c r="FJ14" i="1"/>
  <c r="FJ12" i="1"/>
  <c r="FJ40" i="1"/>
  <c r="FJ10" i="1"/>
  <c r="FJ8" i="1"/>
  <c r="S31" i="1"/>
  <c r="S17" i="1"/>
  <c r="S13" i="1"/>
  <c r="S22" i="1"/>
  <c r="S23" i="1"/>
  <c r="S8" i="1"/>
  <c r="S37" i="1"/>
  <c r="S39" i="1"/>
  <c r="S19" i="1"/>
  <c r="S41" i="1"/>
  <c r="S9" i="1"/>
  <c r="S16" i="1"/>
  <c r="S28" i="1"/>
  <c r="S26" i="1"/>
  <c r="S40" i="1"/>
  <c r="S25" i="1"/>
  <c r="S21" i="1"/>
  <c r="S35" i="1"/>
  <c r="S7" i="1"/>
  <c r="S24" i="1"/>
  <c r="S20" i="1"/>
  <c r="S14" i="1"/>
  <c r="S27" i="1"/>
  <c r="S11" i="1"/>
  <c r="S10" i="1"/>
  <c r="S36" i="1"/>
  <c r="S33" i="1"/>
  <c r="S30" i="1"/>
  <c r="S32" i="1"/>
  <c r="S29" i="1"/>
  <c r="S42" i="1"/>
  <c r="S18" i="1"/>
  <c r="S15" i="1"/>
  <c r="S12" i="1"/>
  <c r="S34" i="1"/>
  <c r="B8" i="1"/>
  <c r="LH8" i="1" s="1"/>
  <c r="C8" i="1"/>
  <c r="LI8" i="1" s="1"/>
  <c r="B9" i="1"/>
  <c r="LH9" i="1" s="1"/>
  <c r="C9" i="1"/>
  <c r="LI9" i="1" s="1"/>
  <c r="B10" i="1"/>
  <c r="LH10" i="1" s="1"/>
  <c r="C10" i="1"/>
  <c r="LI10" i="1" s="1"/>
  <c r="B11" i="1"/>
  <c r="LH11" i="1" s="1"/>
  <c r="C11" i="1"/>
  <c r="LI11" i="1" s="1"/>
  <c r="B40" i="1"/>
  <c r="LH40" i="1" s="1"/>
  <c r="C40" i="1"/>
  <c r="LI40" i="1" s="1"/>
  <c r="B41" i="1"/>
  <c r="LH41" i="1" s="1"/>
  <c r="C41" i="1"/>
  <c r="LI41" i="1" s="1"/>
  <c r="B12" i="1"/>
  <c r="LH12" i="1" s="1"/>
  <c r="C12" i="1"/>
  <c r="LI12" i="1" s="1"/>
  <c r="B13" i="1"/>
  <c r="LH13" i="1" s="1"/>
  <c r="C13" i="1"/>
  <c r="LI13" i="1" s="1"/>
  <c r="B14" i="1"/>
  <c r="LH14" i="1" s="1"/>
  <c r="C14" i="1"/>
  <c r="LI14" i="1" s="1"/>
  <c r="B15" i="1"/>
  <c r="LH15" i="1" s="1"/>
  <c r="C15" i="1"/>
  <c r="LI15" i="1" s="1"/>
  <c r="B16" i="1"/>
  <c r="LH16" i="1" s="1"/>
  <c r="C16" i="1"/>
  <c r="LI16" i="1" s="1"/>
  <c r="B17" i="1"/>
  <c r="LH17" i="1" s="1"/>
  <c r="C17" i="1"/>
  <c r="LI17" i="1" s="1"/>
  <c r="B18" i="1"/>
  <c r="LH18" i="1" s="1"/>
  <c r="C18" i="1"/>
  <c r="LI18" i="1" s="1"/>
  <c r="B19" i="1"/>
  <c r="LH19" i="1" s="1"/>
  <c r="C19" i="1"/>
  <c r="LI19" i="1" s="1"/>
  <c r="B20" i="1"/>
  <c r="LH20" i="1" s="1"/>
  <c r="C20" i="1"/>
  <c r="LI20" i="1" s="1"/>
  <c r="B21" i="1"/>
  <c r="LH21" i="1" s="1"/>
  <c r="C21" i="1"/>
  <c r="LI21" i="1" s="1"/>
  <c r="B22" i="1"/>
  <c r="LH22" i="1" s="1"/>
  <c r="C22" i="1"/>
  <c r="LI22" i="1" s="1"/>
  <c r="B23" i="1"/>
  <c r="LH23" i="1" s="1"/>
  <c r="C23" i="1"/>
  <c r="LI23" i="1" s="1"/>
  <c r="B24" i="1"/>
  <c r="LH24" i="1" s="1"/>
  <c r="C24" i="1"/>
  <c r="LI24" i="1" s="1"/>
  <c r="B25" i="1"/>
  <c r="LH25" i="1" s="1"/>
  <c r="C25" i="1"/>
  <c r="LI25" i="1" s="1"/>
  <c r="B26" i="1"/>
  <c r="LH26" i="1" s="1"/>
  <c r="C26" i="1"/>
  <c r="LI26" i="1" s="1"/>
  <c r="B39" i="1"/>
  <c r="C39" i="1"/>
  <c r="B42" i="1"/>
  <c r="C42" i="1"/>
  <c r="LI42" i="1" s="1"/>
  <c r="B27" i="1"/>
  <c r="LH27" i="1" s="1"/>
  <c r="C27" i="1"/>
  <c r="LI27" i="1" s="1"/>
  <c r="B28" i="1"/>
  <c r="LH28" i="1" s="1"/>
  <c r="C28" i="1"/>
  <c r="LI28" i="1" s="1"/>
  <c r="B29" i="1"/>
  <c r="LH29" i="1" s="1"/>
  <c r="C29" i="1"/>
  <c r="LI29" i="1" s="1"/>
  <c r="B30" i="1"/>
  <c r="LH30" i="1" s="1"/>
  <c r="C30" i="1"/>
  <c r="LI30" i="1" s="1"/>
  <c r="B31" i="1"/>
  <c r="LH31" i="1" s="1"/>
  <c r="C31" i="1"/>
  <c r="LI31" i="1" s="1"/>
  <c r="B32" i="1"/>
  <c r="LH32" i="1" s="1"/>
  <c r="C32" i="1"/>
  <c r="LI32" i="1" s="1"/>
  <c r="B33" i="1"/>
  <c r="LH33" i="1" s="1"/>
  <c r="C33" i="1"/>
  <c r="LI33" i="1" s="1"/>
  <c r="B34" i="1"/>
  <c r="LH34" i="1" s="1"/>
  <c r="C34" i="1"/>
  <c r="LI34" i="1" s="1"/>
  <c r="B35" i="1"/>
  <c r="LH35" i="1" s="1"/>
  <c r="C35" i="1"/>
  <c r="LI35" i="1" s="1"/>
  <c r="B36" i="1"/>
  <c r="LH36" i="1" s="1"/>
  <c r="C36" i="1"/>
  <c r="LI36" i="1" s="1"/>
  <c r="B37" i="1"/>
  <c r="LH37" i="1" s="1"/>
  <c r="C37" i="1"/>
  <c r="LI37" i="1" s="1"/>
  <c r="C7" i="1"/>
  <c r="LI7" i="1" s="1"/>
  <c r="B7" i="1"/>
  <c r="LH7" i="1" s="1"/>
  <c r="V8" i="1"/>
  <c r="V9" i="1"/>
  <c r="V10" i="1"/>
  <c r="V11" i="1"/>
  <c r="V40" i="1"/>
  <c r="V4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39" i="1"/>
  <c r="V27" i="1"/>
  <c r="V28" i="1"/>
  <c r="V29" i="1"/>
  <c r="V30" i="1"/>
  <c r="V31" i="1"/>
  <c r="V32" i="1"/>
  <c r="V33" i="1"/>
  <c r="V34" i="1"/>
  <c r="V35" i="1"/>
  <c r="V36" i="1"/>
  <c r="V37" i="1"/>
  <c r="FY11" i="1"/>
  <c r="FY18" i="1"/>
  <c r="FY21" i="1"/>
  <c r="FY23" i="1"/>
  <c r="FY28" i="1"/>
  <c r="FY37" i="1"/>
  <c r="FV11" i="1"/>
  <c r="FV41" i="1"/>
  <c r="FV18" i="1"/>
  <c r="FV21" i="1"/>
  <c r="FV23" i="1"/>
  <c r="FV28" i="1"/>
  <c r="FV37" i="1"/>
  <c r="HU8" i="1"/>
  <c r="HU9" i="1"/>
  <c r="HU10" i="1"/>
  <c r="HU11" i="1"/>
  <c r="HU12" i="1"/>
  <c r="HU13" i="1"/>
  <c r="HU14" i="1"/>
  <c r="HU15" i="1"/>
  <c r="HU16" i="1"/>
  <c r="HU17" i="1"/>
  <c r="HU18" i="1"/>
  <c r="HU19" i="1"/>
  <c r="HU20" i="1"/>
  <c r="HU21" i="1"/>
  <c r="HU22" i="1"/>
  <c r="HU23" i="1"/>
  <c r="HU24" i="1"/>
  <c r="HU25" i="1"/>
  <c r="HU26" i="1"/>
  <c r="HU42" i="1"/>
  <c r="HU27" i="1"/>
  <c r="HU28" i="1"/>
  <c r="HU29" i="1"/>
  <c r="HU30" i="1"/>
  <c r="HU31" i="1"/>
  <c r="HU32" i="1"/>
  <c r="HU33" i="1"/>
  <c r="HU34" i="1"/>
  <c r="HU35" i="1"/>
  <c r="HU36" i="1"/>
  <c r="HU37" i="1"/>
  <c r="EU8" i="1"/>
  <c r="EU9" i="1"/>
  <c r="EU10" i="1"/>
  <c r="EU11" i="1"/>
  <c r="EU40" i="1"/>
  <c r="EU13" i="1"/>
  <c r="EU14" i="1"/>
  <c r="EU15" i="1"/>
  <c r="EU16" i="1"/>
  <c r="EU17" i="1"/>
  <c r="EU21" i="1"/>
  <c r="EU22" i="1"/>
  <c r="EU23" i="1"/>
  <c r="EU24" i="1"/>
  <c r="EU25" i="1"/>
  <c r="EU26" i="1"/>
  <c r="EU39" i="1"/>
  <c r="EU27" i="1"/>
  <c r="EU28" i="1"/>
  <c r="EU29" i="1"/>
  <c r="EU30" i="1"/>
  <c r="EU31" i="1"/>
  <c r="EU32" i="1"/>
  <c r="EU33" i="1"/>
  <c r="EU34" i="1"/>
  <c r="EU35" i="1"/>
  <c r="EU36" i="1"/>
  <c r="EU37" i="1"/>
  <c r="GH41" i="1"/>
  <c r="GH39" i="1"/>
  <c r="GH35" i="1"/>
  <c r="GE27" i="1"/>
  <c r="GE35" i="1"/>
  <c r="GB8" i="1"/>
  <c r="GB10" i="1"/>
  <c r="GB41" i="1"/>
  <c r="GB39" i="1"/>
  <c r="GB34" i="1"/>
  <c r="GB35" i="1"/>
  <c r="AT41" i="1"/>
  <c r="BU38" i="1"/>
  <c r="BR35" i="1"/>
  <c r="GZ8" i="1"/>
  <c r="GZ9" i="1"/>
  <c r="GZ10" i="1"/>
  <c r="GZ11" i="1"/>
  <c r="GZ40" i="1"/>
  <c r="GZ41" i="1"/>
  <c r="GZ12" i="1"/>
  <c r="GZ13" i="1"/>
  <c r="GZ14" i="1"/>
  <c r="GZ15" i="1"/>
  <c r="GZ16" i="1"/>
  <c r="GZ17" i="1"/>
  <c r="GZ18" i="1"/>
  <c r="GZ19" i="1"/>
  <c r="GZ20" i="1"/>
  <c r="GZ21" i="1"/>
  <c r="GZ22" i="1"/>
  <c r="GZ23" i="1"/>
  <c r="GZ24" i="1"/>
  <c r="GZ25" i="1"/>
  <c r="GZ26" i="1"/>
  <c r="GZ39" i="1"/>
  <c r="GZ42" i="1"/>
  <c r="GZ27" i="1"/>
  <c r="GZ28" i="1"/>
  <c r="GZ29" i="1"/>
  <c r="GZ30" i="1"/>
  <c r="GZ31" i="1"/>
  <c r="GZ32" i="1"/>
  <c r="GZ33" i="1"/>
  <c r="GZ34" i="1"/>
  <c r="GZ35" i="1"/>
  <c r="GZ36" i="1"/>
  <c r="GZ37" i="1"/>
  <c r="GT11" i="1"/>
  <c r="GT40" i="1"/>
  <c r="GT41" i="1"/>
  <c r="GT13" i="1"/>
  <c r="GT14" i="1"/>
  <c r="GT18" i="1"/>
  <c r="GT21" i="1"/>
  <c r="GT22" i="1"/>
  <c r="GT25" i="1"/>
  <c r="GT39" i="1"/>
  <c r="GT42" i="1"/>
  <c r="GT29" i="1"/>
  <c r="GT31" i="1"/>
  <c r="GT34" i="1"/>
  <c r="GT35" i="1"/>
  <c r="GT36" i="1"/>
  <c r="GT37" i="1"/>
  <c r="GQ8" i="1"/>
  <c r="GQ9" i="1"/>
  <c r="GQ10" i="1"/>
  <c r="GQ11" i="1"/>
  <c r="GQ40" i="1"/>
  <c r="GQ41" i="1"/>
  <c r="GQ12" i="1"/>
  <c r="GQ13" i="1"/>
  <c r="GQ14" i="1"/>
  <c r="GQ15" i="1"/>
  <c r="GQ16" i="1"/>
  <c r="GQ17" i="1"/>
  <c r="GQ18" i="1"/>
  <c r="GQ19" i="1"/>
  <c r="GQ20" i="1"/>
  <c r="GQ21" i="1"/>
  <c r="GQ22" i="1"/>
  <c r="GQ23" i="1"/>
  <c r="GQ24" i="1"/>
  <c r="GQ25" i="1"/>
  <c r="GQ26" i="1"/>
  <c r="GQ39" i="1"/>
  <c r="GQ42" i="1"/>
  <c r="GQ27" i="1"/>
  <c r="GQ28" i="1"/>
  <c r="GQ29" i="1"/>
  <c r="GQ30" i="1"/>
  <c r="GQ31" i="1"/>
  <c r="GQ32" i="1"/>
  <c r="GQ33" i="1"/>
  <c r="GQ34" i="1"/>
  <c r="GQ35" i="1"/>
  <c r="GQ36" i="1"/>
  <c r="GQ37" i="1"/>
  <c r="GK8" i="1"/>
  <c r="GK9" i="1"/>
  <c r="GK10" i="1"/>
  <c r="GK11" i="1"/>
  <c r="GK40" i="1"/>
  <c r="GK41" i="1"/>
  <c r="GK12" i="1"/>
  <c r="GK13" i="1"/>
  <c r="GK14" i="1"/>
  <c r="GK15" i="1"/>
  <c r="GK16" i="1"/>
  <c r="GK17" i="1"/>
  <c r="GK18" i="1"/>
  <c r="GK19" i="1"/>
  <c r="GK20" i="1"/>
  <c r="GK21" i="1"/>
  <c r="GK22" i="1"/>
  <c r="GK23" i="1"/>
  <c r="GK24" i="1"/>
  <c r="GK25" i="1"/>
  <c r="GK26" i="1"/>
  <c r="GK39" i="1"/>
  <c r="GK42" i="1"/>
  <c r="GK27" i="1"/>
  <c r="GK28" i="1"/>
  <c r="GK29" i="1"/>
  <c r="GK30" i="1"/>
  <c r="GK31" i="1"/>
  <c r="GK32" i="1"/>
  <c r="GK33" i="1"/>
  <c r="GK34" i="1"/>
  <c r="GK35" i="1"/>
  <c r="GK36" i="1"/>
  <c r="GK37" i="1"/>
  <c r="LG35" i="1"/>
  <c r="HF8" i="1"/>
  <c r="HF9" i="1"/>
  <c r="HF10" i="1"/>
  <c r="HF11" i="1"/>
  <c r="HF40" i="1"/>
  <c r="HF41" i="1"/>
  <c r="HF12" i="1"/>
  <c r="HF13" i="1"/>
  <c r="HF14" i="1"/>
  <c r="HF15" i="1"/>
  <c r="HF16" i="1"/>
  <c r="HF17" i="1"/>
  <c r="HF18" i="1"/>
  <c r="HF19" i="1"/>
  <c r="HF20" i="1"/>
  <c r="HF21" i="1"/>
  <c r="HF22" i="1"/>
  <c r="HF23" i="1"/>
  <c r="HF24" i="1"/>
  <c r="HF25" i="1"/>
  <c r="HF26" i="1"/>
  <c r="HF39" i="1"/>
  <c r="HF42" i="1"/>
  <c r="HF27" i="1"/>
  <c r="HF28" i="1"/>
  <c r="HF29" i="1"/>
  <c r="HF30" i="1"/>
  <c r="HF31" i="1"/>
  <c r="HF32" i="1"/>
  <c r="HF33" i="1"/>
  <c r="HF34" i="1"/>
  <c r="HF35" i="1"/>
  <c r="HF36" i="1"/>
  <c r="HF37" i="1"/>
  <c r="HC8" i="1"/>
  <c r="HC9" i="1"/>
  <c r="HC10" i="1"/>
  <c r="HC11" i="1"/>
  <c r="HC40" i="1"/>
  <c r="HC4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39" i="1"/>
  <c r="HC42" i="1"/>
  <c r="HC27" i="1"/>
  <c r="HC28" i="1"/>
  <c r="HC29" i="1"/>
  <c r="HC30" i="1"/>
  <c r="HC31" i="1"/>
  <c r="HC32" i="1"/>
  <c r="HC33" i="1"/>
  <c r="HC34" i="1"/>
  <c r="HC35" i="1"/>
  <c r="HC36" i="1"/>
  <c r="HC37" i="1"/>
  <c r="FS8" i="1"/>
  <c r="FS9" i="1"/>
  <c r="FS10" i="1"/>
  <c r="FS11" i="1"/>
  <c r="FS40" i="1"/>
  <c r="FS41" i="1"/>
  <c r="FS12" i="1"/>
  <c r="FS13" i="1"/>
  <c r="FS14" i="1"/>
  <c r="FS15" i="1"/>
  <c r="FS16" i="1"/>
  <c r="FS17" i="1"/>
  <c r="FS18" i="1"/>
  <c r="FS19" i="1"/>
  <c r="FS20" i="1"/>
  <c r="FS21" i="1"/>
  <c r="FS22" i="1"/>
  <c r="FS23" i="1"/>
  <c r="FS24" i="1"/>
  <c r="FS25" i="1"/>
  <c r="FS26" i="1"/>
  <c r="FS39" i="1"/>
  <c r="FS42" i="1"/>
  <c r="FS27" i="1"/>
  <c r="FS28" i="1"/>
  <c r="FS29" i="1"/>
  <c r="FS30" i="1"/>
  <c r="FS31" i="1"/>
  <c r="FS32" i="1"/>
  <c r="FS33" i="1"/>
  <c r="FS34" i="1"/>
  <c r="FS35" i="1"/>
  <c r="FS36" i="1"/>
  <c r="FS37" i="1"/>
  <c r="CS8" i="1"/>
  <c r="CS10" i="1"/>
  <c r="CS11" i="1"/>
  <c r="CS12" i="1"/>
  <c r="CS14" i="1"/>
  <c r="CS15" i="1"/>
  <c r="CS17" i="1"/>
  <c r="CS18" i="1"/>
  <c r="CS22" i="1"/>
  <c r="CS27" i="1"/>
  <c r="CS28" i="1"/>
  <c r="CS29" i="1"/>
  <c r="CS31" i="1"/>
  <c r="CS33" i="1"/>
  <c r="CS34" i="1"/>
  <c r="CS36" i="1"/>
  <c r="HR10" i="1"/>
  <c r="HR13" i="1"/>
  <c r="HR17" i="1"/>
  <c r="HR22" i="1"/>
  <c r="HR25" i="1"/>
  <c r="HR37" i="1"/>
  <c r="P42" i="1"/>
  <c r="FP8" i="1"/>
  <c r="FP9" i="1"/>
  <c r="FP10" i="1"/>
  <c r="FP11" i="1"/>
  <c r="FP12" i="1"/>
  <c r="FP13" i="1"/>
  <c r="FP14" i="1"/>
  <c r="FP15" i="1"/>
  <c r="FP16" i="1"/>
  <c r="FP17" i="1"/>
  <c r="FP18" i="1"/>
  <c r="FP19" i="1"/>
  <c r="FP20" i="1"/>
  <c r="FP21" i="1"/>
  <c r="FP22" i="1"/>
  <c r="FP23" i="1"/>
  <c r="FP24" i="1"/>
  <c r="FP25" i="1"/>
  <c r="FP26" i="1"/>
  <c r="FP27" i="1"/>
  <c r="FP28" i="1"/>
  <c r="FP29" i="1"/>
  <c r="FP30" i="1"/>
  <c r="FP31" i="1"/>
  <c r="FP32" i="1"/>
  <c r="FP33" i="1"/>
  <c r="FP34" i="1"/>
  <c r="FP35" i="1"/>
  <c r="FP36" i="1"/>
  <c r="FP37" i="1"/>
  <c r="Y40" i="1"/>
  <c r="Y39" i="1"/>
  <c r="FM12" i="1"/>
  <c r="FM8" i="1"/>
  <c r="FM9" i="1"/>
  <c r="FM10" i="1"/>
  <c r="FM11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HU7" i="1"/>
  <c r="EU7" i="1"/>
  <c r="GE7" i="1"/>
  <c r="GB7" i="1"/>
  <c r="GZ7" i="1"/>
  <c r="GT7" i="1"/>
  <c r="GQ7" i="1"/>
  <c r="GK7" i="1"/>
  <c r="HF7" i="1"/>
  <c r="HC7" i="1"/>
  <c r="FS7" i="1"/>
  <c r="FP7" i="1"/>
  <c r="Y7" i="1"/>
  <c r="FM7" i="1"/>
  <c r="M8" i="1"/>
  <c r="M9" i="1"/>
  <c r="M10" i="1"/>
  <c r="M11" i="1"/>
  <c r="M13" i="1"/>
  <c r="M14" i="1"/>
  <c r="M15" i="1"/>
  <c r="M16" i="1"/>
  <c r="M17" i="1"/>
  <c r="M18" i="1"/>
  <c r="M19" i="1"/>
  <c r="M20" i="1"/>
  <c r="M21" i="1"/>
  <c r="M23" i="1"/>
  <c r="M25" i="1"/>
  <c r="M26" i="1"/>
  <c r="M39" i="1"/>
  <c r="M27" i="1"/>
  <c r="M28" i="1"/>
  <c r="M29" i="1"/>
  <c r="M31" i="1"/>
  <c r="M32" i="1"/>
  <c r="M33" i="1"/>
  <c r="M34" i="1"/>
  <c r="M35" i="1"/>
  <c r="M36" i="1"/>
  <c r="M7" i="1"/>
  <c r="V7" i="1"/>
  <c r="G41" i="1"/>
  <c r="G39" i="1"/>
  <c r="G42" i="1"/>
  <c r="G40" i="1"/>
  <c r="FI44" i="1" l="1"/>
  <c r="FH44" i="1"/>
  <c r="FJ6" i="1"/>
  <c r="Q44" i="1"/>
  <c r="S6" i="1"/>
  <c r="R44" i="1"/>
  <c r="S38" i="1"/>
  <c r="C38" i="1"/>
  <c r="LI39" i="1"/>
  <c r="HX44" i="1"/>
  <c r="B38" i="1"/>
  <c r="LH39" i="1"/>
  <c r="LG44" i="1"/>
  <c r="IJ44" i="1"/>
  <c r="CP44" i="1"/>
  <c r="DE44" i="1"/>
  <c r="CY44" i="1"/>
  <c r="CD44" i="1"/>
  <c r="CG44" i="1"/>
  <c r="AN44" i="1"/>
  <c r="BX44" i="1"/>
  <c r="DQ44" i="1"/>
  <c r="CA44" i="1"/>
  <c r="CV44" i="1"/>
  <c r="DB44" i="1"/>
  <c r="AT44" i="1"/>
  <c r="BC44" i="1"/>
  <c r="EO44" i="1"/>
  <c r="EU44" i="1"/>
  <c r="BI44" i="1"/>
  <c r="P44" i="1"/>
  <c r="J44" i="1"/>
  <c r="G44" i="1"/>
  <c r="FP44" i="1"/>
  <c r="BR44" i="1"/>
  <c r="GT44" i="1"/>
  <c r="GB44" i="1"/>
  <c r="V44" i="1"/>
  <c r="BF44" i="1"/>
  <c r="BU44" i="1"/>
  <c r="GE44" i="1"/>
  <c r="HU44" i="1"/>
  <c r="GQ44" i="1"/>
  <c r="LH6" i="1"/>
  <c r="LJ37" i="1"/>
  <c r="LJ35" i="1"/>
  <c r="LJ33" i="1"/>
  <c r="LJ31" i="1"/>
  <c r="LJ29" i="1"/>
  <c r="LJ27" i="1"/>
  <c r="LJ25" i="1"/>
  <c r="LJ23" i="1"/>
  <c r="LJ21" i="1"/>
  <c r="LJ19" i="1"/>
  <c r="LJ17" i="1"/>
  <c r="LJ15" i="1"/>
  <c r="LJ13" i="1"/>
  <c r="LJ11" i="1"/>
  <c r="LJ41" i="1"/>
  <c r="LJ9" i="1"/>
  <c r="LJ36" i="1"/>
  <c r="LJ34" i="1"/>
  <c r="LJ32" i="1"/>
  <c r="LJ30" i="1"/>
  <c r="LJ28" i="1"/>
  <c r="LJ26" i="1"/>
  <c r="LJ24" i="1"/>
  <c r="LJ22" i="1"/>
  <c r="LJ20" i="1"/>
  <c r="LJ18" i="1"/>
  <c r="LJ16" i="1"/>
  <c r="LJ14" i="1"/>
  <c r="LJ12" i="1"/>
  <c r="LJ10" i="1"/>
  <c r="LJ8" i="1"/>
  <c r="LJ42" i="1"/>
  <c r="ER44" i="1"/>
  <c r="FA44" i="1"/>
  <c r="LJ40" i="1"/>
  <c r="LJ7" i="1"/>
  <c r="EI44" i="1"/>
  <c r="DT44" i="1"/>
  <c r="BO44" i="1"/>
  <c r="HC44" i="1"/>
  <c r="DW44" i="1"/>
  <c r="M44" i="1"/>
  <c r="FY44" i="1"/>
  <c r="GH44" i="1"/>
  <c r="HR44" i="1"/>
  <c r="Y44" i="1"/>
  <c r="EX44" i="1"/>
  <c r="FS44" i="1"/>
  <c r="IP44" i="1"/>
  <c r="GZ44" i="1"/>
  <c r="FG44" i="1"/>
  <c r="FM44" i="1"/>
  <c r="CS44" i="1"/>
  <c r="FV44" i="1"/>
  <c r="GK44" i="1"/>
  <c r="HF44" i="1"/>
  <c r="IM6" i="1"/>
  <c r="FJ38" i="1"/>
  <c r="B6" i="1"/>
  <c r="AZ44" i="1"/>
  <c r="C6" i="1"/>
  <c r="D37" i="1"/>
  <c r="D35" i="1"/>
  <c r="D29" i="1"/>
  <c r="D27" i="1"/>
  <c r="D39" i="1"/>
  <c r="D25" i="1"/>
  <c r="D23" i="1"/>
  <c r="D34" i="1"/>
  <c r="D20" i="1"/>
  <c r="D16" i="1"/>
  <c r="D12" i="1"/>
  <c r="D10" i="1"/>
  <c r="D8" i="1"/>
  <c r="D7" i="1"/>
  <c r="D36" i="1"/>
  <c r="D15" i="1"/>
  <c r="D13" i="1"/>
  <c r="D41" i="1"/>
  <c r="D11" i="1"/>
  <c r="D9" i="1"/>
  <c r="D30" i="1"/>
  <c r="D28" i="1"/>
  <c r="D24" i="1"/>
  <c r="D22" i="1"/>
  <c r="D42" i="1"/>
  <c r="D18" i="1"/>
  <c r="D32" i="1"/>
  <c r="D21" i="1"/>
  <c r="D14" i="1"/>
  <c r="D33" i="1"/>
  <c r="D31" i="1"/>
  <c r="D26" i="1"/>
  <c r="D19" i="1"/>
  <c r="D17" i="1"/>
  <c r="D40" i="1"/>
  <c r="LI38" i="1" l="1"/>
  <c r="LH38" i="1"/>
  <c r="LJ39" i="1"/>
  <c r="B44" i="1"/>
  <c r="LI44" i="1"/>
  <c r="LJ6" i="1"/>
  <c r="D38" i="1"/>
  <c r="FJ44" i="1"/>
  <c r="D6" i="1"/>
  <c r="S44" i="1"/>
  <c r="C44" i="1"/>
  <c r="LJ38" i="1" l="1"/>
  <c r="D44" i="1"/>
  <c r="LJ44" i="1" l="1"/>
</calcChain>
</file>

<file path=xl/sharedStrings.xml><?xml version="1.0" encoding="utf-8"?>
<sst xmlns="http://schemas.openxmlformats.org/spreadsheetml/2006/main" count="615" uniqueCount="233">
  <si>
    <t>0130278010</t>
  </si>
  <si>
    <t>0130278020</t>
  </si>
  <si>
    <t>0130278050</t>
  </si>
  <si>
    <t>0130278060</t>
  </si>
  <si>
    <t>8800000704</t>
  </si>
  <si>
    <t>8800050100</t>
  </si>
  <si>
    <t>8800051180</t>
  </si>
  <si>
    <t>0430879206</t>
  </si>
  <si>
    <t>1730372400</t>
  </si>
  <si>
    <t>8800009218</t>
  </si>
  <si>
    <t>1410271230</t>
  </si>
  <si>
    <t>1420171201</t>
  </si>
  <si>
    <t>1420171228</t>
  </si>
  <si>
    <t>1420371218</t>
  </si>
  <si>
    <t>1430271432</t>
  </si>
  <si>
    <t>1470271101</t>
  </si>
  <si>
    <t>1210374521</t>
  </si>
  <si>
    <t>1310374505</t>
  </si>
  <si>
    <t>1310379227</t>
  </si>
  <si>
    <t>1310379502</t>
  </si>
  <si>
    <t>1330374315</t>
  </si>
  <si>
    <t>1330374317</t>
  </si>
  <si>
    <t>2710274905</t>
  </si>
  <si>
    <t>28301R0230</t>
  </si>
  <si>
    <t>8800079208</t>
  </si>
  <si>
    <t>8800051200</t>
  </si>
  <si>
    <t>8800079207</t>
  </si>
  <si>
    <t>8800079214</t>
  </si>
  <si>
    <t>0570577263</t>
  </si>
  <si>
    <t>0570579263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</si>
  <si>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</si>
  <si>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</si>
  <si>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</si>
  <si>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Резервные фонды исполнительных органов государственной власти субъекта Российской Федерации</t>
  </si>
  <si>
    <t>Дотации, связанные с особым режимом безопасного функционирования закрытых административно-территориальных образований</t>
  </si>
  <si>
    <t>Осуществление первичного воинского учета на территориях, где отсутствуют военные комиссариаты</t>
  </si>
  <si>
    <t>Осуществление государственных полномочий в сфере труда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</si>
  <si>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</si>
  <si>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</si>
  <si>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Предупреждение и ликвидация последствий чрезвычайных ситуаций и стихийных бедствий природного и техногенного характера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</si>
  <si>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</si>
  <si>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</si>
  <si>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</si>
  <si>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</si>
  <si>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</si>
  <si>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Осуществление городским округом "Город Чита" функций административного центра (столицы) Забайкальского края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</si>
  <si>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</si>
  <si>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</si>
  <si>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</si>
  <si>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</si>
  <si>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Поддержка экономического и социального развития коренных малочисленных народов Севера, Сибири и Дальнего Востока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</si>
  <si>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</si>
  <si>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Мероприятия по переселению граждан из ветхого и аварийного жилья в зоне Байкало-Амурской магистрали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</si>
  <si>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</si>
  <si>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</si>
  <si>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государственного полномочия по созданию административных комиссий в Забайкальском крае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</si>
  <si>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</si>
  <si>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Организация проведения мероприятий по содержанию безнадзорных животных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</si>
  <si>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</si>
  <si>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Агинский район</t>
  </si>
  <si>
    <t>Акшинский район</t>
  </si>
  <si>
    <t>Алек-Заводский район</t>
  </si>
  <si>
    <t>Балейский район</t>
  </si>
  <si>
    <t>Борзинский район</t>
  </si>
  <si>
    <t>г. Петровск-Забайкальский</t>
  </si>
  <si>
    <t>г. Чита</t>
  </si>
  <si>
    <t>Газ-Заводский район</t>
  </si>
  <si>
    <t>Дульдургинский район</t>
  </si>
  <si>
    <t>Забайкальский район</t>
  </si>
  <si>
    <t>Каларский район</t>
  </si>
  <si>
    <t>Калганский район</t>
  </si>
  <si>
    <t>Карымский район</t>
  </si>
  <si>
    <t>Краснокаменск и Краснокаменский район</t>
  </si>
  <si>
    <t>Красночикойский район</t>
  </si>
  <si>
    <t>Кыринский район</t>
  </si>
  <si>
    <t>Могойтуйский район</t>
  </si>
  <si>
    <t>Могочинский район</t>
  </si>
  <si>
    <t>Нерчинский район</t>
  </si>
  <si>
    <t>Нерчинско-Заводский район</t>
  </si>
  <si>
    <t>Оловяннинский район</t>
  </si>
  <si>
    <t>Ононский район</t>
  </si>
  <si>
    <t>п. Агинское</t>
  </si>
  <si>
    <t>п.Горный ЗАТО</t>
  </si>
  <si>
    <t>Петровск-Забайкальский район</t>
  </si>
  <si>
    <t>Приаргунский район</t>
  </si>
  <si>
    <t>Сретенский район</t>
  </si>
  <si>
    <t>Тунгиро-Олекминский район</t>
  </si>
  <si>
    <t>Тунгокоченский район</t>
  </si>
  <si>
    <t>Улетовский район</t>
  </si>
  <si>
    <t>Хилокский район</t>
  </si>
  <si>
    <t>Чернышевский район</t>
  </si>
  <si>
    <t>Читинский район</t>
  </si>
  <si>
    <t>Шелопугинский район</t>
  </si>
  <si>
    <t>Шилкинский район</t>
  </si>
  <si>
    <t>% исполнения</t>
  </si>
  <si>
    <t>Дотации - всего</t>
  </si>
  <si>
    <t>Фактическое исполнение</t>
  </si>
  <si>
    <t>в том числе</t>
  </si>
  <si>
    <t>Субсидии - всего</t>
  </si>
  <si>
    <t>Субвенции- всего</t>
  </si>
  <si>
    <t>Иные межбюджетные трансферты - всего</t>
  </si>
  <si>
    <t>Всего межбюджетных трансфертов</t>
  </si>
  <si>
    <t>Наименование муниципальных районов и городских округов</t>
  </si>
  <si>
    <t>Муниципальные районы</t>
  </si>
  <si>
    <t>Городские окрута</t>
  </si>
  <si>
    <t>ВСЕГО</t>
  </si>
  <si>
    <t>Утвержденные бюджетные назначения (уточненные)</t>
  </si>
  <si>
    <t>тыс.рублей</t>
  </si>
  <si>
    <t>Нераспределенные средства</t>
  </si>
  <si>
    <t>20102R5670</t>
  </si>
  <si>
    <t>15103R4660</t>
  </si>
  <si>
    <t>15106R4670</t>
  </si>
  <si>
    <t>Реализация мероприятий по обеспечению жильем молодых семей</t>
  </si>
  <si>
    <t>12301R4970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</si>
  <si>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</si>
  <si>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0130278181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</si>
  <si>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</si>
  <si>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</si>
  <si>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Развитие сети плоскостных спортивных сооружений в сельской местности</t>
  </si>
  <si>
    <t>Реализация мероприятий по устойчивому развитию сельских территорий в целях их благоустройства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</si>
  <si>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</si>
  <si>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0820374102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</si>
  <si>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</si>
  <si>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Осуществление государственных полномочий в области социальной защиты населения</t>
  </si>
  <si>
    <t>Осуществление государственных полномочий в сфере государственного управления</t>
  </si>
  <si>
    <t>1490579230</t>
  </si>
  <si>
    <t>Осуществление государственных полномочий в области образования</t>
  </si>
  <si>
    <t>20101R5670</t>
  </si>
  <si>
    <t>20103R5670</t>
  </si>
  <si>
    <t>Реализация мероприятий по устойчивому развитию сельских территорий</t>
  </si>
  <si>
    <t>24202R0270</t>
  </si>
  <si>
    <t>1410171201</t>
  </si>
  <si>
    <t>15102R5190</t>
  </si>
  <si>
    <t>15106R5190</t>
  </si>
  <si>
    <t>2010377670</t>
  </si>
  <si>
    <t>Х</t>
  </si>
  <si>
    <t>19703R5150</t>
  </si>
  <si>
    <t>0130279205</t>
  </si>
  <si>
    <t>Сведения о предоставлении из бюджета Забайкальского края межбюджетных трансфертов муниципальным районам (городским округам) в 2019 году</t>
  </si>
  <si>
    <t>0130278180</t>
  </si>
  <si>
    <t>Субсидии бюджетам муниципальных районов и городских округов в целях софинансирования расходных обязательств бюджета муниципального района (городского округа) по оплате труда работников учреждений бюджетной сферы, финансируемых за счет средств муниципального района (городского округа)</t>
  </si>
  <si>
    <t>032I555270</t>
  </si>
  <si>
    <t>Государственная поддержка малого и среднего предпринимательства в субъектах Российской Федерации</t>
  </si>
  <si>
    <t>0820177264</t>
  </si>
  <si>
    <t>Реализация мероприятий по ликвидации мест несанкционированного размещения отходов</t>
  </si>
  <si>
    <t>082G474508</t>
  </si>
  <si>
    <t>Модернизация и закрытие котельных с их переводом на централизованное теплоснабжение</t>
  </si>
  <si>
    <t>131G474506</t>
  </si>
  <si>
    <t>Проектирование и строительство троллейбусных линий</t>
  </si>
  <si>
    <t>Субсидия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</si>
  <si>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1410671439</t>
  </si>
  <si>
    <t>Обеспечение основных требований действующего законодательства в области пожарной безопасности образовательных организаций</t>
  </si>
  <si>
    <t>1410671440</t>
  </si>
  <si>
    <t>Обеспечение основных требований действующего законодательства в области антитеррористической безопасности образовательных организаций</t>
  </si>
  <si>
    <t>141P251590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</si>
  <si>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</si>
  <si>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141P25159F</t>
  </si>
  <si>
    <t>Cоздание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</si>
  <si>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141P252320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</si>
  <si>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</si>
  <si>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1420471436</t>
  </si>
  <si>
    <t>Реализация мероприятий по созданию дополнительных мест в государственных (муниципальных) образовательных организациях различных типов в соответствии с прогнозируемой потребностью и современными требованиями</t>
  </si>
  <si>
    <t>1420471438</t>
  </si>
  <si>
    <t>Реализация мероприятий по содействию созданию в субъектах Российской Федерации (исходя из прогнозируемой потребности) новых мест в общеобразовательных организациях</t>
  </si>
  <si>
    <t>1420471439</t>
  </si>
  <si>
    <t>1420471440</t>
  </si>
  <si>
    <t>142E151690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</si>
  <si>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</si>
  <si>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142E155200</t>
  </si>
  <si>
    <t>Создание новых мест в общеобразовательных организациях</t>
  </si>
  <si>
    <t>142E250970</t>
  </si>
  <si>
    <t>1430771439</t>
  </si>
  <si>
    <t>1430771440</t>
  </si>
  <si>
    <t>145E452100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</si>
  <si>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</si>
  <si>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</t>
  </si>
  <si>
    <t>Поддержка отрасли культуры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</si>
  <si>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</si>
  <si>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</si>
  <si>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151A155190</t>
  </si>
  <si>
    <t>Государственная поддержка отрасли культуры</t>
  </si>
  <si>
    <t>1920578182</t>
  </si>
  <si>
    <t>Субсидии на реализацию мероприятий проекта "Забайкалье - территория будущего"</t>
  </si>
  <si>
    <t>201P555670</t>
  </si>
  <si>
    <t>Обеспечение устойчивого развития сельских территорий</t>
  </si>
  <si>
    <t>201P573670</t>
  </si>
  <si>
    <t>2420172270</t>
  </si>
  <si>
    <t>Субсидии на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</si>
  <si>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Мероприятия государственной программы Российской Федерации "Доступная среда"</t>
  </si>
  <si>
    <t>272G552430</t>
  </si>
  <si>
    <t>Строительство и реконструкция (модернизация) объектов питьевого водоснабжения</t>
  </si>
  <si>
    <t>272G574102</t>
  </si>
  <si>
    <t>291F255550</t>
  </si>
  <si>
    <t>Реализация программ формирования современной городской среды</t>
  </si>
  <si>
    <t>Субвенция на предоставление дотаций поселениям на выравнивание бюджетной обеспеченности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</si>
  <si>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</si>
  <si>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Обеспечение отдыха, организация и обеспечение оздоровления детей в каникулярное время в муниципальных организациях отдыха детей и их оздоровления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</si>
  <si>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</si>
  <si>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1730579581</t>
  </si>
  <si>
    <t>8800079220</t>
  </si>
  <si>
    <t>1330353900</t>
  </si>
  <si>
    <t>Финансовое обеспечение дорожной деятельности</t>
  </si>
  <si>
    <t>1330354790</t>
  </si>
  <si>
    <t>Реализация мероприятий по восстановлению автомобильных дорог регионального, межмуниципального и местного значения при ликвидации последствий чрезвычайных ситуаций</t>
  </si>
  <si>
    <t>133065505М</t>
  </si>
  <si>
    <t>Реализация мероприятий плана социального развития центров экономического роста Забайкальского края (иные межбюджетные трансферты бюджетам муниципальных районов и городских округов)</t>
  </si>
  <si>
    <t>133R153930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</si>
  <si>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</si>
  <si>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1410271441</t>
  </si>
  <si>
    <t>Капитальный ремонт зданий и помещений для реализации образовательных программ дошкольного образования</t>
  </si>
  <si>
    <t>141075505М</t>
  </si>
  <si>
    <t>14107Ц505М</t>
  </si>
  <si>
    <t>1420172354</t>
  </si>
  <si>
    <t>Реализация мероприятий плана социального развития центров экономического роста Забайкальского края за счет средств краевого бюджета (иные межбюджетные трансферты бюджетам муниципальных районов и городских округов)</t>
  </si>
  <si>
    <t>Поддержка проектов, связанных с инновациями в образовании</t>
  </si>
  <si>
    <t>142045505М</t>
  </si>
  <si>
    <t>14204R6480</t>
  </si>
  <si>
    <t>Обеспечение оборудования зданий общеобразовательных организаций санитарно-гигиеническими помещениями с соблюдением температурного режима</t>
  </si>
  <si>
    <t>14204Ц505М</t>
  </si>
  <si>
    <t>151085505М</t>
  </si>
  <si>
    <t>15108Ц505М</t>
  </si>
  <si>
    <t>184015505М</t>
  </si>
  <si>
    <t>18401Ц505М</t>
  </si>
  <si>
    <t>2120472806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</si>
  <si>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</si>
  <si>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272025505М</t>
  </si>
  <si>
    <t>27202Ц505М</t>
  </si>
  <si>
    <t>291045505М</t>
  </si>
  <si>
    <t>29104Ц505М</t>
  </si>
  <si>
    <t>291F254240</t>
  </si>
  <si>
    <t>8800051040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</si>
  <si>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</si>
  <si>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Реализация мероприятий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</si>
</sst>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FFC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FAC090"/>
      </top>
      <bottom style="medium">
        <color rgb="FFFAC09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9" fontId="3" fillId="0" borderId="5">
      <alignment horizontal="center" vertical="center" wrapText="1"/>
    </xf>
    <xf numFmtId="0" fontId="7" fillId="0" borderId="0" applyFont="0" applyFill="0" applyBorder="0" applyAlignment="0" applyProtection="0"/>
    <xf numFmtId="49" fontId="3" fillId="0" borderId="5">
      <alignment horizontal="center" vertical="center" wrapText="1"/>
    </xf>
    <xf numFmtId="4" fontId="9" fillId="2" borderId="11">
      <alignment horizontal="right" shrinkToFit="1"/>
    </xf>
  </cellStyleXfs>
  <cellXfs count="138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1" fillId="0" borderId="0" xfId="0" applyFont="1" applyFill="1" applyAlignment="1">
      <alignment horizontal="left" vertical="center" wrapText="1"/>
    </xf>
    <xf numFmtId="164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1" fillId="0" borderId="3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Fill="1" applyBorder="1" applyAlignment="1">
      <alignment horizontal="center" vertical="center" wrapText="1"/>
    </xf>
    <xf numFmtId="4" fontId="1" fillId="0" borderId="25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left" vertical="center"/>
    </xf>
    <xf numFmtId="164" fontId="1" fillId="0" borderId="20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164" fontId="5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 applyProtection="1">
      <alignment horizontal="center" vertical="center" wrapText="1"/>
      <protection locked="0" hidden="1"/>
    </xf>
    <xf numFmtId="164" fontId="8" fillId="0" borderId="1" xfId="3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/>
    </xf>
    <xf numFmtId="164" fontId="1" fillId="0" borderId="22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 applyProtection="1">
      <alignment horizontal="center" vertical="center" shrinkToFit="1"/>
    </xf>
    <xf numFmtId="164" fontId="10" fillId="0" borderId="1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4" fontId="1" fillId="0" borderId="17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1" fillId="0" borderId="19" xfId="0" applyNumberFormat="1" applyFont="1" applyFill="1" applyBorder="1" applyAlignment="1">
      <alignment horizontal="center" vertical="center" wrapText="1"/>
    </xf>
  </cellXfs>
  <cellStyles count="5">
    <cellStyle name="xl23" xfId="3"/>
    <cellStyle name="xl34" xfId="4"/>
    <cellStyle name="xl36" xfId="1"/>
    <cellStyle name="Обычный" xfId="0" builtinId="0"/>
    <cellStyle name="Финансов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N48"/>
  <sheetViews>
    <sheetView tabSelected="1" view="pageBreakPreview" zoomScale="80" zoomScaleNormal="110" zoomScaleSheetLayoutView="80" workbookViewId="0">
      <pane xSplit="1" ySplit="5" topLeftCell="LA6" activePane="bottomRight" state="frozen"/>
      <selection pane="topRight" activeCell="B1" sqref="B1"/>
      <selection pane="bottomLeft" activeCell="A7" sqref="A7"/>
      <selection pane="bottomRight" activeCell="LK6" sqref="LK6:LN7"/>
    </sheetView>
  </sheetViews>
  <sheetFormatPr defaultColWidth="27.28515625" defaultRowHeight="12.75" x14ac:dyDescent="0.2"/>
  <cols>
    <col min="1" max="1" width="30.140625" style="1" customWidth="1"/>
    <col min="2" max="2" width="15.5703125" style="1" customWidth="1"/>
    <col min="3" max="3" width="15.28515625" style="1" customWidth="1"/>
    <col min="4" max="4" width="9" style="1" customWidth="1"/>
    <col min="5" max="5" width="15.28515625" style="1" customWidth="1"/>
    <col min="6" max="6" width="13.140625" style="1" customWidth="1"/>
    <col min="7" max="7" width="9.28515625" style="1" customWidth="1"/>
    <col min="8" max="8" width="15.28515625" style="1" customWidth="1"/>
    <col min="9" max="9" width="13.7109375" style="1" customWidth="1"/>
    <col min="10" max="10" width="8.85546875" style="1" customWidth="1"/>
    <col min="11" max="11" width="15.7109375" style="1" customWidth="1"/>
    <col min="12" max="12" width="13.28515625" style="1" customWidth="1"/>
    <col min="13" max="13" width="9" style="1" customWidth="1"/>
    <col min="14" max="14" width="16.28515625" style="1" customWidth="1"/>
    <col min="15" max="15" width="13.7109375" style="1" customWidth="1"/>
    <col min="16" max="16" width="8.5703125" style="1" customWidth="1"/>
    <col min="17" max="17" width="16.28515625" style="1" customWidth="1"/>
    <col min="18" max="18" width="14.42578125" style="1" customWidth="1"/>
    <col min="19" max="19" width="9" style="1" customWidth="1"/>
    <col min="20" max="20" width="15.28515625" style="1" customWidth="1"/>
    <col min="21" max="21" width="14.7109375" style="1" customWidth="1"/>
    <col min="22" max="22" width="8.5703125" style="1" customWidth="1"/>
    <col min="23" max="23" width="17.140625" style="1" customWidth="1"/>
    <col min="24" max="24" width="13.7109375" style="1" customWidth="1"/>
    <col min="25" max="25" width="9" style="1" customWidth="1"/>
    <col min="26" max="26" width="15.42578125" style="1" customWidth="1"/>
    <col min="27" max="27" width="14.7109375" style="1" customWidth="1"/>
    <col min="28" max="28" width="9.28515625" style="1" customWidth="1"/>
    <col min="29" max="29" width="15" style="1" customWidth="1"/>
    <col min="30" max="30" width="13.7109375" style="1" customWidth="1"/>
    <col min="31" max="31" width="9" style="1" customWidth="1"/>
    <col min="32" max="32" width="15.140625" style="1" customWidth="1"/>
    <col min="33" max="33" width="14.140625" style="1" customWidth="1"/>
    <col min="34" max="34" width="9.28515625" style="1" customWidth="1"/>
    <col min="35" max="35" width="16.140625" style="1" customWidth="1"/>
    <col min="36" max="36" width="13.5703125" style="1" customWidth="1"/>
    <col min="37" max="37" width="9.140625" style="1" customWidth="1"/>
    <col min="38" max="38" width="16" style="1" customWidth="1"/>
    <col min="39" max="39" width="13.28515625" style="1" customWidth="1"/>
    <col min="40" max="40" width="9.28515625" style="1" customWidth="1"/>
    <col min="41" max="41" width="16.28515625" style="1" customWidth="1"/>
    <col min="42" max="42" width="13.7109375" style="1" customWidth="1"/>
    <col min="43" max="43" width="9" style="1" customWidth="1"/>
    <col min="44" max="44" width="14.7109375" style="1" customWidth="1"/>
    <col min="45" max="45" width="13.28515625" style="1" customWidth="1"/>
    <col min="46" max="46" width="9.28515625" style="1" customWidth="1"/>
    <col min="47" max="47" width="15.5703125" style="1" customWidth="1"/>
    <col min="48" max="48" width="13.7109375" style="1" customWidth="1"/>
    <col min="49" max="49" width="12.7109375" style="1" customWidth="1"/>
    <col min="50" max="50" width="16" style="1" customWidth="1"/>
    <col min="51" max="51" width="13.42578125" style="1" customWidth="1"/>
    <col min="52" max="52" width="9" style="1" customWidth="1"/>
    <col min="53" max="53" width="15.5703125" style="1" customWidth="1"/>
    <col min="54" max="54" width="13.5703125" style="1" customWidth="1"/>
    <col min="55" max="55" width="8.5703125" style="1" customWidth="1"/>
    <col min="56" max="56" width="16.5703125" style="1" customWidth="1"/>
    <col min="57" max="57" width="13.140625" style="1" customWidth="1"/>
    <col min="58" max="58" width="8.85546875" style="1" customWidth="1"/>
    <col min="59" max="59" width="15.28515625" style="1" customWidth="1"/>
    <col min="60" max="60" width="13.85546875" style="1" customWidth="1"/>
    <col min="61" max="61" width="9" style="1" customWidth="1"/>
    <col min="62" max="62" width="15.140625" style="1" customWidth="1"/>
    <col min="63" max="63" width="13.7109375" style="1" customWidth="1"/>
    <col min="64" max="64" width="8.5703125" style="1" customWidth="1"/>
    <col min="65" max="65" width="16.28515625" style="1" customWidth="1"/>
    <col min="66" max="66" width="14.28515625" style="1" customWidth="1"/>
    <col min="67" max="67" width="9.28515625" style="1" customWidth="1"/>
    <col min="68" max="68" width="15.85546875" style="1" customWidth="1"/>
    <col min="69" max="69" width="14.28515625" style="1" customWidth="1"/>
    <col min="70" max="70" width="9" style="1" customWidth="1"/>
    <col min="71" max="71" width="15.85546875" style="1" customWidth="1"/>
    <col min="72" max="72" width="14" style="1" customWidth="1"/>
    <col min="73" max="73" width="9.28515625" style="1" customWidth="1"/>
    <col min="74" max="74" width="17" style="1" customWidth="1"/>
    <col min="75" max="75" width="14" style="1" customWidth="1"/>
    <col min="76" max="76" width="8.7109375" style="1" customWidth="1"/>
    <col min="77" max="77" width="15.85546875" style="1" customWidth="1"/>
    <col min="78" max="78" width="14.28515625" style="1" customWidth="1"/>
    <col min="79" max="79" width="9" style="1" customWidth="1"/>
    <col min="80" max="80" width="16.28515625" style="1" customWidth="1"/>
    <col min="81" max="81" width="14" style="1" customWidth="1"/>
    <col min="82" max="82" width="9.85546875" style="1" customWidth="1"/>
    <col min="83" max="83" width="16" style="1" customWidth="1"/>
    <col min="84" max="84" width="15.140625" style="1" customWidth="1"/>
    <col min="85" max="85" width="9.140625" style="1" customWidth="1"/>
    <col min="86" max="86" width="16.140625" style="1" customWidth="1"/>
    <col min="87" max="87" width="14.5703125" style="1" customWidth="1"/>
    <col min="88" max="88" width="9.28515625" style="1" customWidth="1"/>
    <col min="89" max="89" width="15" style="1" customWidth="1"/>
    <col min="90" max="90" width="13.85546875" style="1" customWidth="1"/>
    <col min="91" max="91" width="9" style="1" customWidth="1"/>
    <col min="92" max="92" width="15.5703125" style="1" customWidth="1"/>
    <col min="93" max="93" width="13.28515625" style="1" customWidth="1"/>
    <col min="94" max="94" width="9" style="1" customWidth="1"/>
    <col min="95" max="95" width="15.85546875" style="1" customWidth="1"/>
    <col min="96" max="96" width="13.140625" style="1" customWidth="1"/>
    <col min="97" max="97" width="8.42578125" style="1" customWidth="1"/>
    <col min="98" max="98" width="18.7109375" style="1" customWidth="1"/>
    <col min="99" max="99" width="14.7109375" style="1" customWidth="1"/>
    <col min="100" max="100" width="14" style="1" customWidth="1"/>
    <col min="101" max="101" width="15.140625" style="1" customWidth="1"/>
    <col min="102" max="102" width="14.140625" style="1" customWidth="1"/>
    <col min="103" max="103" width="8.7109375" style="1" customWidth="1"/>
    <col min="104" max="104" width="16" style="1" customWidth="1"/>
    <col min="105" max="105" width="13.140625" style="1" customWidth="1"/>
    <col min="106" max="106" width="8.5703125" style="1" customWidth="1"/>
    <col min="107" max="107" width="15.5703125" style="1" customWidth="1"/>
    <col min="108" max="108" width="14" style="1" customWidth="1"/>
    <col min="109" max="109" width="8.85546875" style="1" customWidth="1"/>
    <col min="110" max="110" width="15.5703125" style="1" customWidth="1"/>
    <col min="111" max="111" width="14" style="1" customWidth="1"/>
    <col min="112" max="112" width="8.5703125" style="1" customWidth="1"/>
    <col min="113" max="113" width="15.28515625" style="1" customWidth="1"/>
    <col min="114" max="114" width="13.85546875" style="1" customWidth="1"/>
    <col min="115" max="115" width="8.5703125" style="1" customWidth="1"/>
    <col min="116" max="116" width="15.85546875" style="1" customWidth="1"/>
    <col min="117" max="117" width="13.85546875" style="1" customWidth="1"/>
    <col min="118" max="118" width="8.42578125" style="1" customWidth="1"/>
    <col min="119" max="119" width="15.85546875" style="1" customWidth="1"/>
    <col min="120" max="120" width="14.28515625" style="1" customWidth="1"/>
    <col min="121" max="121" width="8.85546875" style="1" customWidth="1"/>
    <col min="122" max="122" width="15.85546875" style="1" customWidth="1"/>
    <col min="123" max="123" width="14.5703125" style="1" customWidth="1"/>
    <col min="124" max="124" width="8.7109375" style="1" customWidth="1"/>
    <col min="125" max="125" width="16.28515625" style="1" customWidth="1"/>
    <col min="126" max="126" width="15.7109375" style="1" customWidth="1"/>
    <col min="127" max="127" width="8.7109375" style="1" customWidth="1"/>
    <col min="128" max="128" width="16.42578125" style="1" customWidth="1"/>
    <col min="129" max="129" width="14.5703125" style="1" customWidth="1"/>
    <col min="130" max="130" width="9.28515625" style="1" customWidth="1"/>
    <col min="131" max="131" width="17.7109375" style="1" customWidth="1"/>
    <col min="132" max="132" width="14.140625" style="1" customWidth="1"/>
    <col min="133" max="133" width="9.28515625" style="1" customWidth="1"/>
    <col min="134" max="134" width="16.28515625" style="1" customWidth="1"/>
    <col min="135" max="135" width="14.140625" style="1" customWidth="1"/>
    <col min="136" max="136" width="8.7109375" style="1" customWidth="1"/>
    <col min="137" max="137" width="15.85546875" style="1" customWidth="1"/>
    <col min="138" max="138" width="13.42578125" style="1" customWidth="1"/>
    <col min="139" max="139" width="9.28515625" style="1" customWidth="1"/>
    <col min="140" max="140" width="15.85546875" style="1" customWidth="1"/>
    <col min="141" max="141" width="14.85546875" style="1" customWidth="1"/>
    <col min="142" max="142" width="8.5703125" style="1" customWidth="1"/>
    <col min="143" max="143" width="16.28515625" style="1" customWidth="1"/>
    <col min="144" max="144" width="14.85546875" style="1" customWidth="1"/>
    <col min="145" max="145" width="9" style="1" customWidth="1"/>
    <col min="146" max="146" width="15.140625" style="1" customWidth="1"/>
    <col min="147" max="147" width="13.5703125" style="1" customWidth="1"/>
    <col min="148" max="148" width="9" style="1" customWidth="1"/>
    <col min="149" max="149" width="15.140625" style="1" customWidth="1"/>
    <col min="150" max="150" width="14.140625" style="1" customWidth="1"/>
    <col min="151" max="151" width="9.28515625" style="1" customWidth="1"/>
    <col min="152" max="152" width="15" style="1" customWidth="1"/>
    <col min="153" max="153" width="13.85546875" style="1" customWidth="1"/>
    <col min="154" max="154" width="8.85546875" style="1" customWidth="1"/>
    <col min="155" max="155" width="16.42578125" style="1" customWidth="1"/>
    <col min="156" max="156" width="13.140625" style="1" customWidth="1"/>
    <col min="157" max="157" width="9.28515625" style="1" customWidth="1"/>
    <col min="158" max="158" width="15.28515625" style="1" customWidth="1"/>
    <col min="159" max="159" width="13.5703125" style="1" customWidth="1"/>
    <col min="160" max="160" width="8.85546875" style="1" customWidth="1"/>
    <col min="161" max="161" width="15.28515625" style="1" customWidth="1"/>
    <col min="162" max="162" width="14.28515625" style="1" customWidth="1"/>
    <col min="163" max="163" width="8.42578125" style="1" customWidth="1"/>
    <col min="164" max="164" width="15" style="1" customWidth="1"/>
    <col min="165" max="165" width="15" style="1" bestFit="1" customWidth="1"/>
    <col min="166" max="166" width="8.85546875" style="1" customWidth="1"/>
    <col min="167" max="167" width="15.85546875" style="1" customWidth="1"/>
    <col min="168" max="168" width="13.5703125" style="1" customWidth="1"/>
    <col min="169" max="169" width="8.85546875" style="1" customWidth="1"/>
    <col min="170" max="170" width="15.42578125" style="1" customWidth="1"/>
    <col min="171" max="171" width="14.85546875" style="1" customWidth="1"/>
    <col min="172" max="172" width="8.5703125" style="1" customWidth="1"/>
    <col min="173" max="173" width="15.140625" style="1" customWidth="1"/>
    <col min="174" max="174" width="13.7109375" style="1" customWidth="1"/>
    <col min="175" max="175" width="9.140625" style="1" customWidth="1"/>
    <col min="176" max="176" width="15" style="1" customWidth="1"/>
    <col min="177" max="177" width="13.5703125" style="1" customWidth="1"/>
    <col min="178" max="178" width="8.7109375" style="1" customWidth="1"/>
    <col min="179" max="179" width="15.140625" style="1" customWidth="1"/>
    <col min="180" max="180" width="14" style="1" customWidth="1"/>
    <col min="181" max="181" width="8.5703125" style="1" customWidth="1"/>
    <col min="182" max="182" width="17.7109375" style="1" customWidth="1"/>
    <col min="183" max="183" width="14.42578125" style="1" customWidth="1"/>
    <col min="184" max="184" width="12.42578125" style="1" customWidth="1"/>
    <col min="185" max="185" width="19.28515625" style="1" customWidth="1"/>
    <col min="186" max="186" width="17.140625" style="1" customWidth="1"/>
    <col min="187" max="187" width="13.5703125" style="1" customWidth="1"/>
    <col min="188" max="188" width="21.5703125" style="1" customWidth="1"/>
    <col min="189" max="189" width="15.42578125" style="1" customWidth="1"/>
    <col min="190" max="190" width="16.42578125" style="1" customWidth="1"/>
    <col min="191" max="191" width="20.5703125" style="1" customWidth="1"/>
    <col min="192" max="192" width="18.140625" style="1" customWidth="1"/>
    <col min="193" max="193" width="18.5703125" style="1" customWidth="1"/>
    <col min="194" max="194" width="16.5703125" style="1" customWidth="1"/>
    <col min="195" max="195" width="14.5703125" style="1" customWidth="1"/>
    <col min="196" max="196" width="11.5703125" style="1" customWidth="1"/>
    <col min="197" max="197" width="19.140625" style="1" customWidth="1"/>
    <col min="198" max="198" width="19.7109375" style="1" customWidth="1"/>
    <col min="199" max="199" width="19.28515625" style="1" customWidth="1"/>
    <col min="200" max="200" width="15" style="1" customWidth="1"/>
    <col min="201" max="201" width="14.28515625" style="1" customWidth="1"/>
    <col min="202" max="202" width="11.5703125" style="1" customWidth="1"/>
    <col min="203" max="203" width="15.28515625" style="1" customWidth="1"/>
    <col min="204" max="204" width="14.7109375" style="1" customWidth="1"/>
    <col min="205" max="205" width="9.28515625" style="1" customWidth="1"/>
    <col min="206" max="206" width="15.28515625" style="1" customWidth="1"/>
    <col min="207" max="207" width="14.140625" style="1" customWidth="1"/>
    <col min="208" max="208" width="8.7109375" style="1" customWidth="1"/>
    <col min="209" max="209" width="15.140625" style="1" customWidth="1"/>
    <col min="210" max="210" width="13.28515625" style="1" customWidth="1"/>
    <col min="211" max="211" width="9" style="1" customWidth="1"/>
    <col min="212" max="212" width="15.85546875" style="1" customWidth="1"/>
    <col min="213" max="213" width="14.42578125" style="1" customWidth="1"/>
    <col min="214" max="214" width="8.85546875" style="1" customWidth="1"/>
    <col min="215" max="215" width="17.140625" style="1" customWidth="1"/>
    <col min="216" max="216" width="14" style="1" customWidth="1"/>
    <col min="217" max="217" width="8.42578125" style="1" customWidth="1"/>
    <col min="218" max="218" width="15.7109375" style="1" customWidth="1"/>
    <col min="219" max="219" width="16.140625" style="1" customWidth="1"/>
    <col min="220" max="220" width="9.140625" style="1" customWidth="1"/>
    <col min="221" max="221" width="15.7109375" style="1" customWidth="1"/>
    <col min="222" max="222" width="14.140625" style="1" customWidth="1"/>
    <col min="223" max="223" width="11.5703125" style="1" customWidth="1"/>
    <col min="224" max="224" width="15.5703125" style="1" customWidth="1"/>
    <col min="225" max="225" width="14.28515625" style="1" customWidth="1"/>
    <col min="226" max="226" width="8.5703125" style="1" customWidth="1"/>
    <col min="227" max="227" width="15.28515625" style="1" customWidth="1"/>
    <col min="228" max="228" width="13.42578125" style="1" customWidth="1"/>
    <col min="229" max="229" width="8.5703125" style="1" customWidth="1"/>
    <col min="230" max="230" width="15.140625" style="1" customWidth="1"/>
    <col min="231" max="231" width="14" style="1" customWidth="1"/>
    <col min="232" max="232" width="9" style="1" customWidth="1"/>
    <col min="233" max="233" width="15.28515625" style="1" customWidth="1"/>
    <col min="234" max="234" width="14.5703125" style="1" customWidth="1"/>
    <col min="235" max="235" width="11.5703125" style="1" customWidth="1"/>
    <col min="236" max="236" width="16" style="1" customWidth="1"/>
    <col min="237" max="237" width="14" style="1" customWidth="1"/>
    <col min="238" max="238" width="11.5703125" style="1" customWidth="1"/>
    <col min="239" max="239" width="16.42578125" style="1" customWidth="1"/>
    <col min="240" max="240" width="14" style="1" customWidth="1"/>
    <col min="241" max="241" width="11.5703125" style="1" customWidth="1"/>
    <col min="242" max="242" width="15.42578125" style="1" customWidth="1"/>
    <col min="243" max="243" width="13.28515625" style="1" customWidth="1"/>
    <col min="244" max="244" width="9" style="1" customWidth="1"/>
    <col min="245" max="245" width="16.28515625" style="6" customWidth="1"/>
    <col min="246" max="246" width="14.85546875" style="6" customWidth="1"/>
    <col min="247" max="247" width="9" style="6" customWidth="1"/>
    <col min="248" max="248" width="15.5703125" style="1" customWidth="1"/>
    <col min="249" max="249" width="14.42578125" style="1" customWidth="1"/>
    <col min="250" max="250" width="9.28515625" style="1" customWidth="1"/>
    <col min="251" max="251" width="16.5703125" style="1" customWidth="1"/>
    <col min="252" max="252" width="14.140625" style="1" customWidth="1"/>
    <col min="253" max="253" width="9.28515625" style="1" customWidth="1"/>
    <col min="254" max="254" width="18" style="1" customWidth="1"/>
    <col min="255" max="255" width="14.5703125" style="1" customWidth="1"/>
    <col min="256" max="256" width="8.7109375" style="1" customWidth="1"/>
    <col min="257" max="257" width="16.42578125" style="1" customWidth="1"/>
    <col min="258" max="258" width="14" style="1" customWidth="1"/>
    <col min="259" max="259" width="8.28515625" style="1" customWidth="1"/>
    <col min="260" max="260" width="18.28515625" style="1" customWidth="1"/>
    <col min="261" max="261" width="13.5703125" style="1" bestFit="1" customWidth="1"/>
    <col min="262" max="262" width="8.85546875" style="1" customWidth="1"/>
    <col min="263" max="263" width="15.5703125" style="1" customWidth="1"/>
    <col min="264" max="264" width="14.42578125" style="1" customWidth="1"/>
    <col min="265" max="265" width="8.7109375" style="1" customWidth="1"/>
    <col min="266" max="266" width="16.28515625" style="1" customWidth="1"/>
    <col min="267" max="267" width="13.5703125" style="1" customWidth="1"/>
    <col min="268" max="268" width="9.28515625" style="1" customWidth="1"/>
    <col min="269" max="269" width="16.140625" style="1" customWidth="1"/>
    <col min="270" max="270" width="15.7109375" style="1" customWidth="1"/>
    <col min="271" max="271" width="8.7109375" style="1" customWidth="1"/>
    <col min="272" max="272" width="17.28515625" style="1" customWidth="1"/>
    <col min="273" max="273" width="13.7109375" style="1" customWidth="1"/>
    <col min="274" max="274" width="8.7109375" style="1" customWidth="1"/>
    <col min="275" max="275" width="15.7109375" style="1" customWidth="1"/>
    <col min="276" max="276" width="14.28515625" style="1" customWidth="1"/>
    <col min="277" max="277" width="8.42578125" style="1" customWidth="1"/>
    <col min="278" max="278" width="15.28515625" style="1" customWidth="1"/>
    <col min="279" max="279" width="14.28515625" style="1" customWidth="1"/>
    <col min="280" max="280" width="9" style="1" customWidth="1"/>
    <col min="281" max="281" width="16" style="1" customWidth="1"/>
    <col min="282" max="282" width="14.42578125" style="1" customWidth="1"/>
    <col min="283" max="283" width="8.85546875" style="1" customWidth="1"/>
    <col min="284" max="284" width="16.140625" style="1" customWidth="1"/>
    <col min="285" max="285" width="14" style="1" customWidth="1"/>
    <col min="286" max="286" width="9.28515625" style="1" customWidth="1"/>
    <col min="287" max="287" width="16.7109375" style="1" customWidth="1"/>
    <col min="288" max="288" width="14.7109375" style="1" customWidth="1"/>
    <col min="289" max="289" width="9.28515625" style="1" customWidth="1"/>
    <col min="290" max="290" width="16.28515625" style="1" customWidth="1"/>
    <col min="291" max="291" width="14" style="1" customWidth="1"/>
    <col min="292" max="292" width="9" style="1" customWidth="1"/>
    <col min="293" max="293" width="16.140625" style="1" customWidth="1"/>
    <col min="294" max="294" width="14.85546875" style="1" customWidth="1"/>
    <col min="295" max="295" width="9.28515625" style="1" customWidth="1"/>
    <col min="296" max="296" width="16" style="1" customWidth="1"/>
    <col min="297" max="297" width="15.140625" style="1" customWidth="1"/>
    <col min="298" max="298" width="8.7109375" style="1" customWidth="1"/>
    <col min="299" max="299" width="15.140625" style="1" customWidth="1"/>
    <col min="300" max="300" width="14.42578125" style="1" customWidth="1"/>
    <col min="301" max="301" width="8.7109375" style="1" customWidth="1"/>
    <col min="302" max="302" width="16.140625" style="1" customWidth="1"/>
    <col min="303" max="303" width="13.7109375" style="1" customWidth="1"/>
    <col min="304" max="304" width="8.85546875" style="1" customWidth="1"/>
    <col min="305" max="305" width="16.28515625" style="1" customWidth="1"/>
    <col min="306" max="306" width="14.42578125" style="1" customWidth="1"/>
    <col min="307" max="307" width="9" style="1" customWidth="1"/>
    <col min="308" max="308" width="15.5703125" style="1" customWidth="1"/>
    <col min="309" max="309" width="14.28515625" style="1" customWidth="1"/>
    <col min="310" max="310" width="9.140625" style="1" customWidth="1"/>
    <col min="311" max="311" width="15.140625" style="1" customWidth="1"/>
    <col min="312" max="312" width="14.42578125" style="1" customWidth="1"/>
    <col min="313" max="313" width="8.7109375" style="1" customWidth="1"/>
    <col min="314" max="314" width="15.140625" style="1" customWidth="1"/>
    <col min="315" max="315" width="14.42578125" style="1" customWidth="1"/>
    <col min="316" max="316" width="11.85546875" style="1" customWidth="1"/>
    <col min="317" max="317" width="16.140625" style="1" customWidth="1"/>
    <col min="318" max="318" width="13.28515625" style="1" customWidth="1"/>
    <col min="319" max="319" width="11.85546875" style="1" customWidth="1"/>
    <col min="320" max="320" width="15.28515625" style="1" customWidth="1"/>
    <col min="321" max="321" width="18.42578125" style="1" bestFit="1" customWidth="1"/>
    <col min="322" max="322" width="11.7109375" style="2" customWidth="1"/>
    <col min="323" max="16384" width="27.28515625" style="1"/>
  </cols>
  <sheetData>
    <row r="1" spans="1:326" ht="30" customHeight="1" thickBot="1" x14ac:dyDescent="0.25">
      <c r="A1" s="112" t="s">
        <v>138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  <c r="HL1" s="112"/>
      <c r="HM1" s="112"/>
      <c r="HN1" s="112"/>
      <c r="HO1" s="112"/>
      <c r="HP1" s="112"/>
      <c r="HQ1" s="112"/>
      <c r="HR1" s="112"/>
      <c r="HS1" s="112"/>
      <c r="HT1" s="112"/>
      <c r="HU1" s="112"/>
      <c r="HV1" s="112"/>
      <c r="HW1" s="112"/>
      <c r="HX1" s="112"/>
      <c r="HY1" s="112"/>
      <c r="HZ1" s="112"/>
      <c r="IA1" s="112"/>
      <c r="IB1" s="112"/>
      <c r="IC1" s="112"/>
      <c r="ID1" s="112"/>
      <c r="IE1" s="112"/>
      <c r="IF1" s="112"/>
      <c r="IG1" s="112"/>
      <c r="IH1" s="112"/>
      <c r="II1" s="112"/>
      <c r="IJ1" s="112"/>
      <c r="IK1" s="112"/>
      <c r="IL1" s="112"/>
      <c r="IM1" s="112"/>
      <c r="IN1" s="112"/>
      <c r="IO1" s="112"/>
      <c r="IP1" s="112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J1" s="2" t="s">
        <v>107</v>
      </c>
    </row>
    <row r="2" spans="1:326" s="3" customFormat="1" ht="14.25" customHeight="1" x14ac:dyDescent="0.2">
      <c r="A2" s="122" t="s">
        <v>102</v>
      </c>
      <c r="B2" s="113" t="s">
        <v>95</v>
      </c>
      <c r="C2" s="114"/>
      <c r="D2" s="115"/>
      <c r="E2" s="108" t="s">
        <v>97</v>
      </c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10"/>
      <c r="Q2" s="113" t="s">
        <v>98</v>
      </c>
      <c r="R2" s="114"/>
      <c r="S2" s="115"/>
      <c r="T2" s="108" t="s">
        <v>97</v>
      </c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13" t="s">
        <v>99</v>
      </c>
      <c r="FI2" s="114"/>
      <c r="FJ2" s="115"/>
      <c r="FK2" s="108" t="s">
        <v>97</v>
      </c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10"/>
      <c r="IK2" s="128" t="s">
        <v>100</v>
      </c>
      <c r="IL2" s="129"/>
      <c r="IM2" s="130"/>
      <c r="IN2" s="125" t="s">
        <v>97</v>
      </c>
      <c r="IO2" s="126"/>
      <c r="IP2" s="126"/>
      <c r="IQ2" s="126"/>
      <c r="IR2" s="126"/>
      <c r="IS2" s="126"/>
      <c r="IT2" s="126"/>
      <c r="IU2" s="126"/>
      <c r="IV2" s="126"/>
      <c r="IW2" s="126"/>
      <c r="IX2" s="126"/>
      <c r="IY2" s="126"/>
      <c r="IZ2" s="126"/>
      <c r="JA2" s="126"/>
      <c r="JB2" s="126"/>
      <c r="JC2" s="126"/>
      <c r="JD2" s="126"/>
      <c r="JE2" s="126"/>
      <c r="JF2" s="126"/>
      <c r="JG2" s="126"/>
      <c r="JH2" s="126"/>
      <c r="JI2" s="126"/>
      <c r="JJ2" s="126"/>
      <c r="JK2" s="126"/>
      <c r="JL2" s="126"/>
      <c r="JM2" s="126"/>
      <c r="JN2" s="126"/>
      <c r="JO2" s="126"/>
      <c r="JP2" s="126"/>
      <c r="JQ2" s="126"/>
      <c r="JR2" s="126"/>
      <c r="JS2" s="126"/>
      <c r="JT2" s="126"/>
      <c r="JU2" s="126"/>
      <c r="JV2" s="126"/>
      <c r="JW2" s="126"/>
      <c r="JX2" s="126"/>
      <c r="JY2" s="126"/>
      <c r="JZ2" s="126"/>
      <c r="KA2" s="126"/>
      <c r="KB2" s="126"/>
      <c r="KC2" s="126"/>
      <c r="KD2" s="126"/>
      <c r="KE2" s="126"/>
      <c r="KF2" s="126"/>
      <c r="KG2" s="126"/>
      <c r="KH2" s="126"/>
      <c r="KI2" s="126"/>
      <c r="KJ2" s="126"/>
      <c r="KK2" s="126"/>
      <c r="KL2" s="126"/>
      <c r="KM2" s="126"/>
      <c r="KN2" s="126"/>
      <c r="KO2" s="126"/>
      <c r="KP2" s="126"/>
      <c r="KQ2" s="126"/>
      <c r="KR2" s="126"/>
      <c r="KS2" s="126"/>
      <c r="KT2" s="126"/>
      <c r="KU2" s="126"/>
      <c r="KV2" s="126"/>
      <c r="KW2" s="126"/>
      <c r="KX2" s="126"/>
      <c r="KY2" s="126"/>
      <c r="KZ2" s="126"/>
      <c r="LA2" s="126"/>
      <c r="LB2" s="126"/>
      <c r="LC2" s="126"/>
      <c r="LD2" s="126"/>
      <c r="LE2" s="126"/>
      <c r="LF2" s="126"/>
      <c r="LG2" s="127"/>
      <c r="LH2" s="101" t="s">
        <v>101</v>
      </c>
      <c r="LI2" s="102"/>
      <c r="LJ2" s="103"/>
    </row>
    <row r="3" spans="1:326" s="4" customFormat="1" ht="117" customHeight="1" x14ac:dyDescent="0.2">
      <c r="A3" s="123"/>
      <c r="B3" s="116"/>
      <c r="C3" s="117"/>
      <c r="D3" s="118"/>
      <c r="E3" s="95" t="s">
        <v>30</v>
      </c>
      <c r="F3" s="96"/>
      <c r="G3" s="97"/>
      <c r="H3" s="95" t="s">
        <v>31</v>
      </c>
      <c r="I3" s="96"/>
      <c r="J3" s="97"/>
      <c r="K3" s="95" t="s">
        <v>32</v>
      </c>
      <c r="L3" s="96"/>
      <c r="M3" s="97"/>
      <c r="N3" s="95" t="s">
        <v>34</v>
      </c>
      <c r="O3" s="96"/>
      <c r="P3" s="137"/>
      <c r="Q3" s="116"/>
      <c r="R3" s="117"/>
      <c r="S3" s="118"/>
      <c r="T3" s="95" t="s">
        <v>140</v>
      </c>
      <c r="U3" s="96"/>
      <c r="V3" s="97"/>
      <c r="W3" s="95" t="s">
        <v>114</v>
      </c>
      <c r="X3" s="96"/>
      <c r="Y3" s="97"/>
      <c r="Z3" s="95" t="s">
        <v>142</v>
      </c>
      <c r="AA3" s="96"/>
      <c r="AB3" s="97"/>
      <c r="AC3" s="95" t="s">
        <v>144</v>
      </c>
      <c r="AD3" s="96"/>
      <c r="AE3" s="97"/>
      <c r="AF3" s="95" t="s">
        <v>120</v>
      </c>
      <c r="AG3" s="96"/>
      <c r="AH3" s="97"/>
      <c r="AI3" s="95" t="s">
        <v>146</v>
      </c>
      <c r="AJ3" s="96"/>
      <c r="AK3" s="97"/>
      <c r="AL3" s="95" t="s">
        <v>45</v>
      </c>
      <c r="AM3" s="96"/>
      <c r="AN3" s="97"/>
      <c r="AO3" s="95" t="s">
        <v>112</v>
      </c>
      <c r="AP3" s="96"/>
      <c r="AQ3" s="97"/>
      <c r="AR3" s="95" t="s">
        <v>148</v>
      </c>
      <c r="AS3" s="96"/>
      <c r="AT3" s="97"/>
      <c r="AU3" s="95" t="s">
        <v>149</v>
      </c>
      <c r="AV3" s="96"/>
      <c r="AW3" s="97"/>
      <c r="AX3" s="95" t="s">
        <v>49</v>
      </c>
      <c r="AY3" s="96"/>
      <c r="AZ3" s="97"/>
      <c r="BA3" s="95" t="s">
        <v>151</v>
      </c>
      <c r="BB3" s="96"/>
      <c r="BC3" s="97"/>
      <c r="BD3" s="95" t="s">
        <v>153</v>
      </c>
      <c r="BE3" s="96"/>
      <c r="BF3" s="97"/>
      <c r="BG3" s="95" t="s">
        <v>155</v>
      </c>
      <c r="BH3" s="96"/>
      <c r="BI3" s="97"/>
      <c r="BJ3" s="95" t="s">
        <v>157</v>
      </c>
      <c r="BK3" s="96"/>
      <c r="BL3" s="97"/>
      <c r="BM3" s="95" t="s">
        <v>159</v>
      </c>
      <c r="BN3" s="96"/>
      <c r="BO3" s="97"/>
      <c r="BP3" s="95" t="s">
        <v>161</v>
      </c>
      <c r="BQ3" s="96"/>
      <c r="BR3" s="97"/>
      <c r="BS3" s="95" t="s">
        <v>163</v>
      </c>
      <c r="BT3" s="96"/>
      <c r="BU3" s="97"/>
      <c r="BV3" s="95" t="s">
        <v>151</v>
      </c>
      <c r="BW3" s="96"/>
      <c r="BX3" s="97"/>
      <c r="BY3" s="95" t="s">
        <v>153</v>
      </c>
      <c r="BZ3" s="96"/>
      <c r="CA3" s="97"/>
      <c r="CB3" s="95" t="s">
        <v>167</v>
      </c>
      <c r="CC3" s="96"/>
      <c r="CD3" s="97"/>
      <c r="CE3" s="98" t="s">
        <v>169</v>
      </c>
      <c r="CF3" s="99"/>
      <c r="CG3" s="100"/>
      <c r="CH3" s="98" t="s">
        <v>44</v>
      </c>
      <c r="CI3" s="99"/>
      <c r="CJ3" s="100"/>
      <c r="CK3" s="98" t="s">
        <v>151</v>
      </c>
      <c r="CL3" s="99"/>
      <c r="CM3" s="100"/>
      <c r="CN3" s="98" t="s">
        <v>153</v>
      </c>
      <c r="CO3" s="99"/>
      <c r="CP3" s="100"/>
      <c r="CQ3" s="98" t="s">
        <v>174</v>
      </c>
      <c r="CR3" s="99"/>
      <c r="CS3" s="100"/>
      <c r="CT3" s="98" t="s">
        <v>175</v>
      </c>
      <c r="CU3" s="99"/>
      <c r="CV3" s="100"/>
      <c r="CW3" s="98" t="s">
        <v>176</v>
      </c>
      <c r="CX3" s="99"/>
      <c r="CY3" s="100"/>
      <c r="CZ3" s="98" t="s">
        <v>177</v>
      </c>
      <c r="DA3" s="99"/>
      <c r="DB3" s="100"/>
      <c r="DC3" s="98" t="s">
        <v>178</v>
      </c>
      <c r="DD3" s="99"/>
      <c r="DE3" s="100"/>
      <c r="DF3" s="98" t="s">
        <v>176</v>
      </c>
      <c r="DG3" s="99"/>
      <c r="DH3" s="100"/>
      <c r="DI3" s="98" t="s">
        <v>180</v>
      </c>
      <c r="DJ3" s="99"/>
      <c r="DK3" s="100"/>
      <c r="DL3" s="98" t="s">
        <v>182</v>
      </c>
      <c r="DM3" s="99"/>
      <c r="DN3" s="100"/>
      <c r="DO3" s="98" t="s">
        <v>50</v>
      </c>
      <c r="DP3" s="99"/>
      <c r="DQ3" s="100"/>
      <c r="DR3" s="98" t="s">
        <v>129</v>
      </c>
      <c r="DS3" s="99"/>
      <c r="DT3" s="99"/>
      <c r="DU3" s="99"/>
      <c r="DV3" s="99"/>
      <c r="DW3" s="100"/>
      <c r="DX3" s="98" t="s">
        <v>119</v>
      </c>
      <c r="DY3" s="99"/>
      <c r="DZ3" s="100"/>
      <c r="EA3" s="98" t="s">
        <v>129</v>
      </c>
      <c r="EB3" s="99"/>
      <c r="EC3" s="100"/>
      <c r="ED3" s="98" t="s">
        <v>184</v>
      </c>
      <c r="EE3" s="99"/>
      <c r="EF3" s="100"/>
      <c r="EG3" s="98" t="s">
        <v>118</v>
      </c>
      <c r="EH3" s="99"/>
      <c r="EI3" s="100"/>
      <c r="EJ3" s="98" t="s">
        <v>116</v>
      </c>
      <c r="EK3" s="99"/>
      <c r="EL3" s="100"/>
      <c r="EM3" s="98" t="s">
        <v>187</v>
      </c>
      <c r="EN3" s="99"/>
      <c r="EO3" s="100"/>
      <c r="EP3" s="98" t="s">
        <v>188</v>
      </c>
      <c r="EQ3" s="99"/>
      <c r="ER3" s="100"/>
      <c r="ES3" s="98" t="s">
        <v>51</v>
      </c>
      <c r="ET3" s="99"/>
      <c r="EU3" s="100"/>
      <c r="EV3" s="98" t="s">
        <v>190</v>
      </c>
      <c r="EW3" s="99"/>
      <c r="EX3" s="100"/>
      <c r="EY3" s="98" t="s">
        <v>120</v>
      </c>
      <c r="EZ3" s="99"/>
      <c r="FA3" s="100"/>
      <c r="FB3" s="98" t="s">
        <v>52</v>
      </c>
      <c r="FC3" s="99"/>
      <c r="FD3" s="100"/>
      <c r="FE3" s="98" t="s">
        <v>193</v>
      </c>
      <c r="FF3" s="99"/>
      <c r="FG3" s="99"/>
      <c r="FH3" s="116"/>
      <c r="FI3" s="117"/>
      <c r="FJ3" s="118"/>
      <c r="FK3" s="95" t="s">
        <v>194</v>
      </c>
      <c r="FL3" s="96"/>
      <c r="FM3" s="97"/>
      <c r="FN3" s="95" t="s">
        <v>195</v>
      </c>
      <c r="FO3" s="96"/>
      <c r="FP3" s="97"/>
      <c r="FQ3" s="95" t="s">
        <v>36</v>
      </c>
      <c r="FR3" s="96"/>
      <c r="FS3" s="97"/>
      <c r="FT3" s="95" t="s">
        <v>57</v>
      </c>
      <c r="FU3" s="96"/>
      <c r="FV3" s="97"/>
      <c r="FW3" s="95" t="s">
        <v>58</v>
      </c>
      <c r="FX3" s="96"/>
      <c r="FY3" s="97"/>
      <c r="FZ3" s="95" t="s">
        <v>46</v>
      </c>
      <c r="GA3" s="96"/>
      <c r="GB3" s="97"/>
      <c r="GC3" s="95" t="s">
        <v>47</v>
      </c>
      <c r="GD3" s="96"/>
      <c r="GE3" s="97"/>
      <c r="GF3" s="95" t="s">
        <v>48</v>
      </c>
      <c r="GG3" s="96"/>
      <c r="GH3" s="97"/>
      <c r="GI3" s="95" t="s">
        <v>40</v>
      </c>
      <c r="GJ3" s="96"/>
      <c r="GK3" s="97"/>
      <c r="GL3" s="94" t="s">
        <v>41</v>
      </c>
      <c r="GM3" s="94"/>
      <c r="GN3" s="94"/>
      <c r="GO3" s="95" t="s">
        <v>40</v>
      </c>
      <c r="GP3" s="96"/>
      <c r="GQ3" s="97"/>
      <c r="GR3" s="95" t="s">
        <v>42</v>
      </c>
      <c r="GS3" s="96"/>
      <c r="GT3" s="97"/>
      <c r="GU3" s="98" t="s">
        <v>43</v>
      </c>
      <c r="GV3" s="99"/>
      <c r="GW3" s="100"/>
      <c r="GX3" s="95" t="s">
        <v>196</v>
      </c>
      <c r="GY3" s="96"/>
      <c r="GZ3" s="97"/>
      <c r="HA3" s="95" t="s">
        <v>126</v>
      </c>
      <c r="HB3" s="96"/>
      <c r="HC3" s="97"/>
      <c r="HD3" s="95" t="s">
        <v>37</v>
      </c>
      <c r="HE3" s="96"/>
      <c r="HF3" s="97"/>
      <c r="HG3" s="98" t="s">
        <v>38</v>
      </c>
      <c r="HH3" s="99"/>
      <c r="HI3" s="100"/>
      <c r="HJ3" s="98" t="s">
        <v>122</v>
      </c>
      <c r="HK3" s="99"/>
      <c r="HL3" s="100"/>
      <c r="HM3" s="98" t="s">
        <v>197</v>
      </c>
      <c r="HN3" s="99"/>
      <c r="HO3" s="100"/>
      <c r="HP3" s="95" t="s">
        <v>123</v>
      </c>
      <c r="HQ3" s="96"/>
      <c r="HR3" s="97"/>
      <c r="HS3" s="95" t="s">
        <v>35</v>
      </c>
      <c r="HT3" s="96"/>
      <c r="HU3" s="97"/>
      <c r="HV3" s="95" t="s">
        <v>54</v>
      </c>
      <c r="HW3" s="96"/>
      <c r="HX3" s="97"/>
      <c r="HY3" s="95" t="s">
        <v>55</v>
      </c>
      <c r="HZ3" s="96"/>
      <c r="IA3" s="97"/>
      <c r="IB3" s="94" t="s">
        <v>53</v>
      </c>
      <c r="IC3" s="94"/>
      <c r="ID3" s="94"/>
      <c r="IE3" s="94" t="s">
        <v>56</v>
      </c>
      <c r="IF3" s="94"/>
      <c r="IG3" s="94"/>
      <c r="IH3" s="95" t="s">
        <v>124</v>
      </c>
      <c r="II3" s="96"/>
      <c r="IJ3" s="137"/>
      <c r="IK3" s="131"/>
      <c r="IL3" s="132"/>
      <c r="IM3" s="133"/>
      <c r="IN3" s="87" t="s">
        <v>201</v>
      </c>
      <c r="IO3" s="88"/>
      <c r="IP3" s="89"/>
      <c r="IQ3" s="90" t="s">
        <v>203</v>
      </c>
      <c r="IR3" s="90"/>
      <c r="IS3" s="90"/>
      <c r="IT3" s="90" t="s">
        <v>205</v>
      </c>
      <c r="IU3" s="90"/>
      <c r="IV3" s="90"/>
      <c r="IW3" s="87" t="s">
        <v>207</v>
      </c>
      <c r="IX3" s="88"/>
      <c r="IY3" s="89"/>
      <c r="IZ3" s="90" t="s">
        <v>209</v>
      </c>
      <c r="JA3" s="90"/>
      <c r="JB3" s="90"/>
      <c r="JC3" s="87" t="s">
        <v>205</v>
      </c>
      <c r="JD3" s="88"/>
      <c r="JE3" s="88"/>
      <c r="JF3" s="88"/>
      <c r="JG3" s="88"/>
      <c r="JH3" s="89"/>
      <c r="JI3" s="87" t="s">
        <v>214</v>
      </c>
      <c r="JJ3" s="88"/>
      <c r="JK3" s="89"/>
      <c r="JL3" s="87" t="s">
        <v>205</v>
      </c>
      <c r="JM3" s="88"/>
      <c r="JN3" s="89"/>
      <c r="JO3" s="87" t="s">
        <v>217</v>
      </c>
      <c r="JP3" s="88"/>
      <c r="JQ3" s="89"/>
      <c r="JR3" s="87" t="s">
        <v>213</v>
      </c>
      <c r="JS3" s="88"/>
      <c r="JT3" s="88"/>
      <c r="JU3" s="88"/>
      <c r="JV3" s="88"/>
      <c r="JW3" s="88"/>
      <c r="JX3" s="88" t="s">
        <v>213</v>
      </c>
      <c r="JY3" s="88"/>
      <c r="JZ3" s="88"/>
      <c r="KA3" s="88"/>
      <c r="KB3" s="88"/>
      <c r="KC3" s="88"/>
      <c r="KD3" s="88"/>
      <c r="KE3" s="88"/>
      <c r="KF3" s="89"/>
      <c r="KG3" s="88" t="s">
        <v>224</v>
      </c>
      <c r="KH3" s="88"/>
      <c r="KI3" s="89"/>
      <c r="KJ3" s="87" t="s">
        <v>205</v>
      </c>
      <c r="KK3" s="88"/>
      <c r="KL3" s="88"/>
      <c r="KM3" s="88"/>
      <c r="KN3" s="88"/>
      <c r="KO3" s="88"/>
      <c r="KP3" s="88"/>
      <c r="KQ3" s="88"/>
      <c r="KR3" s="88"/>
      <c r="KS3" s="88"/>
      <c r="KT3" s="88"/>
      <c r="KU3" s="89"/>
      <c r="KV3" s="90" t="s">
        <v>231</v>
      </c>
      <c r="KW3" s="90"/>
      <c r="KX3" s="90"/>
      <c r="KY3" s="87" t="s">
        <v>33</v>
      </c>
      <c r="KZ3" s="88"/>
      <c r="LA3" s="89"/>
      <c r="LB3" s="87" t="s">
        <v>39</v>
      </c>
      <c r="LC3" s="88"/>
      <c r="LD3" s="89"/>
      <c r="LE3" s="87" t="s">
        <v>232</v>
      </c>
      <c r="LF3" s="88"/>
      <c r="LG3" s="111"/>
      <c r="LH3" s="104"/>
      <c r="LI3" s="105"/>
      <c r="LJ3" s="106"/>
    </row>
    <row r="4" spans="1:326" s="5" customFormat="1" ht="17.25" customHeight="1" x14ac:dyDescent="0.2">
      <c r="A4" s="123"/>
      <c r="B4" s="119"/>
      <c r="C4" s="120"/>
      <c r="D4" s="121"/>
      <c r="E4" s="84" t="s">
        <v>0</v>
      </c>
      <c r="F4" s="85"/>
      <c r="G4" s="86"/>
      <c r="H4" s="84" t="s">
        <v>1</v>
      </c>
      <c r="I4" s="85"/>
      <c r="J4" s="86"/>
      <c r="K4" s="84" t="s">
        <v>2</v>
      </c>
      <c r="L4" s="85"/>
      <c r="M4" s="86"/>
      <c r="N4" s="84" t="s">
        <v>5</v>
      </c>
      <c r="O4" s="85"/>
      <c r="P4" s="107"/>
      <c r="Q4" s="119"/>
      <c r="R4" s="120"/>
      <c r="S4" s="121"/>
      <c r="T4" s="84" t="s">
        <v>139</v>
      </c>
      <c r="U4" s="85"/>
      <c r="V4" s="86"/>
      <c r="W4" s="84" t="s">
        <v>115</v>
      </c>
      <c r="X4" s="85"/>
      <c r="Y4" s="86"/>
      <c r="Z4" s="84" t="s">
        <v>141</v>
      </c>
      <c r="AA4" s="85"/>
      <c r="AB4" s="86"/>
      <c r="AC4" s="84" t="s">
        <v>143</v>
      </c>
      <c r="AD4" s="85"/>
      <c r="AE4" s="86"/>
      <c r="AF4" s="84" t="s">
        <v>121</v>
      </c>
      <c r="AG4" s="85"/>
      <c r="AH4" s="86"/>
      <c r="AI4" s="84" t="s">
        <v>145</v>
      </c>
      <c r="AJ4" s="85"/>
      <c r="AK4" s="86"/>
      <c r="AL4" s="84" t="s">
        <v>16</v>
      </c>
      <c r="AM4" s="85"/>
      <c r="AN4" s="86"/>
      <c r="AO4" s="84" t="s">
        <v>113</v>
      </c>
      <c r="AP4" s="85"/>
      <c r="AQ4" s="86"/>
      <c r="AR4" s="84" t="s">
        <v>147</v>
      </c>
      <c r="AS4" s="85"/>
      <c r="AT4" s="86"/>
      <c r="AU4" s="84" t="s">
        <v>20</v>
      </c>
      <c r="AV4" s="85"/>
      <c r="AW4" s="86"/>
      <c r="AX4" s="84" t="s">
        <v>21</v>
      </c>
      <c r="AY4" s="85"/>
      <c r="AZ4" s="86"/>
      <c r="BA4" s="84" t="s">
        <v>150</v>
      </c>
      <c r="BB4" s="85"/>
      <c r="BC4" s="86"/>
      <c r="BD4" s="84" t="s">
        <v>152</v>
      </c>
      <c r="BE4" s="85"/>
      <c r="BF4" s="86"/>
      <c r="BG4" s="84" t="s">
        <v>154</v>
      </c>
      <c r="BH4" s="85"/>
      <c r="BI4" s="86"/>
      <c r="BJ4" s="84" t="s">
        <v>156</v>
      </c>
      <c r="BK4" s="85"/>
      <c r="BL4" s="86"/>
      <c r="BM4" s="84" t="s">
        <v>158</v>
      </c>
      <c r="BN4" s="85"/>
      <c r="BO4" s="86"/>
      <c r="BP4" s="84" t="s">
        <v>160</v>
      </c>
      <c r="BQ4" s="85"/>
      <c r="BR4" s="86"/>
      <c r="BS4" s="84" t="s">
        <v>162</v>
      </c>
      <c r="BT4" s="85"/>
      <c r="BU4" s="86"/>
      <c r="BV4" s="84" t="s">
        <v>164</v>
      </c>
      <c r="BW4" s="85"/>
      <c r="BX4" s="86"/>
      <c r="BY4" s="84" t="s">
        <v>165</v>
      </c>
      <c r="BZ4" s="85"/>
      <c r="CA4" s="86"/>
      <c r="CB4" s="84" t="s">
        <v>166</v>
      </c>
      <c r="CC4" s="85"/>
      <c r="CD4" s="86"/>
      <c r="CE4" s="91" t="s">
        <v>168</v>
      </c>
      <c r="CF4" s="92"/>
      <c r="CG4" s="93"/>
      <c r="CH4" s="91" t="s">
        <v>170</v>
      </c>
      <c r="CI4" s="92"/>
      <c r="CJ4" s="93"/>
      <c r="CK4" s="91" t="s">
        <v>171</v>
      </c>
      <c r="CL4" s="92"/>
      <c r="CM4" s="93"/>
      <c r="CN4" s="91" t="s">
        <v>172</v>
      </c>
      <c r="CO4" s="92"/>
      <c r="CP4" s="93"/>
      <c r="CQ4" s="91" t="s">
        <v>173</v>
      </c>
      <c r="CR4" s="92"/>
      <c r="CS4" s="93"/>
      <c r="CT4" s="91" t="s">
        <v>15</v>
      </c>
      <c r="CU4" s="92"/>
      <c r="CV4" s="93"/>
      <c r="CW4" s="91" t="s">
        <v>132</v>
      </c>
      <c r="CX4" s="92"/>
      <c r="CY4" s="93"/>
      <c r="CZ4" s="91" t="s">
        <v>110</v>
      </c>
      <c r="DA4" s="92"/>
      <c r="DB4" s="93"/>
      <c r="DC4" s="91" t="s">
        <v>111</v>
      </c>
      <c r="DD4" s="92"/>
      <c r="DE4" s="93"/>
      <c r="DF4" s="91" t="s">
        <v>133</v>
      </c>
      <c r="DG4" s="92"/>
      <c r="DH4" s="93"/>
      <c r="DI4" s="91" t="s">
        <v>179</v>
      </c>
      <c r="DJ4" s="92"/>
      <c r="DK4" s="93"/>
      <c r="DL4" s="91" t="s">
        <v>181</v>
      </c>
      <c r="DM4" s="92"/>
      <c r="DN4" s="93"/>
      <c r="DO4" s="91" t="s">
        <v>136</v>
      </c>
      <c r="DP4" s="92"/>
      <c r="DQ4" s="93"/>
      <c r="DR4" s="91" t="s">
        <v>127</v>
      </c>
      <c r="DS4" s="92"/>
      <c r="DT4" s="93"/>
      <c r="DU4" s="91" t="s">
        <v>109</v>
      </c>
      <c r="DV4" s="92"/>
      <c r="DW4" s="93"/>
      <c r="DX4" s="91" t="s">
        <v>134</v>
      </c>
      <c r="DY4" s="92"/>
      <c r="DZ4" s="93"/>
      <c r="EA4" s="91" t="s">
        <v>128</v>
      </c>
      <c r="EB4" s="92"/>
      <c r="EC4" s="93"/>
      <c r="ED4" s="91" t="s">
        <v>183</v>
      </c>
      <c r="EE4" s="92"/>
      <c r="EF4" s="93"/>
      <c r="EG4" s="91" t="s">
        <v>185</v>
      </c>
      <c r="EH4" s="92"/>
      <c r="EI4" s="93"/>
      <c r="EJ4" s="91" t="s">
        <v>117</v>
      </c>
      <c r="EK4" s="92"/>
      <c r="EL4" s="93"/>
      <c r="EM4" s="91" t="s">
        <v>186</v>
      </c>
      <c r="EN4" s="92"/>
      <c r="EO4" s="93"/>
      <c r="EP4" s="91" t="s">
        <v>130</v>
      </c>
      <c r="EQ4" s="92"/>
      <c r="ER4" s="93"/>
      <c r="ES4" s="91" t="s">
        <v>22</v>
      </c>
      <c r="ET4" s="92"/>
      <c r="EU4" s="93"/>
      <c r="EV4" s="91" t="s">
        <v>189</v>
      </c>
      <c r="EW4" s="92"/>
      <c r="EX4" s="93"/>
      <c r="EY4" s="91" t="s">
        <v>191</v>
      </c>
      <c r="EZ4" s="92"/>
      <c r="FA4" s="93"/>
      <c r="FB4" s="91" t="s">
        <v>23</v>
      </c>
      <c r="FC4" s="92"/>
      <c r="FD4" s="93"/>
      <c r="FE4" s="91" t="s">
        <v>192</v>
      </c>
      <c r="FF4" s="92"/>
      <c r="FG4" s="92"/>
      <c r="FH4" s="119"/>
      <c r="FI4" s="120"/>
      <c r="FJ4" s="121"/>
      <c r="FK4" s="84" t="s">
        <v>3</v>
      </c>
      <c r="FL4" s="85"/>
      <c r="FM4" s="86"/>
      <c r="FN4" s="91" t="s">
        <v>137</v>
      </c>
      <c r="FO4" s="92"/>
      <c r="FP4" s="93"/>
      <c r="FQ4" s="84" t="s">
        <v>7</v>
      </c>
      <c r="FR4" s="85"/>
      <c r="FS4" s="86"/>
      <c r="FT4" s="84" t="s">
        <v>28</v>
      </c>
      <c r="FU4" s="85"/>
      <c r="FV4" s="86"/>
      <c r="FW4" s="84" t="s">
        <v>29</v>
      </c>
      <c r="FX4" s="85"/>
      <c r="FY4" s="86"/>
      <c r="FZ4" s="84" t="s">
        <v>17</v>
      </c>
      <c r="GA4" s="85"/>
      <c r="GB4" s="86"/>
      <c r="GC4" s="84" t="s">
        <v>18</v>
      </c>
      <c r="GD4" s="85"/>
      <c r="GE4" s="86"/>
      <c r="GF4" s="84" t="s">
        <v>19</v>
      </c>
      <c r="GG4" s="85"/>
      <c r="GH4" s="86"/>
      <c r="GI4" s="84" t="s">
        <v>131</v>
      </c>
      <c r="GJ4" s="85"/>
      <c r="GK4" s="86"/>
      <c r="GL4" s="84" t="s">
        <v>10</v>
      </c>
      <c r="GM4" s="85"/>
      <c r="GN4" s="86"/>
      <c r="GO4" s="84" t="s">
        <v>11</v>
      </c>
      <c r="GP4" s="85"/>
      <c r="GQ4" s="86"/>
      <c r="GR4" s="84" t="s">
        <v>12</v>
      </c>
      <c r="GS4" s="85"/>
      <c r="GT4" s="86"/>
      <c r="GU4" s="84" t="s">
        <v>13</v>
      </c>
      <c r="GV4" s="85"/>
      <c r="GW4" s="86"/>
      <c r="GX4" s="84" t="s">
        <v>14</v>
      </c>
      <c r="GY4" s="85"/>
      <c r="GZ4" s="86"/>
      <c r="HA4" s="84" t="s">
        <v>125</v>
      </c>
      <c r="HB4" s="85"/>
      <c r="HC4" s="86"/>
      <c r="HD4" s="84" t="s">
        <v>8</v>
      </c>
      <c r="HE4" s="85"/>
      <c r="HF4" s="86"/>
      <c r="HG4" s="95">
        <v>1730379211</v>
      </c>
      <c r="HH4" s="96"/>
      <c r="HI4" s="97"/>
      <c r="HJ4" s="95">
        <v>1730574580</v>
      </c>
      <c r="HK4" s="96"/>
      <c r="HL4" s="97"/>
      <c r="HM4" s="95">
        <v>1730574581</v>
      </c>
      <c r="HN4" s="96"/>
      <c r="HO4" s="97"/>
      <c r="HP4" s="84" t="s">
        <v>198</v>
      </c>
      <c r="HQ4" s="85"/>
      <c r="HR4" s="86"/>
      <c r="HS4" s="84" t="s">
        <v>6</v>
      </c>
      <c r="HT4" s="85"/>
      <c r="HU4" s="86"/>
      <c r="HV4" s="84" t="s">
        <v>25</v>
      </c>
      <c r="HW4" s="85"/>
      <c r="HX4" s="86"/>
      <c r="HY4" s="84" t="s">
        <v>26</v>
      </c>
      <c r="HZ4" s="85"/>
      <c r="IA4" s="86"/>
      <c r="IB4" s="83" t="s">
        <v>24</v>
      </c>
      <c r="IC4" s="83"/>
      <c r="ID4" s="83"/>
      <c r="IE4" s="83" t="s">
        <v>27</v>
      </c>
      <c r="IF4" s="83"/>
      <c r="IG4" s="83"/>
      <c r="IH4" s="84" t="s">
        <v>199</v>
      </c>
      <c r="II4" s="85"/>
      <c r="IJ4" s="107"/>
      <c r="IK4" s="134"/>
      <c r="IL4" s="135"/>
      <c r="IM4" s="136"/>
      <c r="IN4" s="84" t="s">
        <v>200</v>
      </c>
      <c r="IO4" s="85"/>
      <c r="IP4" s="86"/>
      <c r="IQ4" s="84" t="s">
        <v>202</v>
      </c>
      <c r="IR4" s="85"/>
      <c r="IS4" s="86"/>
      <c r="IT4" s="83" t="s">
        <v>204</v>
      </c>
      <c r="IU4" s="83"/>
      <c r="IV4" s="83"/>
      <c r="IW4" s="83" t="s">
        <v>206</v>
      </c>
      <c r="IX4" s="83"/>
      <c r="IY4" s="83"/>
      <c r="IZ4" s="84" t="s">
        <v>208</v>
      </c>
      <c r="JA4" s="85"/>
      <c r="JB4" s="86"/>
      <c r="JC4" s="84" t="s">
        <v>210</v>
      </c>
      <c r="JD4" s="85"/>
      <c r="JE4" s="86"/>
      <c r="JF4" s="84" t="s">
        <v>211</v>
      </c>
      <c r="JG4" s="85"/>
      <c r="JH4" s="86"/>
      <c r="JI4" s="84" t="s">
        <v>212</v>
      </c>
      <c r="JJ4" s="85"/>
      <c r="JK4" s="86"/>
      <c r="JL4" s="84" t="s">
        <v>215</v>
      </c>
      <c r="JM4" s="85"/>
      <c r="JN4" s="86"/>
      <c r="JO4" s="84" t="s">
        <v>216</v>
      </c>
      <c r="JP4" s="85"/>
      <c r="JQ4" s="86"/>
      <c r="JR4" s="84" t="s">
        <v>218</v>
      </c>
      <c r="JS4" s="85"/>
      <c r="JT4" s="86"/>
      <c r="JU4" s="84" t="s">
        <v>219</v>
      </c>
      <c r="JV4" s="85"/>
      <c r="JW4" s="86"/>
      <c r="JX4" s="83" t="s">
        <v>220</v>
      </c>
      <c r="JY4" s="83"/>
      <c r="JZ4" s="83"/>
      <c r="KA4" s="84" t="s">
        <v>221</v>
      </c>
      <c r="KB4" s="85"/>
      <c r="KC4" s="86"/>
      <c r="KD4" s="83" t="s">
        <v>222</v>
      </c>
      <c r="KE4" s="83"/>
      <c r="KF4" s="83"/>
      <c r="KG4" s="85" t="s">
        <v>223</v>
      </c>
      <c r="KH4" s="85"/>
      <c r="KI4" s="86"/>
      <c r="KJ4" s="83" t="s">
        <v>225</v>
      </c>
      <c r="KK4" s="83"/>
      <c r="KL4" s="83"/>
      <c r="KM4" s="83" t="s">
        <v>226</v>
      </c>
      <c r="KN4" s="83"/>
      <c r="KO4" s="83"/>
      <c r="KP4" s="84" t="s">
        <v>227</v>
      </c>
      <c r="KQ4" s="85"/>
      <c r="KR4" s="86"/>
      <c r="KS4" s="84" t="s">
        <v>228</v>
      </c>
      <c r="KT4" s="85"/>
      <c r="KU4" s="86"/>
      <c r="KV4" s="83" t="s">
        <v>229</v>
      </c>
      <c r="KW4" s="83"/>
      <c r="KX4" s="83"/>
      <c r="KY4" s="84" t="s">
        <v>4</v>
      </c>
      <c r="KZ4" s="85"/>
      <c r="LA4" s="86"/>
      <c r="LB4" s="84" t="s">
        <v>9</v>
      </c>
      <c r="LC4" s="85"/>
      <c r="LD4" s="86"/>
      <c r="LE4" s="84" t="s">
        <v>230</v>
      </c>
      <c r="LF4" s="85"/>
      <c r="LG4" s="107"/>
      <c r="LH4" s="104"/>
      <c r="LI4" s="105"/>
      <c r="LJ4" s="106"/>
    </row>
    <row r="5" spans="1:326" s="4" customFormat="1" ht="59.25" customHeight="1" thickBot="1" x14ac:dyDescent="0.25">
      <c r="A5" s="124"/>
      <c r="B5" s="13" t="s">
        <v>106</v>
      </c>
      <c r="C5" s="10" t="s">
        <v>96</v>
      </c>
      <c r="D5" s="10" t="s">
        <v>94</v>
      </c>
      <c r="E5" s="10" t="s">
        <v>106</v>
      </c>
      <c r="F5" s="10" t="s">
        <v>96</v>
      </c>
      <c r="G5" s="10" t="s">
        <v>94</v>
      </c>
      <c r="H5" s="10" t="s">
        <v>106</v>
      </c>
      <c r="I5" s="10" t="s">
        <v>96</v>
      </c>
      <c r="J5" s="10" t="s">
        <v>94</v>
      </c>
      <c r="K5" s="10" t="s">
        <v>106</v>
      </c>
      <c r="L5" s="10" t="s">
        <v>96</v>
      </c>
      <c r="M5" s="10" t="s">
        <v>94</v>
      </c>
      <c r="N5" s="10" t="s">
        <v>106</v>
      </c>
      <c r="O5" s="10" t="s">
        <v>96</v>
      </c>
      <c r="P5" s="14" t="s">
        <v>94</v>
      </c>
      <c r="Q5" s="13" t="s">
        <v>106</v>
      </c>
      <c r="R5" s="10" t="s">
        <v>96</v>
      </c>
      <c r="S5" s="10" t="s">
        <v>94</v>
      </c>
      <c r="T5" s="10" t="s">
        <v>106</v>
      </c>
      <c r="U5" s="10" t="s">
        <v>96</v>
      </c>
      <c r="V5" s="10" t="s">
        <v>94</v>
      </c>
      <c r="W5" s="10" t="s">
        <v>106</v>
      </c>
      <c r="X5" s="10" t="s">
        <v>96</v>
      </c>
      <c r="Y5" s="10" t="s">
        <v>94</v>
      </c>
      <c r="Z5" s="10" t="s">
        <v>106</v>
      </c>
      <c r="AA5" s="10" t="s">
        <v>96</v>
      </c>
      <c r="AB5" s="10" t="s">
        <v>94</v>
      </c>
      <c r="AC5" s="10" t="s">
        <v>106</v>
      </c>
      <c r="AD5" s="10" t="s">
        <v>96</v>
      </c>
      <c r="AE5" s="10" t="s">
        <v>94</v>
      </c>
      <c r="AF5" s="10" t="s">
        <v>106</v>
      </c>
      <c r="AG5" s="10" t="s">
        <v>96</v>
      </c>
      <c r="AH5" s="10" t="s">
        <v>94</v>
      </c>
      <c r="AI5" s="10" t="s">
        <v>106</v>
      </c>
      <c r="AJ5" s="15" t="s">
        <v>96</v>
      </c>
      <c r="AK5" s="15" t="s">
        <v>94</v>
      </c>
      <c r="AL5" s="15" t="s">
        <v>106</v>
      </c>
      <c r="AM5" s="15" t="s">
        <v>96</v>
      </c>
      <c r="AN5" s="15" t="s">
        <v>94</v>
      </c>
      <c r="AO5" s="15" t="s">
        <v>106</v>
      </c>
      <c r="AP5" s="15" t="s">
        <v>96</v>
      </c>
      <c r="AQ5" s="15" t="s">
        <v>94</v>
      </c>
      <c r="AR5" s="15" t="s">
        <v>106</v>
      </c>
      <c r="AS5" s="15" t="s">
        <v>96</v>
      </c>
      <c r="AT5" s="15" t="s">
        <v>94</v>
      </c>
      <c r="AU5" s="15" t="s">
        <v>106</v>
      </c>
      <c r="AV5" s="15" t="s">
        <v>96</v>
      </c>
      <c r="AW5" s="15" t="s">
        <v>94</v>
      </c>
      <c r="AX5" s="15" t="s">
        <v>106</v>
      </c>
      <c r="AY5" s="15" t="s">
        <v>96</v>
      </c>
      <c r="AZ5" s="15" t="s">
        <v>94</v>
      </c>
      <c r="BA5" s="15" t="s">
        <v>106</v>
      </c>
      <c r="BB5" s="15" t="s">
        <v>96</v>
      </c>
      <c r="BC5" s="15" t="s">
        <v>94</v>
      </c>
      <c r="BD5" s="15" t="s">
        <v>106</v>
      </c>
      <c r="BE5" s="15" t="s">
        <v>96</v>
      </c>
      <c r="BF5" s="15" t="s">
        <v>94</v>
      </c>
      <c r="BG5" s="15" t="s">
        <v>106</v>
      </c>
      <c r="BH5" s="15" t="s">
        <v>96</v>
      </c>
      <c r="BI5" s="15" t="s">
        <v>94</v>
      </c>
      <c r="BJ5" s="15" t="s">
        <v>106</v>
      </c>
      <c r="BK5" s="15" t="s">
        <v>96</v>
      </c>
      <c r="BL5" s="15" t="s">
        <v>94</v>
      </c>
      <c r="BM5" s="15" t="s">
        <v>106</v>
      </c>
      <c r="BN5" s="15" t="s">
        <v>96</v>
      </c>
      <c r="BO5" s="15" t="s">
        <v>94</v>
      </c>
      <c r="BP5" s="15" t="s">
        <v>106</v>
      </c>
      <c r="BQ5" s="15" t="s">
        <v>96</v>
      </c>
      <c r="BR5" s="15" t="s">
        <v>94</v>
      </c>
      <c r="BS5" s="15" t="s">
        <v>106</v>
      </c>
      <c r="BT5" s="15" t="s">
        <v>96</v>
      </c>
      <c r="BU5" s="15" t="s">
        <v>94</v>
      </c>
      <c r="BV5" s="15" t="s">
        <v>106</v>
      </c>
      <c r="BW5" s="15" t="s">
        <v>96</v>
      </c>
      <c r="BX5" s="15" t="s">
        <v>94</v>
      </c>
      <c r="BY5" s="15" t="s">
        <v>106</v>
      </c>
      <c r="BZ5" s="15" t="s">
        <v>96</v>
      </c>
      <c r="CA5" s="15" t="s">
        <v>94</v>
      </c>
      <c r="CB5" s="15" t="s">
        <v>106</v>
      </c>
      <c r="CC5" s="15" t="s">
        <v>96</v>
      </c>
      <c r="CD5" s="15" t="s">
        <v>94</v>
      </c>
      <c r="CE5" s="15" t="s">
        <v>106</v>
      </c>
      <c r="CF5" s="16" t="s">
        <v>96</v>
      </c>
      <c r="CG5" s="16" t="s">
        <v>94</v>
      </c>
      <c r="CH5" s="15" t="s">
        <v>106</v>
      </c>
      <c r="CI5" s="16" t="s">
        <v>96</v>
      </c>
      <c r="CJ5" s="16" t="s">
        <v>94</v>
      </c>
      <c r="CK5" s="15" t="s">
        <v>106</v>
      </c>
      <c r="CL5" s="16" t="s">
        <v>96</v>
      </c>
      <c r="CM5" s="16" t="s">
        <v>94</v>
      </c>
      <c r="CN5" s="15" t="s">
        <v>106</v>
      </c>
      <c r="CO5" s="16" t="s">
        <v>96</v>
      </c>
      <c r="CP5" s="16" t="s">
        <v>94</v>
      </c>
      <c r="CQ5" s="15" t="s">
        <v>106</v>
      </c>
      <c r="CR5" s="16" t="s">
        <v>96</v>
      </c>
      <c r="CS5" s="16" t="s">
        <v>94</v>
      </c>
      <c r="CT5" s="15" t="s">
        <v>106</v>
      </c>
      <c r="CU5" s="16" t="s">
        <v>96</v>
      </c>
      <c r="CV5" s="16" t="s">
        <v>94</v>
      </c>
      <c r="CW5" s="15" t="s">
        <v>106</v>
      </c>
      <c r="CX5" s="16" t="s">
        <v>96</v>
      </c>
      <c r="CY5" s="16" t="s">
        <v>94</v>
      </c>
      <c r="CZ5" s="15" t="s">
        <v>106</v>
      </c>
      <c r="DA5" s="16" t="s">
        <v>96</v>
      </c>
      <c r="DB5" s="16" t="s">
        <v>94</v>
      </c>
      <c r="DC5" s="15" t="s">
        <v>106</v>
      </c>
      <c r="DD5" s="16" t="s">
        <v>96</v>
      </c>
      <c r="DE5" s="16" t="s">
        <v>94</v>
      </c>
      <c r="DF5" s="15" t="s">
        <v>106</v>
      </c>
      <c r="DG5" s="16" t="s">
        <v>96</v>
      </c>
      <c r="DH5" s="16" t="s">
        <v>94</v>
      </c>
      <c r="DI5" s="15" t="s">
        <v>106</v>
      </c>
      <c r="DJ5" s="16" t="s">
        <v>96</v>
      </c>
      <c r="DK5" s="16" t="s">
        <v>94</v>
      </c>
      <c r="DL5" s="15" t="s">
        <v>106</v>
      </c>
      <c r="DM5" s="16" t="s">
        <v>96</v>
      </c>
      <c r="DN5" s="16" t="s">
        <v>94</v>
      </c>
      <c r="DO5" s="15" t="s">
        <v>106</v>
      </c>
      <c r="DP5" s="16" t="s">
        <v>96</v>
      </c>
      <c r="DQ5" s="16" t="s">
        <v>94</v>
      </c>
      <c r="DR5" s="15" t="s">
        <v>106</v>
      </c>
      <c r="DS5" s="16" t="s">
        <v>96</v>
      </c>
      <c r="DT5" s="16" t="s">
        <v>94</v>
      </c>
      <c r="DU5" s="15" t="s">
        <v>106</v>
      </c>
      <c r="DV5" s="16" t="s">
        <v>96</v>
      </c>
      <c r="DW5" s="16" t="s">
        <v>94</v>
      </c>
      <c r="DX5" s="15" t="s">
        <v>106</v>
      </c>
      <c r="DY5" s="16" t="s">
        <v>96</v>
      </c>
      <c r="DZ5" s="16" t="s">
        <v>94</v>
      </c>
      <c r="EA5" s="15" t="s">
        <v>106</v>
      </c>
      <c r="EB5" s="16" t="s">
        <v>96</v>
      </c>
      <c r="EC5" s="16" t="s">
        <v>94</v>
      </c>
      <c r="ED5" s="15" t="s">
        <v>106</v>
      </c>
      <c r="EE5" s="16" t="s">
        <v>96</v>
      </c>
      <c r="EF5" s="16" t="s">
        <v>94</v>
      </c>
      <c r="EG5" s="15" t="s">
        <v>106</v>
      </c>
      <c r="EH5" s="16" t="s">
        <v>96</v>
      </c>
      <c r="EI5" s="16" t="s">
        <v>94</v>
      </c>
      <c r="EJ5" s="15" t="s">
        <v>106</v>
      </c>
      <c r="EK5" s="16" t="s">
        <v>96</v>
      </c>
      <c r="EL5" s="16" t="s">
        <v>94</v>
      </c>
      <c r="EM5" s="15" t="s">
        <v>106</v>
      </c>
      <c r="EN5" s="16" t="s">
        <v>96</v>
      </c>
      <c r="EO5" s="16" t="s">
        <v>94</v>
      </c>
      <c r="EP5" s="15" t="s">
        <v>106</v>
      </c>
      <c r="EQ5" s="16" t="s">
        <v>96</v>
      </c>
      <c r="ER5" s="16" t="s">
        <v>94</v>
      </c>
      <c r="ES5" s="15" t="s">
        <v>106</v>
      </c>
      <c r="ET5" s="16" t="s">
        <v>96</v>
      </c>
      <c r="EU5" s="16" t="s">
        <v>94</v>
      </c>
      <c r="EV5" s="15" t="s">
        <v>106</v>
      </c>
      <c r="EW5" s="16" t="s">
        <v>96</v>
      </c>
      <c r="EX5" s="16" t="s">
        <v>94</v>
      </c>
      <c r="EY5" s="15" t="s">
        <v>106</v>
      </c>
      <c r="EZ5" s="16" t="s">
        <v>96</v>
      </c>
      <c r="FA5" s="16" t="s">
        <v>94</v>
      </c>
      <c r="FB5" s="15" t="s">
        <v>106</v>
      </c>
      <c r="FC5" s="16" t="s">
        <v>96</v>
      </c>
      <c r="FD5" s="16" t="s">
        <v>94</v>
      </c>
      <c r="FE5" s="15" t="s">
        <v>106</v>
      </c>
      <c r="FF5" s="16" t="s">
        <v>96</v>
      </c>
      <c r="FG5" s="17" t="s">
        <v>94</v>
      </c>
      <c r="FH5" s="13" t="s">
        <v>106</v>
      </c>
      <c r="FI5" s="10" t="s">
        <v>96</v>
      </c>
      <c r="FJ5" s="10" t="s">
        <v>94</v>
      </c>
      <c r="FK5" s="10" t="s">
        <v>106</v>
      </c>
      <c r="FL5" s="10" t="s">
        <v>96</v>
      </c>
      <c r="FM5" s="10" t="s">
        <v>94</v>
      </c>
      <c r="FN5" s="10" t="s">
        <v>106</v>
      </c>
      <c r="FO5" s="10" t="s">
        <v>96</v>
      </c>
      <c r="FP5" s="10" t="s">
        <v>94</v>
      </c>
      <c r="FQ5" s="10" t="s">
        <v>106</v>
      </c>
      <c r="FR5" s="10" t="s">
        <v>96</v>
      </c>
      <c r="FS5" s="10" t="s">
        <v>94</v>
      </c>
      <c r="FT5" s="10" t="s">
        <v>106</v>
      </c>
      <c r="FU5" s="10" t="s">
        <v>96</v>
      </c>
      <c r="FV5" s="10" t="s">
        <v>94</v>
      </c>
      <c r="FW5" s="10" t="s">
        <v>106</v>
      </c>
      <c r="FX5" s="10" t="s">
        <v>96</v>
      </c>
      <c r="FY5" s="10" t="s">
        <v>94</v>
      </c>
      <c r="FZ5" s="10" t="s">
        <v>106</v>
      </c>
      <c r="GA5" s="10" t="s">
        <v>96</v>
      </c>
      <c r="GB5" s="10" t="s">
        <v>94</v>
      </c>
      <c r="GC5" s="10" t="s">
        <v>106</v>
      </c>
      <c r="GD5" s="10" t="s">
        <v>96</v>
      </c>
      <c r="GE5" s="10" t="s">
        <v>94</v>
      </c>
      <c r="GF5" s="10" t="s">
        <v>106</v>
      </c>
      <c r="GG5" s="10" t="s">
        <v>96</v>
      </c>
      <c r="GH5" s="10" t="s">
        <v>94</v>
      </c>
      <c r="GI5" s="10" t="s">
        <v>106</v>
      </c>
      <c r="GJ5" s="10" t="s">
        <v>96</v>
      </c>
      <c r="GK5" s="10" t="s">
        <v>94</v>
      </c>
      <c r="GL5" s="10" t="s">
        <v>106</v>
      </c>
      <c r="GM5" s="10" t="s">
        <v>96</v>
      </c>
      <c r="GN5" s="10" t="s">
        <v>94</v>
      </c>
      <c r="GO5" s="10" t="s">
        <v>106</v>
      </c>
      <c r="GP5" s="10" t="s">
        <v>96</v>
      </c>
      <c r="GQ5" s="10" t="s">
        <v>94</v>
      </c>
      <c r="GR5" s="10" t="s">
        <v>106</v>
      </c>
      <c r="GS5" s="10" t="s">
        <v>96</v>
      </c>
      <c r="GT5" s="10" t="s">
        <v>94</v>
      </c>
      <c r="GU5" s="10" t="s">
        <v>106</v>
      </c>
      <c r="GV5" s="10" t="s">
        <v>96</v>
      </c>
      <c r="GW5" s="10" t="s">
        <v>94</v>
      </c>
      <c r="GX5" s="10" t="s">
        <v>106</v>
      </c>
      <c r="GY5" s="10" t="s">
        <v>96</v>
      </c>
      <c r="GZ5" s="10" t="s">
        <v>94</v>
      </c>
      <c r="HA5" s="10" t="s">
        <v>106</v>
      </c>
      <c r="HB5" s="10" t="s">
        <v>96</v>
      </c>
      <c r="HC5" s="10" t="s">
        <v>94</v>
      </c>
      <c r="HD5" s="10" t="s">
        <v>106</v>
      </c>
      <c r="HE5" s="10" t="s">
        <v>96</v>
      </c>
      <c r="HF5" s="10" t="s">
        <v>94</v>
      </c>
      <c r="HG5" s="10" t="s">
        <v>106</v>
      </c>
      <c r="HH5" s="10" t="s">
        <v>96</v>
      </c>
      <c r="HI5" s="10" t="s">
        <v>94</v>
      </c>
      <c r="HJ5" s="10" t="s">
        <v>106</v>
      </c>
      <c r="HK5" s="10" t="s">
        <v>96</v>
      </c>
      <c r="HL5" s="10" t="s">
        <v>94</v>
      </c>
      <c r="HM5" s="10" t="s">
        <v>106</v>
      </c>
      <c r="HN5" s="10" t="s">
        <v>96</v>
      </c>
      <c r="HO5" s="10" t="s">
        <v>94</v>
      </c>
      <c r="HP5" s="10" t="s">
        <v>106</v>
      </c>
      <c r="HQ5" s="10" t="s">
        <v>96</v>
      </c>
      <c r="HR5" s="10" t="s">
        <v>94</v>
      </c>
      <c r="HS5" s="10" t="s">
        <v>106</v>
      </c>
      <c r="HT5" s="10" t="s">
        <v>96</v>
      </c>
      <c r="HU5" s="10" t="s">
        <v>94</v>
      </c>
      <c r="HV5" s="10" t="s">
        <v>106</v>
      </c>
      <c r="HW5" s="10" t="s">
        <v>96</v>
      </c>
      <c r="HX5" s="10" t="s">
        <v>94</v>
      </c>
      <c r="HY5" s="10" t="s">
        <v>106</v>
      </c>
      <c r="HZ5" s="10" t="s">
        <v>96</v>
      </c>
      <c r="IA5" s="10" t="s">
        <v>94</v>
      </c>
      <c r="IB5" s="10" t="s">
        <v>106</v>
      </c>
      <c r="IC5" s="10" t="s">
        <v>96</v>
      </c>
      <c r="ID5" s="10" t="s">
        <v>94</v>
      </c>
      <c r="IE5" s="10" t="s">
        <v>106</v>
      </c>
      <c r="IF5" s="10" t="s">
        <v>96</v>
      </c>
      <c r="IG5" s="10" t="s">
        <v>94</v>
      </c>
      <c r="IH5" s="10" t="s">
        <v>106</v>
      </c>
      <c r="II5" s="10" t="s">
        <v>96</v>
      </c>
      <c r="IJ5" s="14" t="s">
        <v>94</v>
      </c>
      <c r="IK5" s="18" t="s">
        <v>106</v>
      </c>
      <c r="IL5" s="19" t="s">
        <v>96</v>
      </c>
      <c r="IM5" s="19" t="s">
        <v>94</v>
      </c>
      <c r="IN5" s="10" t="s">
        <v>106</v>
      </c>
      <c r="IO5" s="20" t="s">
        <v>96</v>
      </c>
      <c r="IP5" s="20" t="s">
        <v>94</v>
      </c>
      <c r="IQ5" s="20" t="s">
        <v>106</v>
      </c>
      <c r="IR5" s="20" t="s">
        <v>96</v>
      </c>
      <c r="IS5" s="20" t="s">
        <v>94</v>
      </c>
      <c r="IT5" s="20" t="s">
        <v>106</v>
      </c>
      <c r="IU5" s="20" t="s">
        <v>96</v>
      </c>
      <c r="IV5" s="20" t="s">
        <v>94</v>
      </c>
      <c r="IW5" s="20" t="s">
        <v>106</v>
      </c>
      <c r="IX5" s="20" t="s">
        <v>96</v>
      </c>
      <c r="IY5" s="20" t="s">
        <v>94</v>
      </c>
      <c r="IZ5" s="20" t="s">
        <v>106</v>
      </c>
      <c r="JA5" s="20" t="s">
        <v>96</v>
      </c>
      <c r="JB5" s="20" t="s">
        <v>94</v>
      </c>
      <c r="JC5" s="20" t="s">
        <v>106</v>
      </c>
      <c r="JD5" s="20" t="s">
        <v>96</v>
      </c>
      <c r="JE5" s="20" t="s">
        <v>94</v>
      </c>
      <c r="JF5" s="20" t="s">
        <v>106</v>
      </c>
      <c r="JG5" s="20" t="s">
        <v>96</v>
      </c>
      <c r="JH5" s="20" t="s">
        <v>94</v>
      </c>
      <c r="JI5" s="20" t="s">
        <v>106</v>
      </c>
      <c r="JJ5" s="20" t="s">
        <v>96</v>
      </c>
      <c r="JK5" s="20" t="s">
        <v>94</v>
      </c>
      <c r="JL5" s="20" t="s">
        <v>106</v>
      </c>
      <c r="JM5" s="20" t="s">
        <v>96</v>
      </c>
      <c r="JN5" s="20" t="s">
        <v>94</v>
      </c>
      <c r="JO5" s="20" t="s">
        <v>106</v>
      </c>
      <c r="JP5" s="20" t="s">
        <v>96</v>
      </c>
      <c r="JQ5" s="20" t="s">
        <v>94</v>
      </c>
      <c r="JR5" s="21" t="s">
        <v>106</v>
      </c>
      <c r="JS5" s="21" t="s">
        <v>96</v>
      </c>
      <c r="JT5" s="21" t="s">
        <v>94</v>
      </c>
      <c r="JU5" s="21" t="s">
        <v>106</v>
      </c>
      <c r="JV5" s="21" t="s">
        <v>96</v>
      </c>
      <c r="JW5" s="21" t="s">
        <v>94</v>
      </c>
      <c r="JX5" s="21" t="s">
        <v>106</v>
      </c>
      <c r="JY5" s="21" t="s">
        <v>96</v>
      </c>
      <c r="JZ5" s="21" t="s">
        <v>94</v>
      </c>
      <c r="KA5" s="20" t="s">
        <v>106</v>
      </c>
      <c r="KB5" s="20" t="s">
        <v>96</v>
      </c>
      <c r="KC5" s="20" t="s">
        <v>94</v>
      </c>
      <c r="KD5" s="20" t="s">
        <v>106</v>
      </c>
      <c r="KE5" s="20" t="s">
        <v>96</v>
      </c>
      <c r="KF5" s="20" t="s">
        <v>94</v>
      </c>
      <c r="KG5" s="20" t="s">
        <v>106</v>
      </c>
      <c r="KH5" s="20" t="s">
        <v>96</v>
      </c>
      <c r="KI5" s="20" t="s">
        <v>94</v>
      </c>
      <c r="KJ5" s="20" t="s">
        <v>106</v>
      </c>
      <c r="KK5" s="20" t="s">
        <v>96</v>
      </c>
      <c r="KL5" s="20" t="s">
        <v>94</v>
      </c>
      <c r="KM5" s="20" t="s">
        <v>106</v>
      </c>
      <c r="KN5" s="20" t="s">
        <v>96</v>
      </c>
      <c r="KO5" s="20" t="s">
        <v>94</v>
      </c>
      <c r="KP5" s="20" t="s">
        <v>106</v>
      </c>
      <c r="KQ5" s="20" t="s">
        <v>96</v>
      </c>
      <c r="KR5" s="20" t="s">
        <v>94</v>
      </c>
      <c r="KS5" s="20" t="s">
        <v>106</v>
      </c>
      <c r="KT5" s="20" t="s">
        <v>96</v>
      </c>
      <c r="KU5" s="20" t="s">
        <v>94</v>
      </c>
      <c r="KV5" s="20" t="s">
        <v>106</v>
      </c>
      <c r="KW5" s="20" t="s">
        <v>96</v>
      </c>
      <c r="KX5" s="20" t="s">
        <v>94</v>
      </c>
      <c r="KY5" s="20" t="s">
        <v>106</v>
      </c>
      <c r="KZ5" s="20" t="s">
        <v>96</v>
      </c>
      <c r="LA5" s="20" t="s">
        <v>94</v>
      </c>
      <c r="LB5" s="20" t="s">
        <v>106</v>
      </c>
      <c r="LC5" s="20" t="s">
        <v>96</v>
      </c>
      <c r="LD5" s="20" t="s">
        <v>94</v>
      </c>
      <c r="LE5" s="10" t="s">
        <v>106</v>
      </c>
      <c r="LF5" s="20" t="s">
        <v>96</v>
      </c>
      <c r="LG5" s="22" t="s">
        <v>94</v>
      </c>
      <c r="LH5" s="23" t="s">
        <v>106</v>
      </c>
      <c r="LI5" s="21" t="s">
        <v>96</v>
      </c>
      <c r="LJ5" s="22" t="s">
        <v>94</v>
      </c>
    </row>
    <row r="6" spans="1:326" s="4" customFormat="1" ht="18.75" customHeight="1" x14ac:dyDescent="0.2">
      <c r="A6" s="24" t="s">
        <v>103</v>
      </c>
      <c r="B6" s="25">
        <f>SUM(B7:B37)</f>
        <v>4808421.9000000004</v>
      </c>
      <c r="C6" s="26">
        <f t="shared" ref="C6:CO6" si="0">SUM(C7:C37)</f>
        <v>4808137.9809600003</v>
      </c>
      <c r="D6" s="27">
        <f>C6/B6*100</f>
        <v>99.994095380024788</v>
      </c>
      <c r="E6" s="26">
        <v>0</v>
      </c>
      <c r="F6" s="26">
        <v>0</v>
      </c>
      <c r="G6" s="26" t="s">
        <v>135</v>
      </c>
      <c r="H6" s="26">
        <f>SUM(H7:H37)</f>
        <v>4004402</v>
      </c>
      <c r="I6" s="26">
        <f t="shared" ref="I6" si="1">SUM(I7:I37)</f>
        <v>4004402</v>
      </c>
      <c r="J6" s="26">
        <f>(I6/H6)*100</f>
        <v>100</v>
      </c>
      <c r="K6" s="26">
        <f t="shared" si="0"/>
        <v>804019.89999999991</v>
      </c>
      <c r="L6" s="26">
        <f t="shared" si="0"/>
        <v>803735.98095999996</v>
      </c>
      <c r="M6" s="27">
        <f>L6/K6%</f>
        <v>99.964687560593973</v>
      </c>
      <c r="N6" s="26">
        <v>0</v>
      </c>
      <c r="O6" s="26">
        <v>0</v>
      </c>
      <c r="P6" s="26" t="s">
        <v>135</v>
      </c>
      <c r="Q6" s="28">
        <f>T6+W6+Z6+AC6+AF6+AI6+AL6+AO6+AR6+AU6+AX6+BA6+BD6+BG6+BJ6+BM6+BP6+BS6+BV6+BY6+CB6+CE6+CH6+CK6+CN6+CQ6+CT6+CW6+CZ6+DC6+DF6+DI6+DL6+DO6+DR6+DU6+DX6+EA6+ED6+EG6+EJ6+EM6+EP6+ES6+EV6+EY6+FB6+FE6</f>
        <v>5624822.0318899984</v>
      </c>
      <c r="R6" s="28">
        <f>U6+X6+AA6+AD6+AG6+AJ6+AM6+AP6+AS6+AV6+AY6+BB6+BE6+BH6+BK6+BN6+BQ6+BT6+BW6+BZ6+CC6+CF6+CI6+CL6+CO6+CR6+CU6+CX6+DA6+DD6+DG6+DJ6+DM6+DS6+DP6+DV6+DY6+EB6+EE6+EH6+EK6+EN6+EQ6+ET6+EW6+EZ6+FC6+FF6</f>
        <v>5260813.2575499984</v>
      </c>
      <c r="S6" s="27">
        <f>R6/Q6*100</f>
        <v>93.528528151179756</v>
      </c>
      <c r="T6" s="28">
        <f t="shared" si="0"/>
        <v>2001654.5999999999</v>
      </c>
      <c r="U6" s="28">
        <f t="shared" si="0"/>
        <v>2001654.5999999999</v>
      </c>
      <c r="V6" s="27">
        <f>U6/T6%</f>
        <v>100</v>
      </c>
      <c r="W6" s="28">
        <f t="shared" si="0"/>
        <v>750837.5</v>
      </c>
      <c r="X6" s="28">
        <f t="shared" si="0"/>
        <v>750837.48968</v>
      </c>
      <c r="Y6" s="27">
        <f t="shared" ref="Y6:Y37" si="2">X6/W6%</f>
        <v>99.999998625534815</v>
      </c>
      <c r="Z6" s="28">
        <f t="shared" ref="Z6:AA6" si="3">SUM(Z7:Z37)</f>
        <v>3000</v>
      </c>
      <c r="AA6" s="28">
        <f t="shared" si="3"/>
        <v>3000</v>
      </c>
      <c r="AB6" s="27">
        <f t="shared" ref="AB6:AB18" si="4">AA6/Z6%</f>
        <v>100</v>
      </c>
      <c r="AC6" s="28">
        <f t="shared" ref="AC6:AD6" si="5">SUM(AC7:AC37)</f>
        <v>308401.13</v>
      </c>
      <c r="AD6" s="28">
        <f t="shared" si="5"/>
        <v>107186.00637</v>
      </c>
      <c r="AE6" s="27">
        <f t="shared" ref="AE6:AE41" si="6">AD6/AC6%</f>
        <v>34.755387040897027</v>
      </c>
      <c r="AF6" s="28">
        <f t="shared" ref="AF6:AG6" si="7">SUM(AF7:AF37)</f>
        <v>0</v>
      </c>
      <c r="AG6" s="28">
        <f t="shared" si="7"/>
        <v>0</v>
      </c>
      <c r="AH6" s="27" t="s">
        <v>135</v>
      </c>
      <c r="AI6" s="28">
        <f t="shared" ref="AI6:AJ6" si="8">SUM(AI7:AI37)</f>
        <v>0</v>
      </c>
      <c r="AJ6" s="28">
        <f t="shared" si="8"/>
        <v>0</v>
      </c>
      <c r="AK6" s="27" t="s">
        <v>135</v>
      </c>
      <c r="AL6" s="28">
        <f t="shared" si="0"/>
        <v>0</v>
      </c>
      <c r="AM6" s="28">
        <f t="shared" si="0"/>
        <v>0</v>
      </c>
      <c r="AN6" s="27" t="s">
        <v>135</v>
      </c>
      <c r="AO6" s="28">
        <f t="shared" si="0"/>
        <v>29250.458809999996</v>
      </c>
      <c r="AP6" s="28">
        <f t="shared" si="0"/>
        <v>28932.743589999995</v>
      </c>
      <c r="AQ6" s="27">
        <f t="shared" ref="AQ6:AQ43" si="9">AP6/AO6%</f>
        <v>98.913811157412056</v>
      </c>
      <c r="AR6" s="28">
        <v>0</v>
      </c>
      <c r="AS6" s="28">
        <v>0</v>
      </c>
      <c r="AT6" s="28" t="s">
        <v>135</v>
      </c>
      <c r="AU6" s="28">
        <f>SUM(AU7:AU37)</f>
        <v>113816.42500000002</v>
      </c>
      <c r="AV6" s="28">
        <f>88764.3</f>
        <v>88764.3</v>
      </c>
      <c r="AW6" s="28">
        <f>(AV6/AU6)*100</f>
        <v>77.989007298375427</v>
      </c>
      <c r="AX6" s="28">
        <f t="shared" si="0"/>
        <v>188395.47132999997</v>
      </c>
      <c r="AY6" s="28">
        <f t="shared" si="0"/>
        <v>171144.18223000001</v>
      </c>
      <c r="AZ6" s="27">
        <f>AY6/AX6%</f>
        <v>90.84304469836114</v>
      </c>
      <c r="BA6" s="28">
        <f t="shared" si="0"/>
        <v>77068.600000000006</v>
      </c>
      <c r="BB6" s="28">
        <f t="shared" si="0"/>
        <v>75430.049499999994</v>
      </c>
      <c r="BC6" s="27">
        <f>BB6/BA6%</f>
        <v>97.873906493695216</v>
      </c>
      <c r="BD6" s="28">
        <f t="shared" si="0"/>
        <v>57668</v>
      </c>
      <c r="BE6" s="28">
        <f t="shared" si="0"/>
        <v>56993.053539999994</v>
      </c>
      <c r="BF6" s="27">
        <f>BE6/BD6%</f>
        <v>98.829599673995972</v>
      </c>
      <c r="BG6" s="28">
        <f t="shared" si="0"/>
        <v>247233.49818999998</v>
      </c>
      <c r="BH6" s="28">
        <f t="shared" si="0"/>
        <v>247036.02536</v>
      </c>
      <c r="BI6" s="27">
        <f t="shared" ref="BI6:BI41" si="10">BH6/BG6%</f>
        <v>99.920126992723198</v>
      </c>
      <c r="BJ6" s="28">
        <f t="shared" ref="BJ6:BK6" si="11">SUM(BJ7:BJ37)</f>
        <v>0</v>
      </c>
      <c r="BK6" s="28">
        <f t="shared" si="11"/>
        <v>0</v>
      </c>
      <c r="BL6" s="27" t="s">
        <v>135</v>
      </c>
      <c r="BM6" s="28">
        <f t="shared" si="0"/>
        <v>337785.25799999997</v>
      </c>
      <c r="BN6" s="28">
        <f t="shared" si="0"/>
        <v>324015.15416000003</v>
      </c>
      <c r="BO6" s="27">
        <f t="shared" ref="BO6:BO41" si="12">BN6/BM6%</f>
        <v>95.923414798641105</v>
      </c>
      <c r="BP6" s="28">
        <f t="shared" si="0"/>
        <v>19164.900000000001</v>
      </c>
      <c r="BQ6" s="28">
        <f t="shared" si="0"/>
        <v>0</v>
      </c>
      <c r="BR6" s="27">
        <f>BQ6/BP6%</f>
        <v>0</v>
      </c>
      <c r="BS6" s="28">
        <f t="shared" si="0"/>
        <v>21729.142260000001</v>
      </c>
      <c r="BT6" s="28">
        <f t="shared" si="0"/>
        <v>21665.960849999999</v>
      </c>
      <c r="BU6" s="27">
        <f t="shared" ref="BU6:BU35" si="13">BT6/BS6%</f>
        <v>99.709231918848872</v>
      </c>
      <c r="BV6" s="28">
        <f t="shared" si="0"/>
        <v>77601.100000000006</v>
      </c>
      <c r="BW6" s="28">
        <f t="shared" si="0"/>
        <v>75982.766889999999</v>
      </c>
      <c r="BX6" s="27">
        <f t="shared" ref="BX6:BX41" si="14">BW6/BV6%</f>
        <v>97.914548749953269</v>
      </c>
      <c r="BY6" s="28">
        <f t="shared" si="0"/>
        <v>108401</v>
      </c>
      <c r="BZ6" s="28">
        <f t="shared" si="0"/>
        <v>107918.32193000001</v>
      </c>
      <c r="CA6" s="27">
        <f t="shared" ref="CA6:CA42" si="15">BZ6/BY6%</f>
        <v>99.554729135340082</v>
      </c>
      <c r="CB6" s="28">
        <f>SUM(CB7:CB37)</f>
        <v>72169.199999999968</v>
      </c>
      <c r="CC6" s="28">
        <f>SUM(CC7:CC37)</f>
        <v>72169.199989999979</v>
      </c>
      <c r="CD6" s="28">
        <f>(CC6/CB6)*100</f>
        <v>99.999999986143678</v>
      </c>
      <c r="CE6" s="28">
        <f t="shared" si="0"/>
        <v>48183.026030000001</v>
      </c>
      <c r="CF6" s="28">
        <f t="shared" si="0"/>
        <v>48183.017009999996</v>
      </c>
      <c r="CG6" s="29">
        <f>CF6/CE6%</f>
        <v>99.999981279714561</v>
      </c>
      <c r="CH6" s="28">
        <f t="shared" ref="CH6:CI6" si="16">SUM(CH7:CH37)</f>
        <v>32846.1</v>
      </c>
      <c r="CI6" s="28">
        <f t="shared" si="16"/>
        <v>32846.1</v>
      </c>
      <c r="CJ6" s="29">
        <f>CI6/CH6%</f>
        <v>99.999999999999986</v>
      </c>
      <c r="CK6" s="28">
        <f t="shared" ref="CK6:CL6" si="17">SUM(CK7:CK37)</f>
        <v>12124.6</v>
      </c>
      <c r="CL6" s="28">
        <f t="shared" si="17"/>
        <v>10648.955460000001</v>
      </c>
      <c r="CM6" s="29">
        <f>CL6/CK6%</f>
        <v>87.829334246078218</v>
      </c>
      <c r="CN6" s="28">
        <f t="shared" si="0"/>
        <v>11736</v>
      </c>
      <c r="CO6" s="28">
        <f t="shared" si="0"/>
        <v>11293.325919999999</v>
      </c>
      <c r="CP6" s="29">
        <f>CO6/CN6%</f>
        <v>96.228066802999308</v>
      </c>
      <c r="CQ6" s="28">
        <f t="shared" ref="CQ6:FL6" si="18">SUM(CQ7:CQ37)</f>
        <v>36414</v>
      </c>
      <c r="CR6" s="28">
        <f t="shared" si="18"/>
        <v>36414</v>
      </c>
      <c r="CS6" s="29">
        <f t="shared" ref="CS6:CS11" si="19">CR6/CQ6%</f>
        <v>100</v>
      </c>
      <c r="CT6" s="28">
        <f t="shared" si="18"/>
        <v>32713.599999999995</v>
      </c>
      <c r="CU6" s="28">
        <f t="shared" si="18"/>
        <v>32713.599999999995</v>
      </c>
      <c r="CV6" s="29">
        <f t="shared" ref="CV6:CV42" si="20">CU6/CT6%</f>
        <v>100</v>
      </c>
      <c r="CW6" s="28">
        <f t="shared" si="18"/>
        <v>2060.8743899999999</v>
      </c>
      <c r="CX6" s="28">
        <f t="shared" si="18"/>
        <v>2060.8743899999999</v>
      </c>
      <c r="CY6" s="29">
        <f>(CX6/CW6)*100</f>
        <v>100</v>
      </c>
      <c r="CZ6" s="28">
        <f t="shared" si="18"/>
        <v>0</v>
      </c>
      <c r="DA6" s="28">
        <f t="shared" si="18"/>
        <v>0</v>
      </c>
      <c r="DB6" s="29" t="s">
        <v>135</v>
      </c>
      <c r="DC6" s="28">
        <f t="shared" si="18"/>
        <v>30716.19715</v>
      </c>
      <c r="DD6" s="28">
        <f t="shared" si="18"/>
        <v>30716.19715</v>
      </c>
      <c r="DE6" s="29">
        <f>(DD6/DC6)*100</f>
        <v>100</v>
      </c>
      <c r="DF6" s="28">
        <f t="shared" ref="DF6:DG6" si="21">SUM(DF7:DF37)</f>
        <v>2050</v>
      </c>
      <c r="DG6" s="28">
        <f t="shared" si="21"/>
        <v>2050</v>
      </c>
      <c r="DH6" s="29">
        <f t="shared" ref="DH6:DH37" si="22">DG6/DF6%</f>
        <v>100</v>
      </c>
      <c r="DI6" s="28">
        <f t="shared" ref="DI6:DJ6" si="23">SUM(DI7:DI37)</f>
        <v>94325.106379999997</v>
      </c>
      <c r="DJ6" s="28">
        <f t="shared" si="23"/>
        <v>94325.106379999997</v>
      </c>
      <c r="DK6" s="29">
        <f t="shared" ref="DK6:DK34" si="24">DJ6/DI6%</f>
        <v>100</v>
      </c>
      <c r="DL6" s="28">
        <f t="shared" ref="DL6:DM6" si="25">SUM(DL7:DL37)</f>
        <v>25139.1</v>
      </c>
      <c r="DM6" s="28">
        <f t="shared" si="25"/>
        <v>25139.1</v>
      </c>
      <c r="DN6" s="29">
        <f t="shared" ref="DN6" si="26">DM6/DL6%</f>
        <v>100</v>
      </c>
      <c r="DO6" s="28">
        <f t="shared" si="18"/>
        <v>1832.66408</v>
      </c>
      <c r="DP6" s="28">
        <f t="shared" si="18"/>
        <v>1832.6999999999998</v>
      </c>
      <c r="DQ6" s="29">
        <v>100</v>
      </c>
      <c r="DR6" s="28">
        <f t="shared" si="18"/>
        <v>75843.51198000001</v>
      </c>
      <c r="DS6" s="28">
        <f t="shared" si="18"/>
        <v>75843.51198000001</v>
      </c>
      <c r="DT6" s="29">
        <f t="shared" ref="DT6:DT37" si="27">DS6/DR6%</f>
        <v>100</v>
      </c>
      <c r="DU6" s="28">
        <f>SUM(DU7:DU37)</f>
        <v>78738.559999999998</v>
      </c>
      <c r="DV6" s="28">
        <f>SUM(DV7:DV37)</f>
        <v>0</v>
      </c>
      <c r="DW6" s="29">
        <f t="shared" ref="DW6" si="28">DV6/DU6%</f>
        <v>0</v>
      </c>
      <c r="DX6" s="28">
        <f t="shared" ref="DX6:DY6" si="29">SUM(DX7:DX37)</f>
        <v>2609.348</v>
      </c>
      <c r="DY6" s="28">
        <f t="shared" si="29"/>
        <v>2609.348</v>
      </c>
      <c r="DZ6" s="29">
        <f t="shared" ref="DZ6" si="30">DY6/DX6%</f>
        <v>100</v>
      </c>
      <c r="EA6" s="28">
        <f>SUM(EA7:EA37)</f>
        <v>1429.306</v>
      </c>
      <c r="EB6" s="28">
        <f>SUM(EB7:EB37)</f>
        <v>1429.306</v>
      </c>
      <c r="EC6" s="29">
        <f>EB6/EA6%</f>
        <v>100</v>
      </c>
      <c r="ED6" s="28">
        <f>SUM(ED7:ED37)</f>
        <v>3260.5</v>
      </c>
      <c r="EE6" s="28">
        <f>SUM(EE7:EE37)</f>
        <v>3260.5</v>
      </c>
      <c r="EF6" s="29">
        <f t="shared" ref="EF6" si="31">EE6/ED6%</f>
        <v>100.00000000000001</v>
      </c>
      <c r="EG6" s="28">
        <f t="shared" si="18"/>
        <v>2282.6999999999998</v>
      </c>
      <c r="EH6" s="28">
        <f t="shared" si="18"/>
        <v>2282.6999999999998</v>
      </c>
      <c r="EI6" s="29">
        <f>EH6/EG6%</f>
        <v>100</v>
      </c>
      <c r="EJ6" s="28">
        <f t="shared" ref="EJ6:EK6" si="32">SUM(EJ7:EJ37)</f>
        <v>0</v>
      </c>
      <c r="EK6" s="28">
        <f t="shared" si="32"/>
        <v>0</v>
      </c>
      <c r="EL6" s="29" t="s">
        <v>135</v>
      </c>
      <c r="EM6" s="28">
        <f t="shared" si="18"/>
        <v>2250</v>
      </c>
      <c r="EN6" s="28">
        <f t="shared" si="18"/>
        <v>2250</v>
      </c>
      <c r="EO6" s="29">
        <f t="shared" ref="EO6:EO37" si="33">EN6/EM6%</f>
        <v>100</v>
      </c>
      <c r="EP6" s="28">
        <f t="shared" si="18"/>
        <v>4546.25</v>
      </c>
      <c r="EQ6" s="28">
        <f t="shared" si="18"/>
        <v>4546.1197599999996</v>
      </c>
      <c r="ER6" s="29">
        <f t="shared" ref="ER6" si="34">EQ6/EP6%</f>
        <v>99.997135221336265</v>
      </c>
      <c r="ES6" s="28">
        <f t="shared" si="18"/>
        <v>461465.84300000005</v>
      </c>
      <c r="ET6" s="28">
        <f t="shared" si="18"/>
        <v>459672.16199000005</v>
      </c>
      <c r="EU6" s="29">
        <f t="shared" ref="EU6:EU12" si="35">ET6/ES6%</f>
        <v>99.611307957629279</v>
      </c>
      <c r="EV6" s="28">
        <f t="shared" si="18"/>
        <v>0</v>
      </c>
      <c r="EW6" s="28">
        <f t="shared" si="18"/>
        <v>0</v>
      </c>
      <c r="EX6" s="29" t="s">
        <v>135</v>
      </c>
      <c r="EY6" s="28">
        <f t="shared" si="18"/>
        <v>0</v>
      </c>
      <c r="EZ6" s="28">
        <f t="shared" si="18"/>
        <v>0</v>
      </c>
      <c r="FA6" s="29" t="s">
        <v>135</v>
      </c>
      <c r="FB6" s="28">
        <f t="shared" ref="FB6:FC6" si="36">SUM(FB7:FB37)</f>
        <v>42753.1</v>
      </c>
      <c r="FC6" s="28">
        <f t="shared" si="36"/>
        <v>42753.1</v>
      </c>
      <c r="FD6" s="29">
        <f t="shared" ref="FD6" si="37">FC6/FB6%</f>
        <v>100</v>
      </c>
      <c r="FE6" s="28">
        <f t="shared" si="18"/>
        <v>205325.36129000006</v>
      </c>
      <c r="FF6" s="28">
        <f t="shared" si="18"/>
        <v>205213.67942000003</v>
      </c>
      <c r="FG6" s="26">
        <f>FF6/FE6*100</f>
        <v>99.945607367108309</v>
      </c>
      <c r="FH6" s="25">
        <f>FK6+FN6+FQ6+FT6+FW6+FZ6+GC6+GF6+GI6+GL6+GO6+GR6+GU6+GX6+HA6+HD6+HG6+HJ6+HM6+HP6+HS6+HV6+HY6+IB6+IE6+IH6</f>
        <v>9032588.9025599994</v>
      </c>
      <c r="FI6" s="26">
        <f>FL6+FO6+FR6+FU6+FX6+GA6+GD6+GG6+GJ6+GM6+GP6+GS6+GV6+GY6+HB6+HE6+HH6+HK6+HN6+HQ6+HT6+HW6+HZ6+IC6+IF6+II6</f>
        <v>9016645.7370900009</v>
      </c>
      <c r="FJ6" s="27">
        <f>FI6/FH6*100</f>
        <v>99.823492847488282</v>
      </c>
      <c r="FK6" s="26">
        <f>SUM(FK7:FK37)</f>
        <v>100410</v>
      </c>
      <c r="FL6" s="26">
        <f t="shared" si="18"/>
        <v>99432.04</v>
      </c>
      <c r="FM6" s="27">
        <f t="shared" ref="FM6:FM11" si="38">FL6/FK6%</f>
        <v>99.026033263619155</v>
      </c>
      <c r="FN6" s="26">
        <f t="shared" ref="FN6:HV6" si="39">SUM(FN7:FN37)</f>
        <v>6562.5</v>
      </c>
      <c r="FO6" s="26">
        <f t="shared" si="39"/>
        <v>6562.5</v>
      </c>
      <c r="FP6" s="27">
        <f t="shared" ref="FP6:FP11" si="40">FO6/FN6%</f>
        <v>100</v>
      </c>
      <c r="FQ6" s="26">
        <f t="shared" si="39"/>
        <v>9268.4999999999982</v>
      </c>
      <c r="FR6" s="26">
        <f t="shared" si="39"/>
        <v>9225.4273599999997</v>
      </c>
      <c r="FS6" s="27">
        <f t="shared" ref="FS6:FS37" si="41">FR6/FQ6%</f>
        <v>99.535279279279294</v>
      </c>
      <c r="FT6" s="26">
        <f t="shared" si="39"/>
        <v>2111.2999999999997</v>
      </c>
      <c r="FU6" s="26">
        <f t="shared" si="39"/>
        <v>1867.5523799999999</v>
      </c>
      <c r="FV6" s="27">
        <f>FU6/FT6%</f>
        <v>88.455093070620009</v>
      </c>
      <c r="FW6" s="26">
        <f t="shared" si="39"/>
        <v>409.2</v>
      </c>
      <c r="FX6" s="26">
        <f t="shared" si="39"/>
        <v>363</v>
      </c>
      <c r="FY6" s="27">
        <f>FX6/FW6%</f>
        <v>88.709677419354847</v>
      </c>
      <c r="FZ6" s="26">
        <f t="shared" si="39"/>
        <v>39254.894999999997</v>
      </c>
      <c r="GA6" s="26">
        <f t="shared" si="39"/>
        <v>39254.895000000004</v>
      </c>
      <c r="GB6" s="27">
        <f t="shared" ref="GB6:GB24" si="42">GA6/FZ6%</f>
        <v>100.00000000000001</v>
      </c>
      <c r="GC6" s="26">
        <f t="shared" si="39"/>
        <v>15</v>
      </c>
      <c r="GD6" s="26">
        <f t="shared" si="39"/>
        <v>15</v>
      </c>
      <c r="GE6" s="27">
        <f>GD6/GC6%</f>
        <v>100</v>
      </c>
      <c r="GF6" s="26">
        <f t="shared" si="39"/>
        <v>10.5</v>
      </c>
      <c r="GG6" s="26">
        <f t="shared" si="39"/>
        <v>10.5</v>
      </c>
      <c r="GH6" s="27">
        <f>GG6/GF6%</f>
        <v>100</v>
      </c>
      <c r="GI6" s="26">
        <f t="shared" si="39"/>
        <v>2338107.1</v>
      </c>
      <c r="GJ6" s="26">
        <f t="shared" si="39"/>
        <v>2331639.9145600004</v>
      </c>
      <c r="GK6" s="27">
        <f t="shared" ref="GK6:GK37" si="43">GJ6/GI6%</f>
        <v>99.723400804009387</v>
      </c>
      <c r="GL6" s="26">
        <f t="shared" ref="GL6:GM6" si="44">SUM(GL7:GL37)</f>
        <v>22467.097560000002</v>
      </c>
      <c r="GM6" s="26">
        <f t="shared" si="44"/>
        <v>21725.013000000003</v>
      </c>
      <c r="GN6" s="27">
        <f t="shared" ref="GN6:GN42" si="45">GM6/GL6%</f>
        <v>96.697016345710836</v>
      </c>
      <c r="GO6" s="26">
        <f t="shared" si="39"/>
        <v>5740871.2999999989</v>
      </c>
      <c r="GP6" s="26">
        <f t="shared" si="39"/>
        <v>5736623.8731799992</v>
      </c>
      <c r="GQ6" s="27">
        <f t="shared" ref="GQ6:GQ37" si="46">GP6/GO6%</f>
        <v>99.926014247697907</v>
      </c>
      <c r="GR6" s="26">
        <f t="shared" si="39"/>
        <v>3685.8</v>
      </c>
      <c r="GS6" s="26">
        <f t="shared" si="39"/>
        <v>3654.4019999999996</v>
      </c>
      <c r="GT6" s="27">
        <f>GS6/GR6%</f>
        <v>99.148136089858355</v>
      </c>
      <c r="GU6" s="26">
        <f t="shared" ref="GU6:GV6" si="47">SUM(GU7:GU37)</f>
        <v>143301.59999999998</v>
      </c>
      <c r="GV6" s="26">
        <f t="shared" si="47"/>
        <v>142755.41821</v>
      </c>
      <c r="GW6" s="27">
        <f>GV6/GU6%</f>
        <v>99.618858554265984</v>
      </c>
      <c r="GX6" s="26">
        <f t="shared" si="39"/>
        <v>74709.339999999982</v>
      </c>
      <c r="GY6" s="26">
        <f t="shared" si="39"/>
        <v>74709.339999999982</v>
      </c>
      <c r="GZ6" s="27">
        <f t="shared" ref="GZ6:GZ37" si="48">GY6/GX6%</f>
        <v>100</v>
      </c>
      <c r="HA6" s="26">
        <f t="shared" si="39"/>
        <v>2277.2000000000003</v>
      </c>
      <c r="HB6" s="26">
        <f t="shared" si="39"/>
        <v>2277</v>
      </c>
      <c r="HC6" s="27">
        <f t="shared" ref="HC6:HC37" si="49">HB6/HA6%</f>
        <v>99.991217284384319</v>
      </c>
      <c r="HD6" s="26">
        <f t="shared" si="39"/>
        <v>389561.5</v>
      </c>
      <c r="HE6" s="26">
        <f t="shared" si="39"/>
        <v>389222.03609000007</v>
      </c>
      <c r="HF6" s="27">
        <f t="shared" ref="HF6:HF37" si="50">HE6/HD6%</f>
        <v>99.912859995148409</v>
      </c>
      <c r="HG6" s="26">
        <f t="shared" si="39"/>
        <v>64465.9</v>
      </c>
      <c r="HH6" s="26">
        <f t="shared" si="39"/>
        <v>64429.2598</v>
      </c>
      <c r="HI6" s="27">
        <f t="shared" ref="HI6:HI42" si="51">HH6/HG6%</f>
        <v>99.943163439896125</v>
      </c>
      <c r="HJ6" s="26">
        <f>SUM(HJ7:HJ37)</f>
        <v>21250.793000000001</v>
      </c>
      <c r="HK6" s="26">
        <f t="shared" ref="HK6" si="52">SUM(HK7:HK37)</f>
        <v>19410.7225</v>
      </c>
      <c r="HL6" s="27">
        <f t="shared" ref="HL6:HL37" si="53">HK6/HJ6%</f>
        <v>91.341167833125084</v>
      </c>
      <c r="HM6" s="26">
        <f t="shared" ref="HM6:HN6" si="54">SUM(HM7:HM37)</f>
        <v>1337.9069999999999</v>
      </c>
      <c r="HN6" s="26">
        <f t="shared" si="54"/>
        <v>1337.8459599999999</v>
      </c>
      <c r="HO6" s="27">
        <f t="shared" ref="HO6:HO37" si="55">HN6/HM6%</f>
        <v>99.99543765000108</v>
      </c>
      <c r="HP6" s="26">
        <f t="shared" si="39"/>
        <v>9.5</v>
      </c>
      <c r="HQ6" s="26">
        <f t="shared" si="39"/>
        <v>9</v>
      </c>
      <c r="HR6" s="27">
        <f t="shared" ref="HR6:HR10" si="56">HQ6/HP6%</f>
        <v>94.73684210526315</v>
      </c>
      <c r="HS6" s="26">
        <f t="shared" si="39"/>
        <v>52157.900000000016</v>
      </c>
      <c r="HT6" s="26">
        <f t="shared" si="39"/>
        <v>52157.900000000016</v>
      </c>
      <c r="HU6" s="27">
        <f t="shared" ref="HU6:HU37" si="57">HT6/HS6%</f>
        <v>100</v>
      </c>
      <c r="HV6" s="26">
        <f t="shared" si="39"/>
        <v>0</v>
      </c>
      <c r="HW6" s="26">
        <f t="shared" ref="HW6:LI6" si="58">SUM(HW7:HW37)</f>
        <v>0</v>
      </c>
      <c r="HX6" s="27" t="s">
        <v>135</v>
      </c>
      <c r="HY6" s="30">
        <f>SUM(HY7:HY37)</f>
        <v>130.97000000000003</v>
      </c>
      <c r="HZ6" s="30">
        <f>SUM(HZ7:HZ37)</f>
        <v>130.37</v>
      </c>
      <c r="IA6" s="30">
        <f>(HZ6/HY6)*100</f>
        <v>99.541879819806041</v>
      </c>
      <c r="IB6" s="30">
        <f>SUM(IB7:IB37)</f>
        <v>1006</v>
      </c>
      <c r="IC6" s="30">
        <f t="shared" ref="IC6:IF6" si="59">SUM(IC7:IC37)</f>
        <v>1006</v>
      </c>
      <c r="ID6" s="30">
        <f>(IC6/IB6)*100</f>
        <v>100</v>
      </c>
      <c r="IE6" s="30">
        <f t="shared" si="59"/>
        <v>278</v>
      </c>
      <c r="IF6" s="30">
        <f t="shared" si="59"/>
        <v>253.08905000000001</v>
      </c>
      <c r="IG6" s="30">
        <f>(IF6/IE6)*100</f>
        <v>91.039226618705044</v>
      </c>
      <c r="IH6" s="26">
        <f>SUM(IH7:IH37)</f>
        <v>18929.100000000002</v>
      </c>
      <c r="II6" s="26">
        <f t="shared" si="58"/>
        <v>18573.638000000003</v>
      </c>
      <c r="IJ6" s="31">
        <f>(II6/IH6)*100</f>
        <v>98.122139985524939</v>
      </c>
      <c r="IK6" s="32">
        <f>IN6+IQ6+IT6+IW6+IZ6+JC6+JF6+JI6+JL6+JO6+JR6+JU6+JX6+KA6+KD6+KG6+KJ6+KM6+KP6+KS6+KV6+KY6+LB6+LE6</f>
        <v>1219523.4481199998</v>
      </c>
      <c r="IL6" s="33">
        <f>IO6+IR6+IU6+IX6+JA6+JD6+JG6+JJ6+JM6+JP6+JS6+JV6+JY6+KB6+KE6+KH6+KK6+KN6+KQ6+KT6+KW6+KZ6+LC6+LF6</f>
        <v>1068127.55754</v>
      </c>
      <c r="IM6" s="29">
        <f t="shared" ref="IM6:IM44" si="60">IL6/IK6*100</f>
        <v>87.58565152532411</v>
      </c>
      <c r="IN6" s="26">
        <f t="shared" si="58"/>
        <v>144369.75</v>
      </c>
      <c r="IO6" s="26">
        <f t="shared" si="58"/>
        <v>140529.26639</v>
      </c>
      <c r="IP6" s="27">
        <f>(IO6/IN6)*100</f>
        <v>97.339828038768516</v>
      </c>
      <c r="IQ6" s="30">
        <f>SUM(IQ7:IQ37)</f>
        <v>4827</v>
      </c>
      <c r="IR6" s="30">
        <f>SUM(IR7:IR37)</f>
        <v>2358.6</v>
      </c>
      <c r="IS6" s="30">
        <f>(IR6/IQ6)*100</f>
        <v>48.862647607209446</v>
      </c>
      <c r="IT6" s="30">
        <f>SUM(IT7:IT37)</f>
        <v>118800</v>
      </c>
      <c r="IU6" s="30">
        <f>SUM(IU7:IU37)</f>
        <v>118770.29999</v>
      </c>
      <c r="IV6" s="30">
        <f>(IU6/IT6)*100</f>
        <v>99.974999991582493</v>
      </c>
      <c r="IW6" s="30">
        <v>0</v>
      </c>
      <c r="IX6" s="30">
        <v>0</v>
      </c>
      <c r="IY6" s="30" t="s">
        <v>135</v>
      </c>
      <c r="IZ6" s="30">
        <f>IZ11</f>
        <v>5413.402</v>
      </c>
      <c r="JA6" s="30">
        <f>JA11</f>
        <v>1881.4980399999999</v>
      </c>
      <c r="JB6" s="30">
        <f>(JA6/IZ6)*100</f>
        <v>34.75629631791616</v>
      </c>
      <c r="JC6" s="30">
        <f>SUM(JC8:JC37)</f>
        <v>28758.074479999999</v>
      </c>
      <c r="JD6" s="30">
        <f>SUM(JD8:JD37)</f>
        <v>28758.074479999999</v>
      </c>
      <c r="JE6" s="30">
        <v>100</v>
      </c>
      <c r="JF6" s="30">
        <f>SUM(JF7:JF37)</f>
        <v>290.48437999999999</v>
      </c>
      <c r="JG6" s="30">
        <f>SUM(JG7:JG37)</f>
        <v>290.48437999999999</v>
      </c>
      <c r="JH6" s="30">
        <v>100</v>
      </c>
      <c r="JI6" s="30">
        <v>100</v>
      </c>
      <c r="JJ6" s="30">
        <v>100</v>
      </c>
      <c r="JK6" s="30">
        <v>100</v>
      </c>
      <c r="JL6" s="30">
        <f>SUM(JL7:JL37)</f>
        <v>280363.56666000001</v>
      </c>
      <c r="JM6" s="30">
        <f>SUM(JM7:JM37)</f>
        <v>280363.56666000001</v>
      </c>
      <c r="JN6" s="30">
        <f>(JM6/JL6)*100</f>
        <v>100</v>
      </c>
      <c r="JO6" s="30">
        <f>SUM(JO7:JO37)</f>
        <v>205555.57657</v>
      </c>
      <c r="JP6" s="30">
        <f>SUM(JP7:JP37)</f>
        <v>133860.02205999999</v>
      </c>
      <c r="JQ6" s="30">
        <f>(JP6/JO6)*100</f>
        <v>65.121085155486028</v>
      </c>
      <c r="JR6" s="30">
        <f>SUM(JR7:JR37)</f>
        <v>6258.8764899999996</v>
      </c>
      <c r="JS6" s="30">
        <f>SUM(JS7:JS37)</f>
        <v>6258.8395099999998</v>
      </c>
      <c r="JT6" s="30">
        <f>(JS6/JR6)*100</f>
        <v>99.999409159134885</v>
      </c>
      <c r="JU6" s="30">
        <f>SUM(JU7:JU35)</f>
        <v>62582.01298</v>
      </c>
      <c r="JV6" s="30">
        <f>SUM(JV7:JV35)</f>
        <v>62582.01298</v>
      </c>
      <c r="JW6" s="30">
        <f>(JV6/JU6)*100</f>
        <v>100</v>
      </c>
      <c r="JX6" s="30">
        <f>SUM(JX7:JX37)</f>
        <v>632.12417000000005</v>
      </c>
      <c r="JY6" s="30">
        <f>SUM(JY7:JY37)</f>
        <v>632.12417000000005</v>
      </c>
      <c r="JZ6" s="30">
        <f>(JY6/JX6)*100</f>
        <v>100</v>
      </c>
      <c r="KA6" s="30">
        <f>SUM(KA7:KA37)</f>
        <v>88325.059450000001</v>
      </c>
      <c r="KB6" s="30">
        <f>SUM(KB7:KB37)</f>
        <v>88325.059450000001</v>
      </c>
      <c r="KC6" s="30">
        <f>(KB6/KA6)*100</f>
        <v>100</v>
      </c>
      <c r="KD6" s="30">
        <f>SUM(KD7:KD37)</f>
        <v>2144.3742999999999</v>
      </c>
      <c r="KE6" s="30">
        <f>SUM(KE7:KE37)</f>
        <v>2144.3742999999999</v>
      </c>
      <c r="KF6" s="30">
        <f>(KE6/KD6)*100</f>
        <v>100</v>
      </c>
      <c r="KG6" s="30">
        <f>SUM(KG7:KG37)</f>
        <v>21041.34</v>
      </c>
      <c r="KH6" s="30">
        <f>SUM(KH7:KH37)</f>
        <v>21041.339950000001</v>
      </c>
      <c r="KI6" s="30">
        <v>100</v>
      </c>
      <c r="KJ6" s="30">
        <f>KJ9+KJ11</f>
        <v>29936.199999999997</v>
      </c>
      <c r="KK6" s="30">
        <f>KK9+KK11</f>
        <v>21959.582999999999</v>
      </c>
      <c r="KL6" s="30">
        <f>(KK6/KJ6)*100</f>
        <v>73.354610805646686</v>
      </c>
      <c r="KM6" s="30">
        <v>0</v>
      </c>
      <c r="KN6" s="30">
        <v>0</v>
      </c>
      <c r="KO6" s="30" t="s">
        <v>135</v>
      </c>
      <c r="KP6" s="30">
        <f>SUM(KP7:KP37)</f>
        <v>66311.352679999996</v>
      </c>
      <c r="KQ6" s="30">
        <f>SUM(KQ7:KQ37)</f>
        <v>66206.143500000006</v>
      </c>
      <c r="KR6" s="30">
        <f>(KQ6/KP6)*100</f>
        <v>99.841340621555858</v>
      </c>
      <c r="KS6" s="30">
        <f>SUM(KS7:KS37)</f>
        <v>669.81165000000021</v>
      </c>
      <c r="KT6" s="30">
        <f>SUM(KT7:KT37)</f>
        <v>668.83223000000021</v>
      </c>
      <c r="KU6" s="30">
        <f>(KT6/KS6)*100</f>
        <v>99.853776804270282</v>
      </c>
      <c r="KV6" s="30">
        <f>SUM(KV7:KV37)</f>
        <v>60000</v>
      </c>
      <c r="KW6" s="30">
        <f>SUM(KW7:KW37)</f>
        <v>1400</v>
      </c>
      <c r="KX6" s="30">
        <f>(KW6/KV6)*100</f>
        <v>2.3333333333333335</v>
      </c>
      <c r="KY6" s="30">
        <f>SUM(KY7:KY37)</f>
        <v>59260.029770000001</v>
      </c>
      <c r="KZ6" s="30">
        <f>SUM(KZ7:KZ37)</f>
        <v>57756.721450000005</v>
      </c>
      <c r="LA6" s="30">
        <f>(KZ6/KY6)*100</f>
        <v>97.463200194406525</v>
      </c>
      <c r="LB6" s="30">
        <f>SUM(LB7:LB37)</f>
        <v>12528.724</v>
      </c>
      <c r="LC6" s="30">
        <f>SUM(LC7:LC37)</f>
        <v>12528.724</v>
      </c>
      <c r="LD6" s="30">
        <f>(LC6/LB6)*100</f>
        <v>100</v>
      </c>
      <c r="LE6" s="26">
        <f t="shared" si="58"/>
        <v>21355.688539999999</v>
      </c>
      <c r="LF6" s="26">
        <f t="shared" si="58"/>
        <v>19711.991000000002</v>
      </c>
      <c r="LG6" s="34">
        <f>LF6/LE6*100</f>
        <v>92.303233225558188</v>
      </c>
      <c r="LH6" s="35">
        <f t="shared" si="58"/>
        <v>20685356.282570001</v>
      </c>
      <c r="LI6" s="28">
        <v>20153724.600000001</v>
      </c>
      <c r="LJ6" s="31">
        <f>LI6/LH6%</f>
        <v>97.429912855704757</v>
      </c>
      <c r="LK6" s="8"/>
      <c r="LL6" s="8"/>
      <c r="LM6" s="11"/>
      <c r="LN6" s="11"/>
    </row>
    <row r="7" spans="1:326" ht="14.25" customHeight="1" x14ac:dyDescent="0.2">
      <c r="A7" s="36" t="s">
        <v>59</v>
      </c>
      <c r="B7" s="37">
        <f>E7+H7+K7+N7</f>
        <v>328464.59999999998</v>
      </c>
      <c r="C7" s="38">
        <f>F7+I7+L7+O7</f>
        <v>328464.59999999998</v>
      </c>
      <c r="D7" s="39">
        <f>C7/B7*100</f>
        <v>100</v>
      </c>
      <c r="E7" s="40"/>
      <c r="F7" s="40"/>
      <c r="G7" s="40"/>
      <c r="H7" s="41">
        <v>243137</v>
      </c>
      <c r="I7" s="40">
        <v>243137</v>
      </c>
      <c r="J7" s="42">
        <f t="shared" ref="J7:J37" si="61">(I7/H7)*100</f>
        <v>100</v>
      </c>
      <c r="K7" s="41">
        <v>85327.6</v>
      </c>
      <c r="L7" s="40">
        <v>85327.6</v>
      </c>
      <c r="M7" s="40">
        <f>L7/K7%</f>
        <v>100</v>
      </c>
      <c r="N7" s="40"/>
      <c r="O7" s="40"/>
      <c r="P7" s="43"/>
      <c r="Q7" s="44">
        <f t="shared" ref="Q7:Q43" si="62">T7+W7+Z7+AC7+AF7+AI7+AL7+AO7+AR7+AU7+AX7+BA7+BD7+BG7+BJ7+BM7+BP7+BS7+BV7+BY7+CB7+CE7+CH7+CK7+CN7+CQ7+CT7+CW7+CZ7+DC7+DF7+DI7+DL7+DO7+DR7+DU7+DX7+EA7+ED7+EG7+EJ7+EM7+EP7+ES7+EV7+EY7+FB7+FE7</f>
        <v>207385.63074000002</v>
      </c>
      <c r="R7" s="45">
        <f t="shared" ref="R7:R44" si="63">U7+X7+AA7+AD7+AG7+AJ7+AM7+AP7+AS7+AV7+AY7+BB7+BE7+BH7+BK7+BN7+BQ7+BT7+BW7+BZ7+CC7+CF7+CI7+CL7+CO7+CR7+CU7+CX7+DA7+DD7+DG7+DJ7+DM7+DS7+DP7+DV7+DY7+EB7+EE7+EH7+EK7+EN7+EQ7+ET7+EW7+EZ7+FC7+FF7</f>
        <v>205498.65624000001</v>
      </c>
      <c r="S7" s="46">
        <f>R7/Q7*100</f>
        <v>99.090113189970381</v>
      </c>
      <c r="T7" s="46">
        <v>97852.5</v>
      </c>
      <c r="U7" s="46">
        <v>97852.5</v>
      </c>
      <c r="V7" s="46">
        <f>U7/T7%</f>
        <v>100</v>
      </c>
      <c r="W7" s="47">
        <v>31009.599999999999</v>
      </c>
      <c r="X7" s="46">
        <v>31009.599999999999</v>
      </c>
      <c r="Y7" s="46">
        <f t="shared" si="2"/>
        <v>100</v>
      </c>
      <c r="Z7" s="47"/>
      <c r="AA7" s="46"/>
      <c r="AB7" s="46"/>
      <c r="AC7" s="47"/>
      <c r="AD7" s="46"/>
      <c r="AE7" s="46"/>
      <c r="AF7" s="47"/>
      <c r="AG7" s="46"/>
      <c r="AH7" s="46"/>
      <c r="AI7" s="47"/>
      <c r="AJ7" s="46"/>
      <c r="AK7" s="46"/>
      <c r="AL7" s="48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5"/>
      <c r="AX7" s="46">
        <v>500</v>
      </c>
      <c r="AY7" s="46">
        <v>500</v>
      </c>
      <c r="AZ7" s="46">
        <f t="shared" ref="AZ7:AZ41" si="64">AY7/AX7%</f>
        <v>100</v>
      </c>
      <c r="BA7" s="47">
        <v>5478.5</v>
      </c>
      <c r="BB7" s="46">
        <v>4829.9219000000003</v>
      </c>
      <c r="BC7" s="46">
        <f t="shared" ref="BC7:BC41" si="65">BB7/BA7%</f>
        <v>88.161392716984594</v>
      </c>
      <c r="BD7" s="47"/>
      <c r="BE7" s="46"/>
      <c r="BF7" s="46"/>
      <c r="BG7" s="47">
        <v>8913.6639600000017</v>
      </c>
      <c r="BH7" s="46">
        <v>8913.0823099999998</v>
      </c>
      <c r="BI7" s="46">
        <f t="shared" si="10"/>
        <v>99.993474624995812</v>
      </c>
      <c r="BJ7" s="48"/>
      <c r="BK7" s="46"/>
      <c r="BL7" s="46"/>
      <c r="BM7" s="47"/>
      <c r="BN7" s="46"/>
      <c r="BO7" s="46"/>
      <c r="BP7" s="47"/>
      <c r="BQ7" s="46"/>
      <c r="BR7" s="46"/>
      <c r="BS7" s="47"/>
      <c r="BT7" s="46"/>
      <c r="BU7" s="46"/>
      <c r="BV7" s="47">
        <v>5869.8</v>
      </c>
      <c r="BW7" s="46">
        <v>5218.7968899999996</v>
      </c>
      <c r="BX7" s="46">
        <f t="shared" si="14"/>
        <v>88.90927953252239</v>
      </c>
      <c r="BY7" s="46"/>
      <c r="BZ7" s="46"/>
      <c r="CA7" s="46"/>
      <c r="CB7" s="46">
        <v>9622.56</v>
      </c>
      <c r="CC7" s="46">
        <v>9622.56</v>
      </c>
      <c r="CD7" s="81">
        <f t="shared" ref="CD7:CD36" si="66">(CC7/CB7)*100</f>
        <v>100</v>
      </c>
      <c r="CE7" s="47"/>
      <c r="CF7" s="47"/>
      <c r="CG7" s="49"/>
      <c r="CH7" s="47">
        <v>1932.1214</v>
      </c>
      <c r="CI7" s="47">
        <v>1932.1214</v>
      </c>
      <c r="CJ7" s="49">
        <f>CI7/CH7%</f>
        <v>100</v>
      </c>
      <c r="CK7" s="47">
        <v>1173.9000000000001</v>
      </c>
      <c r="CL7" s="47">
        <v>587.25611000000004</v>
      </c>
      <c r="CM7" s="49">
        <f>CL7/CK7%</f>
        <v>50.026076326774003</v>
      </c>
      <c r="CN7" s="49"/>
      <c r="CO7" s="49"/>
      <c r="CP7" s="49"/>
      <c r="CQ7" s="47"/>
      <c r="CR7" s="46"/>
      <c r="CS7" s="49"/>
      <c r="CT7" s="47">
        <v>4049.7</v>
      </c>
      <c r="CU7" s="49">
        <v>4049.7</v>
      </c>
      <c r="CV7" s="49">
        <f t="shared" si="20"/>
        <v>100</v>
      </c>
      <c r="CW7" s="49">
        <v>72.493740000000003</v>
      </c>
      <c r="CX7" s="49">
        <v>72.493740000000003</v>
      </c>
      <c r="CY7" s="49">
        <f t="shared" ref="CY7:CY41" si="67">(CX7/CW7)*100</f>
        <v>100</v>
      </c>
      <c r="CZ7" s="49"/>
      <c r="DA7" s="49"/>
      <c r="DB7" s="49"/>
      <c r="DC7" s="49">
        <v>4662.9687000000004</v>
      </c>
      <c r="DD7" s="49">
        <v>4662.9687000000004</v>
      </c>
      <c r="DE7" s="49">
        <f t="shared" ref="DE7:DE40" si="68">(DD7/DC7)*100</f>
        <v>100</v>
      </c>
      <c r="DF7" s="49">
        <v>150</v>
      </c>
      <c r="DG7" s="49">
        <v>150</v>
      </c>
      <c r="DH7" s="49">
        <f t="shared" si="22"/>
        <v>100</v>
      </c>
      <c r="DI7" s="49">
        <v>4961.4467999999997</v>
      </c>
      <c r="DJ7" s="49">
        <v>4961.4467999999997</v>
      </c>
      <c r="DK7" s="29">
        <f t="shared" si="24"/>
        <v>100</v>
      </c>
      <c r="DL7" s="49"/>
      <c r="DM7" s="49"/>
      <c r="DN7" s="49"/>
      <c r="DO7" s="49"/>
      <c r="DP7" s="49"/>
      <c r="DQ7" s="49"/>
      <c r="DR7" s="49">
        <v>9393.4871400000011</v>
      </c>
      <c r="DS7" s="49">
        <v>9393.4871400000011</v>
      </c>
      <c r="DT7" s="49">
        <f t="shared" si="27"/>
        <v>100</v>
      </c>
      <c r="DU7" s="49"/>
      <c r="DV7" s="49"/>
      <c r="DW7" s="49"/>
      <c r="DX7" s="49"/>
      <c r="DY7" s="49"/>
      <c r="DZ7" s="49"/>
      <c r="EA7" s="49"/>
      <c r="EB7" s="49"/>
      <c r="EC7" s="49"/>
      <c r="ED7" s="49"/>
      <c r="EE7" s="49"/>
      <c r="EF7" s="49"/>
      <c r="EG7" s="47"/>
      <c r="EH7" s="46"/>
      <c r="EI7" s="49"/>
      <c r="EJ7" s="47"/>
      <c r="EK7" s="46"/>
      <c r="EL7" s="49"/>
      <c r="EM7" s="47"/>
      <c r="EN7" s="46"/>
      <c r="EO7" s="49"/>
      <c r="EP7" s="47">
        <v>909.25</v>
      </c>
      <c r="EQ7" s="49">
        <v>909.25</v>
      </c>
      <c r="ER7" s="49">
        <v>100</v>
      </c>
      <c r="ES7" s="47">
        <v>14689.9</v>
      </c>
      <c r="ET7" s="46">
        <v>14689.732249999999</v>
      </c>
      <c r="EU7" s="49">
        <f t="shared" si="35"/>
        <v>99.998858058938453</v>
      </c>
      <c r="EV7" s="47"/>
      <c r="EW7" s="46"/>
      <c r="EX7" s="49"/>
      <c r="EY7" s="49"/>
      <c r="EZ7" s="49"/>
      <c r="FA7" s="49"/>
      <c r="FB7" s="49"/>
      <c r="FC7" s="49"/>
      <c r="FD7" s="49"/>
      <c r="FE7" s="49">
        <v>6143.7389999999996</v>
      </c>
      <c r="FF7" s="49">
        <v>6143.7389999999996</v>
      </c>
      <c r="FG7" s="45">
        <f t="shared" ref="FG7:FG37" si="69">FF7/FE7*100</f>
        <v>100</v>
      </c>
      <c r="FH7" s="50">
        <f t="shared" ref="FH7:FH44" si="70">FK7+FN7+FQ7+FT7+FW7+FZ7+GC7+GF7+GI7+GL7+GO7+GR7+GU7+GX7+HA7+HD7+HG7+HJ7+HM7+HP7+HS7+HV7+HY7+IB7+IE7+IH7</f>
        <v>287700.89999999997</v>
      </c>
      <c r="FI7" s="51">
        <f t="shared" ref="FI7:FI44" si="71">FL7+FO7+FR7+FU7+FX7+GA7+GD7+GG7+GJ7+GM7+GP7+GS7+GV7+GY7+HB7+HE7+HH7+HK7+HN7+HQ7+HT7+HW7+HZ7+IC7+IF7+II7</f>
        <v>287674.35732999997</v>
      </c>
      <c r="FJ7" s="39">
        <f>FI7/FH7*100</f>
        <v>99.990774213775495</v>
      </c>
      <c r="FK7" s="52">
        <v>2492</v>
      </c>
      <c r="FL7" s="52">
        <v>2492</v>
      </c>
      <c r="FM7" s="40">
        <f t="shared" si="38"/>
        <v>100</v>
      </c>
      <c r="FN7" s="52">
        <v>227.5</v>
      </c>
      <c r="FO7" s="40">
        <v>227.5</v>
      </c>
      <c r="FP7" s="40">
        <f t="shared" si="40"/>
        <v>100</v>
      </c>
      <c r="FQ7" s="52">
        <v>192.8</v>
      </c>
      <c r="FR7" s="40">
        <v>192.8</v>
      </c>
      <c r="FS7" s="40">
        <f t="shared" si="41"/>
        <v>100</v>
      </c>
      <c r="FT7" s="52"/>
      <c r="FU7" s="40"/>
      <c r="FV7" s="40"/>
      <c r="FW7" s="52"/>
      <c r="FX7" s="40"/>
      <c r="FY7" s="40"/>
      <c r="FZ7" s="52">
        <v>2389.4</v>
      </c>
      <c r="GA7" s="40">
        <v>2389.4</v>
      </c>
      <c r="GB7" s="40">
        <f t="shared" si="42"/>
        <v>100</v>
      </c>
      <c r="GC7" s="52">
        <v>3.8</v>
      </c>
      <c r="GD7" s="40">
        <v>3.8</v>
      </c>
      <c r="GE7" s="40">
        <f>GD7/GC7%</f>
        <v>100</v>
      </c>
      <c r="GF7" s="52">
        <v>1.5</v>
      </c>
      <c r="GG7" s="40">
        <v>1.5</v>
      </c>
      <c r="GH7" s="40">
        <f t="shared" ref="GH7:GH35" si="72">GG7/GF7%</f>
        <v>100</v>
      </c>
      <c r="GI7" s="52">
        <v>69915.100000000006</v>
      </c>
      <c r="GJ7" s="40">
        <v>69915.099999999991</v>
      </c>
      <c r="GK7" s="40">
        <f t="shared" si="43"/>
        <v>99.999999999999972</v>
      </c>
      <c r="GL7" s="52">
        <v>1187.5999999999999</v>
      </c>
      <c r="GM7" s="40">
        <v>1187.5999999999999</v>
      </c>
      <c r="GN7" s="40">
        <f t="shared" si="45"/>
        <v>100</v>
      </c>
      <c r="GO7" s="52">
        <v>181213.3</v>
      </c>
      <c r="GP7" s="40">
        <v>181213.3</v>
      </c>
      <c r="GQ7" s="40">
        <f t="shared" si="46"/>
        <v>100</v>
      </c>
      <c r="GR7" s="52">
        <v>204.7</v>
      </c>
      <c r="GS7" s="40">
        <v>204.68400000000003</v>
      </c>
      <c r="GT7" s="40">
        <f>GS7/GR7%</f>
        <v>99.992183683439208</v>
      </c>
      <c r="GU7" s="52">
        <v>5914.1</v>
      </c>
      <c r="GV7" s="40">
        <v>5914.1</v>
      </c>
      <c r="GW7" s="40">
        <f>GV7/GU7%</f>
        <v>100</v>
      </c>
      <c r="GX7" s="52">
        <v>9318</v>
      </c>
      <c r="GY7" s="40">
        <v>9318</v>
      </c>
      <c r="GZ7" s="40">
        <f t="shared" si="48"/>
        <v>99.999999999999986</v>
      </c>
      <c r="HA7" s="52">
        <v>82.7</v>
      </c>
      <c r="HB7" s="40">
        <v>82.699999999999989</v>
      </c>
      <c r="HC7" s="40">
        <f t="shared" si="49"/>
        <v>99.999999999999972</v>
      </c>
      <c r="HD7" s="52">
        <v>9982.5</v>
      </c>
      <c r="HE7" s="40">
        <v>9975.2933300000004</v>
      </c>
      <c r="HF7" s="40">
        <f t="shared" si="50"/>
        <v>99.927806962183823</v>
      </c>
      <c r="HG7" s="53">
        <v>1993.7</v>
      </c>
      <c r="HH7" s="40">
        <v>1993.7</v>
      </c>
      <c r="HI7" s="40">
        <f t="shared" si="51"/>
        <v>100</v>
      </c>
      <c r="HJ7" s="53"/>
      <c r="HK7" s="40"/>
      <c r="HL7" s="40"/>
      <c r="HM7" s="52"/>
      <c r="HN7" s="40"/>
      <c r="HO7" s="40"/>
      <c r="HP7" s="52"/>
      <c r="HQ7" s="40"/>
      <c r="HR7" s="40"/>
      <c r="HS7" s="52">
        <v>2020.6</v>
      </c>
      <c r="HT7" s="40">
        <v>2020.6</v>
      </c>
      <c r="HU7" s="40">
        <f t="shared" si="57"/>
        <v>100</v>
      </c>
      <c r="HV7" s="52"/>
      <c r="HW7" s="40"/>
      <c r="HX7" s="40"/>
      <c r="HY7" s="40">
        <v>1.3</v>
      </c>
      <c r="HZ7" s="40">
        <v>1.3</v>
      </c>
      <c r="IA7" s="54">
        <f t="shared" ref="IA7:IA44" si="73">(HZ7/HY7)*100</f>
        <v>100</v>
      </c>
      <c r="IB7" s="54"/>
      <c r="IC7" s="54"/>
      <c r="ID7" s="55"/>
      <c r="IE7" s="54"/>
      <c r="IF7" s="54"/>
      <c r="IG7" s="55"/>
      <c r="IH7" s="52">
        <v>560.29999999999995</v>
      </c>
      <c r="II7" s="40">
        <v>540.98</v>
      </c>
      <c r="IJ7" s="43">
        <f t="shared" ref="IJ7:IJ42" si="74">(II7/IH7)*100</f>
        <v>96.551847224701064</v>
      </c>
      <c r="IK7" s="56">
        <f t="shared" ref="IK7:IK44" si="75">IN7+IQ7+IT7+IW7+IZ7+JC7+JF7+JI7+JL7+JO7+JR7+JU7+JX7+KA7+KD7+KG7+KJ7+KM7+KP7+KS7+KV7+KY7+LB7+LE7</f>
        <v>82052.258470000015</v>
      </c>
      <c r="IL7" s="57">
        <f t="shared" ref="IL7:IL44" si="76">IO7+IR7+IU7+IX7+JA7+JD7+JG7+JJ7+JM7+JP7+JS7+JV7+JY7+KB7+KE7+KH7+KK7+KN7+KQ7+KT7+KW7+KZ7+LC7+LF7</f>
        <v>81989.019420000011</v>
      </c>
      <c r="IM7" s="29">
        <f t="shared" si="60"/>
        <v>99.922928324973384</v>
      </c>
      <c r="IN7" s="41">
        <v>2964</v>
      </c>
      <c r="IO7" s="40">
        <v>2900.761</v>
      </c>
      <c r="IP7" s="40">
        <f t="shared" ref="IP7:IP37" si="77">(IO7/IN7)*100</f>
        <v>97.866430499325233</v>
      </c>
      <c r="IQ7" s="40"/>
      <c r="IR7" s="40"/>
      <c r="IS7" s="55"/>
      <c r="IT7" s="40">
        <v>2970</v>
      </c>
      <c r="IU7" s="40">
        <v>2970</v>
      </c>
      <c r="IV7" s="54">
        <f t="shared" ref="IV7:IV44" si="78">(IU7/IT7)*100</f>
        <v>100</v>
      </c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>
        <v>100</v>
      </c>
      <c r="JJ7" s="40">
        <v>100</v>
      </c>
      <c r="JK7" s="40">
        <v>100</v>
      </c>
      <c r="JL7" s="40">
        <v>24029.075980000001</v>
      </c>
      <c r="JM7" s="40">
        <v>24029.075980000001</v>
      </c>
      <c r="JN7" s="54">
        <f t="shared" ref="JN7:JN35" si="79">(JM7/JL7)*100</f>
        <v>100</v>
      </c>
      <c r="JO7" s="40">
        <v>3838.3842300000001</v>
      </c>
      <c r="JP7" s="40">
        <v>3838.3842300000001</v>
      </c>
      <c r="JQ7" s="54">
        <f t="shared" ref="JQ7:JQ44" si="80">(JP7/JO7)*100</f>
        <v>100</v>
      </c>
      <c r="JR7" s="54">
        <v>242.71802</v>
      </c>
      <c r="JS7" s="54">
        <v>242.71802</v>
      </c>
      <c r="JT7" s="54">
        <f t="shared" ref="JT7:JT35" si="81">(JS7/JR7)*100</f>
        <v>100</v>
      </c>
      <c r="JU7" s="54">
        <v>23814.679050000002</v>
      </c>
      <c r="JV7" s="54">
        <v>23814.679050000002</v>
      </c>
      <c r="JW7" s="54">
        <f t="shared" ref="JW7:JW35" si="82">(JV7/JU7)*100</f>
        <v>100</v>
      </c>
      <c r="JX7" s="54">
        <v>240.55118999999999</v>
      </c>
      <c r="JY7" s="54">
        <v>240.55118999999999</v>
      </c>
      <c r="JZ7" s="54">
        <f t="shared" ref="JZ7:JZ35" si="83">(JY7/JX7)*100</f>
        <v>100</v>
      </c>
      <c r="KA7" s="54">
        <v>2970</v>
      </c>
      <c r="KB7" s="54">
        <v>2970</v>
      </c>
      <c r="KC7" s="54">
        <f t="shared" ref="KC7:KC44" si="84">(KB7/KA7)*100</f>
        <v>100</v>
      </c>
      <c r="KD7" s="54">
        <v>30</v>
      </c>
      <c r="KE7" s="54">
        <v>30</v>
      </c>
      <c r="KF7" s="54">
        <f t="shared" ref="KF7:KF44" si="85">(KE7/KD7)*100</f>
        <v>100</v>
      </c>
      <c r="KG7" s="54">
        <v>12660.5</v>
      </c>
      <c r="KH7" s="54">
        <v>12660.499949999999</v>
      </c>
      <c r="KI7" s="54">
        <v>100</v>
      </c>
      <c r="KJ7" s="54"/>
      <c r="KK7" s="54"/>
      <c r="KL7" s="55"/>
      <c r="KM7" s="54"/>
      <c r="KN7" s="54"/>
      <c r="KO7" s="54"/>
      <c r="KP7" s="54">
        <v>3753.7334999999998</v>
      </c>
      <c r="KQ7" s="54">
        <v>3753.7334999999998</v>
      </c>
      <c r="KR7" s="54">
        <f t="shared" ref="KR7:KR44" si="86">(KQ7/KP7)*100</f>
        <v>100</v>
      </c>
      <c r="KS7" s="54">
        <v>37.916499999999999</v>
      </c>
      <c r="KT7" s="54">
        <v>37.916499999999999</v>
      </c>
      <c r="KU7" s="54">
        <f t="shared" ref="KU7:KU44" si="87">(KT7/KS7)*100</f>
        <v>100</v>
      </c>
      <c r="KV7" s="54"/>
      <c r="KW7" s="54"/>
      <c r="KX7" s="54"/>
      <c r="KY7" s="54">
        <v>3999.9</v>
      </c>
      <c r="KZ7" s="54">
        <v>3999.9</v>
      </c>
      <c r="LA7" s="54">
        <f t="shared" ref="LA7:LA44" si="88">(KZ7/KY7)*100</f>
        <v>100</v>
      </c>
      <c r="LB7" s="54">
        <v>300</v>
      </c>
      <c r="LC7" s="54">
        <v>300</v>
      </c>
      <c r="LD7" s="54">
        <f t="shared" ref="LD7:LD37" si="89">(LC7/LB7)*100</f>
        <v>100</v>
      </c>
      <c r="LE7" s="41">
        <v>100.8</v>
      </c>
      <c r="LF7" s="40">
        <v>100.8</v>
      </c>
      <c r="LG7" s="43">
        <v>100</v>
      </c>
      <c r="LH7" s="58">
        <f t="shared" ref="LH7:LH37" si="90">B7+Q7+FH7+IK7</f>
        <v>905603.38920999994</v>
      </c>
      <c r="LI7" s="39">
        <f t="shared" ref="LI7:LI37" si="91">C7+R7+FI7+IL7</f>
        <v>903626.63299000007</v>
      </c>
      <c r="LJ7" s="59">
        <f>LI7/LH7%</f>
        <v>99.781719432198202</v>
      </c>
      <c r="LK7" s="8"/>
      <c r="LL7" s="8"/>
      <c r="LM7" s="11"/>
      <c r="LN7" s="11"/>
    </row>
    <row r="8" spans="1:326" x14ac:dyDescent="0.2">
      <c r="A8" s="36" t="s">
        <v>60</v>
      </c>
      <c r="B8" s="37">
        <f t="shared" ref="B8:B37" si="92">E8+H8+K8+N8</f>
        <v>110881.2</v>
      </c>
      <c r="C8" s="38">
        <f t="shared" ref="C8:C37" si="93">F8+I8+L8+O8</f>
        <v>110881.2</v>
      </c>
      <c r="D8" s="39">
        <f t="shared" ref="D8:D38" si="94">C8/B8*100</f>
        <v>100</v>
      </c>
      <c r="E8" s="40"/>
      <c r="F8" s="40"/>
      <c r="G8" s="40"/>
      <c r="H8" s="41">
        <v>99753</v>
      </c>
      <c r="I8" s="40">
        <v>99753</v>
      </c>
      <c r="J8" s="42">
        <f t="shared" si="61"/>
        <v>100</v>
      </c>
      <c r="K8" s="41">
        <v>11128.2</v>
      </c>
      <c r="L8" s="40">
        <v>11128.2</v>
      </c>
      <c r="M8" s="40">
        <f t="shared" ref="M8:M38" si="95">L8/K8%</f>
        <v>100</v>
      </c>
      <c r="N8" s="40"/>
      <c r="O8" s="40"/>
      <c r="P8" s="43"/>
      <c r="Q8" s="60">
        <f t="shared" si="62"/>
        <v>88211.992819999999</v>
      </c>
      <c r="R8" s="42">
        <f t="shared" si="63"/>
        <v>88211.992819999999</v>
      </c>
      <c r="S8" s="40">
        <f t="shared" ref="S8:S37" si="96">R8/Q8*100</f>
        <v>100</v>
      </c>
      <c r="T8" s="40">
        <v>54389.1</v>
      </c>
      <c r="U8" s="40">
        <v>54389.1</v>
      </c>
      <c r="V8" s="40">
        <f t="shared" ref="V8:V38" si="97">U8/T8%</f>
        <v>100</v>
      </c>
      <c r="W8" s="41">
        <v>10222.6</v>
      </c>
      <c r="X8" s="40">
        <v>10222.6</v>
      </c>
      <c r="Y8" s="40">
        <f t="shared" si="2"/>
        <v>100</v>
      </c>
      <c r="Z8" s="41"/>
      <c r="AA8" s="40"/>
      <c r="AB8" s="40"/>
      <c r="AC8" s="41"/>
      <c r="AD8" s="40"/>
      <c r="AE8" s="40"/>
      <c r="AF8" s="41"/>
      <c r="AG8" s="40"/>
      <c r="AH8" s="40"/>
      <c r="AI8" s="41"/>
      <c r="AJ8" s="40"/>
      <c r="AK8" s="40"/>
      <c r="AL8" s="61"/>
      <c r="AM8" s="40"/>
      <c r="AN8" s="40"/>
      <c r="AO8" s="40">
        <v>565.91999999999996</v>
      </c>
      <c r="AP8" s="40">
        <v>565.91999999999996</v>
      </c>
      <c r="AQ8" s="40">
        <f t="shared" si="9"/>
        <v>100</v>
      </c>
      <c r="AR8" s="40"/>
      <c r="AS8" s="40"/>
      <c r="AT8" s="40"/>
      <c r="AU8" s="40"/>
      <c r="AV8" s="40"/>
      <c r="AW8" s="42"/>
      <c r="AX8" s="40"/>
      <c r="AY8" s="40"/>
      <c r="AZ8" s="40"/>
      <c r="BA8" s="41">
        <v>5087.2</v>
      </c>
      <c r="BB8" s="40">
        <v>5087.2</v>
      </c>
      <c r="BC8" s="40">
        <f t="shared" si="65"/>
        <v>100</v>
      </c>
      <c r="BD8" s="41"/>
      <c r="BE8" s="40"/>
      <c r="BF8" s="40"/>
      <c r="BG8" s="41"/>
      <c r="BH8" s="40"/>
      <c r="BI8" s="40"/>
      <c r="BJ8" s="61"/>
      <c r="BK8" s="40"/>
      <c r="BL8" s="40"/>
      <c r="BM8" s="41"/>
      <c r="BN8" s="40"/>
      <c r="BO8" s="40"/>
      <c r="BP8" s="41"/>
      <c r="BQ8" s="40"/>
      <c r="BR8" s="40"/>
      <c r="BS8" s="40"/>
      <c r="BT8" s="40"/>
      <c r="BU8" s="40"/>
      <c r="BV8" s="41">
        <v>5087.2</v>
      </c>
      <c r="BW8" s="40">
        <v>5087.2</v>
      </c>
      <c r="BX8" s="40">
        <f t="shared" si="14"/>
        <v>100</v>
      </c>
      <c r="BY8" s="40"/>
      <c r="BZ8" s="40"/>
      <c r="CA8" s="40"/>
      <c r="CB8" s="40"/>
      <c r="CC8" s="40"/>
      <c r="CD8" s="82"/>
      <c r="CE8" s="41"/>
      <c r="CF8" s="41"/>
      <c r="CG8" s="62"/>
      <c r="CH8" s="41">
        <v>1932.1214</v>
      </c>
      <c r="CI8" s="41">
        <v>1932.1214</v>
      </c>
      <c r="CJ8" s="62">
        <f t="shared" ref="CJ8:CJ35" si="98">CI8/CH8%</f>
        <v>100</v>
      </c>
      <c r="CK8" s="41">
        <v>782.6</v>
      </c>
      <c r="CL8" s="41">
        <v>782.6</v>
      </c>
      <c r="CM8" s="62">
        <f t="shared" ref="CM8:CM41" si="99">CL8/CK8%</f>
        <v>100</v>
      </c>
      <c r="CN8" s="62"/>
      <c r="CO8" s="62"/>
      <c r="CP8" s="62"/>
      <c r="CQ8" s="41">
        <v>2142</v>
      </c>
      <c r="CR8" s="40">
        <v>2142</v>
      </c>
      <c r="CS8" s="62">
        <f t="shared" si="19"/>
        <v>99.999999999999986</v>
      </c>
      <c r="CT8" s="41"/>
      <c r="CU8" s="62"/>
      <c r="CV8" s="62"/>
      <c r="CW8" s="62">
        <v>83.831740000000011</v>
      </c>
      <c r="CX8" s="62">
        <v>83.831740000000011</v>
      </c>
      <c r="CY8" s="62">
        <f t="shared" si="67"/>
        <v>100</v>
      </c>
      <c r="CZ8" s="62"/>
      <c r="DA8" s="62"/>
      <c r="DB8" s="62"/>
      <c r="DC8" s="62">
        <v>1467.788</v>
      </c>
      <c r="DD8" s="62">
        <v>1467.788</v>
      </c>
      <c r="DE8" s="62">
        <f t="shared" si="68"/>
        <v>100</v>
      </c>
      <c r="DF8" s="62">
        <v>150</v>
      </c>
      <c r="DG8" s="62">
        <v>150</v>
      </c>
      <c r="DH8" s="62">
        <f t="shared" si="22"/>
        <v>100</v>
      </c>
      <c r="DI8" s="62"/>
      <c r="DJ8" s="62"/>
      <c r="DK8" s="63"/>
      <c r="DL8" s="62"/>
      <c r="DM8" s="62"/>
      <c r="DN8" s="62"/>
      <c r="DO8" s="62"/>
      <c r="DP8" s="62"/>
      <c r="DQ8" s="62"/>
      <c r="DR8" s="62">
        <v>2751.63168</v>
      </c>
      <c r="DS8" s="62">
        <v>2751.63168</v>
      </c>
      <c r="DT8" s="62">
        <f t="shared" si="27"/>
        <v>100</v>
      </c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41"/>
      <c r="EH8" s="40"/>
      <c r="EI8" s="62"/>
      <c r="EJ8" s="41"/>
      <c r="EK8" s="40"/>
      <c r="EL8" s="62"/>
      <c r="EM8" s="41"/>
      <c r="EN8" s="62"/>
      <c r="EO8" s="62"/>
      <c r="EP8" s="41"/>
      <c r="EQ8" s="62"/>
      <c r="ER8" s="62"/>
      <c r="ES8" s="41">
        <v>3550</v>
      </c>
      <c r="ET8" s="40">
        <v>3550</v>
      </c>
      <c r="EU8" s="62">
        <f t="shared" si="35"/>
        <v>100</v>
      </c>
      <c r="EV8" s="41"/>
      <c r="EW8" s="40"/>
      <c r="EX8" s="62"/>
      <c r="EY8" s="62"/>
      <c r="EZ8" s="62"/>
      <c r="FA8" s="62"/>
      <c r="FB8" s="62"/>
      <c r="FC8" s="62"/>
      <c r="FD8" s="62"/>
      <c r="FE8" s="62"/>
      <c r="FF8" s="62"/>
      <c r="FG8" s="42"/>
      <c r="FH8" s="50">
        <f t="shared" si="70"/>
        <v>150297.413</v>
      </c>
      <c r="FI8" s="51">
        <f t="shared" si="71"/>
        <v>150182.06187000003</v>
      </c>
      <c r="FJ8" s="39">
        <f t="shared" ref="FJ8:FJ37" si="100">FI8/FH8*100</f>
        <v>99.92325142016918</v>
      </c>
      <c r="FK8" s="52">
        <v>1332</v>
      </c>
      <c r="FL8" s="52">
        <v>1332</v>
      </c>
      <c r="FM8" s="40">
        <f t="shared" si="38"/>
        <v>100</v>
      </c>
      <c r="FN8" s="52">
        <v>210</v>
      </c>
      <c r="FO8" s="40">
        <v>210</v>
      </c>
      <c r="FP8" s="40">
        <f t="shared" si="40"/>
        <v>100</v>
      </c>
      <c r="FQ8" s="52">
        <v>182.2</v>
      </c>
      <c r="FR8" s="40">
        <v>182.2</v>
      </c>
      <c r="FS8" s="40">
        <f t="shared" si="41"/>
        <v>100</v>
      </c>
      <c r="FT8" s="52"/>
      <c r="FU8" s="40"/>
      <c r="FV8" s="40"/>
      <c r="FW8" s="52"/>
      <c r="FX8" s="40"/>
      <c r="FY8" s="40"/>
      <c r="FZ8" s="52">
        <v>2365.0929999999998</v>
      </c>
      <c r="GA8" s="40">
        <v>2365.0929999999998</v>
      </c>
      <c r="GB8" s="40">
        <f t="shared" si="42"/>
        <v>100</v>
      </c>
      <c r="GC8" s="52"/>
      <c r="GD8" s="40"/>
      <c r="GE8" s="40"/>
      <c r="GF8" s="52">
        <v>0.1</v>
      </c>
      <c r="GG8" s="40">
        <v>0.1</v>
      </c>
      <c r="GH8" s="40">
        <f t="shared" si="72"/>
        <v>100</v>
      </c>
      <c r="GI8" s="52">
        <v>33974.5</v>
      </c>
      <c r="GJ8" s="40">
        <v>33886.290999999997</v>
      </c>
      <c r="GK8" s="40">
        <f t="shared" si="43"/>
        <v>99.74036703998587</v>
      </c>
      <c r="GL8" s="52">
        <v>315</v>
      </c>
      <c r="GM8" s="40">
        <v>315</v>
      </c>
      <c r="GN8" s="40">
        <f t="shared" si="45"/>
        <v>100</v>
      </c>
      <c r="GO8" s="52">
        <v>95231</v>
      </c>
      <c r="GP8" s="40">
        <v>95231</v>
      </c>
      <c r="GQ8" s="40">
        <f t="shared" si="46"/>
        <v>100</v>
      </c>
      <c r="GR8" s="52"/>
      <c r="GS8" s="40"/>
      <c r="GT8" s="40"/>
      <c r="GU8" s="52">
        <v>4197.2</v>
      </c>
      <c r="GV8" s="40">
        <v>4197.2</v>
      </c>
      <c r="GW8" s="40">
        <f t="shared" ref="GW8:GW37" si="101">GV8/GU8%</f>
        <v>99.999999999999986</v>
      </c>
      <c r="GX8" s="52">
        <v>4396.32</v>
      </c>
      <c r="GY8" s="40">
        <v>4396.32</v>
      </c>
      <c r="GZ8" s="40">
        <f t="shared" si="48"/>
        <v>99.999999999999986</v>
      </c>
      <c r="HA8" s="52">
        <v>55.8</v>
      </c>
      <c r="HB8" s="40">
        <v>55.8</v>
      </c>
      <c r="HC8" s="40">
        <f t="shared" si="49"/>
        <v>100</v>
      </c>
      <c r="HD8" s="52">
        <v>5128.1000000000004</v>
      </c>
      <c r="HE8" s="40">
        <v>5114.9398700000002</v>
      </c>
      <c r="HF8" s="40">
        <f t="shared" si="50"/>
        <v>99.743372204130182</v>
      </c>
      <c r="HG8" s="53">
        <v>926.6</v>
      </c>
      <c r="HH8" s="40">
        <v>926.6</v>
      </c>
      <c r="HI8" s="40">
        <f t="shared" si="51"/>
        <v>100</v>
      </c>
      <c r="HJ8" s="53"/>
      <c r="HK8" s="40"/>
      <c r="HL8" s="40"/>
      <c r="HM8" s="52"/>
      <c r="HN8" s="40"/>
      <c r="HO8" s="40"/>
      <c r="HP8" s="52"/>
      <c r="HQ8" s="40"/>
      <c r="HR8" s="40"/>
      <c r="HS8" s="52">
        <v>1450.7</v>
      </c>
      <c r="HT8" s="40">
        <v>1450.7</v>
      </c>
      <c r="HU8" s="40">
        <f t="shared" si="57"/>
        <v>100</v>
      </c>
      <c r="HV8" s="52"/>
      <c r="HW8" s="40"/>
      <c r="HX8" s="40"/>
      <c r="HY8" s="40">
        <v>0.3</v>
      </c>
      <c r="HZ8" s="40">
        <v>0.3</v>
      </c>
      <c r="IA8" s="54">
        <f t="shared" si="73"/>
        <v>100</v>
      </c>
      <c r="IB8" s="54"/>
      <c r="IC8" s="54"/>
      <c r="ID8" s="55"/>
      <c r="IE8" s="54"/>
      <c r="IF8" s="54"/>
      <c r="IG8" s="55"/>
      <c r="IH8" s="52">
        <v>532.5</v>
      </c>
      <c r="II8" s="40">
        <v>518.51800000000003</v>
      </c>
      <c r="IJ8" s="43">
        <f t="shared" si="74"/>
        <v>97.374272300469485</v>
      </c>
      <c r="IK8" s="56">
        <f t="shared" si="75"/>
        <v>40496.451679999991</v>
      </c>
      <c r="IL8" s="57">
        <f t="shared" si="76"/>
        <v>39332.450599999989</v>
      </c>
      <c r="IM8" s="29">
        <f t="shared" si="60"/>
        <v>97.125671431171668</v>
      </c>
      <c r="IN8" s="64"/>
      <c r="IO8" s="40"/>
      <c r="IP8" s="40"/>
      <c r="IQ8" s="40"/>
      <c r="IR8" s="40"/>
      <c r="IS8" s="55"/>
      <c r="IT8" s="40">
        <v>2970</v>
      </c>
      <c r="IU8" s="40">
        <v>2970</v>
      </c>
      <c r="IV8" s="54">
        <f t="shared" si="78"/>
        <v>100</v>
      </c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>
        <v>28736.828899999997</v>
      </c>
      <c r="JM8" s="40">
        <v>28736.828899999997</v>
      </c>
      <c r="JN8" s="54">
        <f t="shared" si="79"/>
        <v>100</v>
      </c>
      <c r="JO8" s="40">
        <v>4242.4246800000001</v>
      </c>
      <c r="JP8" s="40">
        <v>3078.4236000000001</v>
      </c>
      <c r="JQ8" s="54">
        <f t="shared" si="80"/>
        <v>72.562834515661919</v>
      </c>
      <c r="JR8" s="54">
        <v>290.27109999999999</v>
      </c>
      <c r="JS8" s="54">
        <v>290.27109999999999</v>
      </c>
      <c r="JT8" s="54">
        <f t="shared" si="81"/>
        <v>100</v>
      </c>
      <c r="JU8" s="54"/>
      <c r="JV8" s="54"/>
      <c r="JW8" s="54"/>
      <c r="JX8" s="54"/>
      <c r="JY8" s="54"/>
      <c r="JZ8" s="54"/>
      <c r="KA8" s="54"/>
      <c r="KB8" s="54"/>
      <c r="KC8" s="54"/>
      <c r="KD8" s="54"/>
      <c r="KE8" s="54"/>
      <c r="KF8" s="54"/>
      <c r="KG8" s="54"/>
      <c r="KH8" s="54"/>
      <c r="KI8" s="54"/>
      <c r="KJ8" s="54"/>
      <c r="KK8" s="54"/>
      <c r="KL8" s="55"/>
      <c r="KM8" s="54"/>
      <c r="KN8" s="54"/>
      <c r="KO8" s="54"/>
      <c r="KP8" s="54">
        <v>2632.2219</v>
      </c>
      <c r="KQ8" s="54">
        <v>2632.2219</v>
      </c>
      <c r="KR8" s="54">
        <f t="shared" si="86"/>
        <v>100</v>
      </c>
      <c r="KS8" s="54">
        <v>26.588099999999997</v>
      </c>
      <c r="KT8" s="54">
        <v>26.588099999999997</v>
      </c>
      <c r="KU8" s="54">
        <f t="shared" si="87"/>
        <v>100</v>
      </c>
      <c r="KV8" s="54"/>
      <c r="KW8" s="54"/>
      <c r="KX8" s="54"/>
      <c r="KY8" s="54"/>
      <c r="KZ8" s="54"/>
      <c r="LA8" s="54"/>
      <c r="LB8" s="54">
        <v>1598.117</v>
      </c>
      <c r="LC8" s="54">
        <v>1598.117</v>
      </c>
      <c r="LD8" s="54">
        <f t="shared" si="89"/>
        <v>100</v>
      </c>
      <c r="LE8" s="41"/>
      <c r="LF8" s="40"/>
      <c r="LG8" s="43"/>
      <c r="LH8" s="58">
        <f t="shared" si="90"/>
        <v>389887.0575</v>
      </c>
      <c r="LI8" s="39">
        <f t="shared" si="91"/>
        <v>388607.70529000001</v>
      </c>
      <c r="LJ8" s="59">
        <f t="shared" ref="LJ8:LJ37" si="102">LI8/LH8%</f>
        <v>99.671865945434732</v>
      </c>
      <c r="LK8" s="8"/>
      <c r="LL8" s="8"/>
      <c r="LM8" s="11"/>
      <c r="LN8" s="11"/>
    </row>
    <row r="9" spans="1:326" x14ac:dyDescent="0.2">
      <c r="A9" s="36" t="s">
        <v>61</v>
      </c>
      <c r="B9" s="37">
        <f t="shared" si="92"/>
        <v>77528</v>
      </c>
      <c r="C9" s="38">
        <f t="shared" si="93"/>
        <v>77528</v>
      </c>
      <c r="D9" s="39">
        <f t="shared" si="94"/>
        <v>100</v>
      </c>
      <c r="E9" s="40"/>
      <c r="F9" s="40"/>
      <c r="G9" s="40"/>
      <c r="H9" s="41">
        <v>77078</v>
      </c>
      <c r="I9" s="40">
        <v>77078</v>
      </c>
      <c r="J9" s="42">
        <f t="shared" si="61"/>
        <v>100</v>
      </c>
      <c r="K9" s="41">
        <v>450</v>
      </c>
      <c r="L9" s="40">
        <v>450</v>
      </c>
      <c r="M9" s="40">
        <f t="shared" si="95"/>
        <v>100</v>
      </c>
      <c r="N9" s="40"/>
      <c r="O9" s="40"/>
      <c r="P9" s="43"/>
      <c r="Q9" s="60">
        <f t="shared" si="62"/>
        <v>70050.748829999997</v>
      </c>
      <c r="R9" s="42">
        <f t="shared" si="63"/>
        <v>63324.367419999995</v>
      </c>
      <c r="S9" s="40">
        <f t="shared" si="96"/>
        <v>90.397845101808031</v>
      </c>
      <c r="T9" s="40">
        <v>27983</v>
      </c>
      <c r="U9" s="40">
        <v>27983</v>
      </c>
      <c r="V9" s="40">
        <f t="shared" si="97"/>
        <v>100</v>
      </c>
      <c r="W9" s="41">
        <v>1738.1</v>
      </c>
      <c r="X9" s="40">
        <v>1738.1</v>
      </c>
      <c r="Y9" s="40">
        <f t="shared" si="2"/>
        <v>100</v>
      </c>
      <c r="Z9" s="41"/>
      <c r="AA9" s="40"/>
      <c r="AB9" s="40"/>
      <c r="AC9" s="41">
        <v>4044.2</v>
      </c>
      <c r="AD9" s="40">
        <v>0</v>
      </c>
      <c r="AE9" s="40">
        <f t="shared" si="6"/>
        <v>0</v>
      </c>
      <c r="AF9" s="41"/>
      <c r="AG9" s="40"/>
      <c r="AH9" s="40"/>
      <c r="AI9" s="41"/>
      <c r="AJ9" s="40"/>
      <c r="AK9" s="40"/>
      <c r="AL9" s="61"/>
      <c r="AM9" s="40"/>
      <c r="AN9" s="40"/>
      <c r="AO9" s="40">
        <v>884.86</v>
      </c>
      <c r="AP9" s="40">
        <v>884.86</v>
      </c>
      <c r="AQ9" s="40">
        <f t="shared" si="9"/>
        <v>100.00000000000001</v>
      </c>
      <c r="AR9" s="40"/>
      <c r="AS9" s="40"/>
      <c r="AT9" s="40"/>
      <c r="AU9" s="40"/>
      <c r="AV9" s="40"/>
      <c r="AW9" s="42"/>
      <c r="AX9" s="40">
        <v>2600</v>
      </c>
      <c r="AY9" s="40">
        <v>0</v>
      </c>
      <c r="AZ9" s="40">
        <f t="shared" si="64"/>
        <v>0</v>
      </c>
      <c r="BA9" s="41"/>
      <c r="BB9" s="40"/>
      <c r="BC9" s="40"/>
      <c r="BD9" s="41">
        <v>3128</v>
      </c>
      <c r="BE9" s="40">
        <v>3128</v>
      </c>
      <c r="BF9" s="40">
        <f t="shared" ref="BF9:BF42" si="103">BE9/BD9%</f>
        <v>100</v>
      </c>
      <c r="BG9" s="41"/>
      <c r="BH9" s="40"/>
      <c r="BI9" s="40"/>
      <c r="BJ9" s="61"/>
      <c r="BK9" s="40"/>
      <c r="BL9" s="40"/>
      <c r="BM9" s="41">
        <v>3564</v>
      </c>
      <c r="BN9" s="40">
        <v>3564</v>
      </c>
      <c r="BO9" s="40">
        <f t="shared" si="12"/>
        <v>100</v>
      </c>
      <c r="BP9" s="41"/>
      <c r="BQ9" s="40"/>
      <c r="BR9" s="40"/>
      <c r="BS9" s="40">
        <v>12614.4</v>
      </c>
      <c r="BT9" s="40">
        <v>12551.21859</v>
      </c>
      <c r="BU9" s="40">
        <f t="shared" si="13"/>
        <v>99.499132657914771</v>
      </c>
      <c r="BV9" s="41"/>
      <c r="BW9" s="40"/>
      <c r="BX9" s="40"/>
      <c r="BY9" s="40">
        <v>5474</v>
      </c>
      <c r="BZ9" s="40">
        <v>5474</v>
      </c>
      <c r="CA9" s="40">
        <f t="shared" si="15"/>
        <v>100</v>
      </c>
      <c r="CB9" s="40"/>
      <c r="CC9" s="40"/>
      <c r="CD9" s="82"/>
      <c r="CE9" s="41"/>
      <c r="CF9" s="41"/>
      <c r="CG9" s="62"/>
      <c r="CH9" s="41">
        <v>1932.1214</v>
      </c>
      <c r="CI9" s="41">
        <v>1932.1214</v>
      </c>
      <c r="CJ9" s="62">
        <f t="shared" si="98"/>
        <v>100</v>
      </c>
      <c r="CK9" s="41"/>
      <c r="CL9" s="41"/>
      <c r="CM9" s="62"/>
      <c r="CN9" s="62">
        <v>391</v>
      </c>
      <c r="CO9" s="40">
        <v>391</v>
      </c>
      <c r="CP9" s="62">
        <f t="shared" ref="CP9:CP40" si="104">CO9/CN9%</f>
        <v>100</v>
      </c>
      <c r="CQ9" s="41"/>
      <c r="CR9" s="40"/>
      <c r="CS9" s="62"/>
      <c r="CT9" s="41"/>
      <c r="CU9" s="62"/>
      <c r="CV9" s="62"/>
      <c r="CW9" s="62">
        <v>151.78743</v>
      </c>
      <c r="CX9" s="62">
        <v>151.78743</v>
      </c>
      <c r="CY9" s="62">
        <f t="shared" si="67"/>
        <v>100</v>
      </c>
      <c r="CZ9" s="62"/>
      <c r="DA9" s="62"/>
      <c r="DB9" s="62"/>
      <c r="DC9" s="62"/>
      <c r="DD9" s="62"/>
      <c r="DE9" s="62"/>
      <c r="DF9" s="62">
        <v>100</v>
      </c>
      <c r="DG9" s="62">
        <v>100</v>
      </c>
      <c r="DH9" s="62">
        <f t="shared" si="22"/>
        <v>100</v>
      </c>
      <c r="DI9" s="62"/>
      <c r="DJ9" s="62"/>
      <c r="DK9" s="63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41"/>
      <c r="EH9" s="40"/>
      <c r="EI9" s="62"/>
      <c r="EJ9" s="41"/>
      <c r="EK9" s="40"/>
      <c r="EL9" s="62"/>
      <c r="EM9" s="41"/>
      <c r="EN9" s="40"/>
      <c r="EO9" s="62"/>
      <c r="EP9" s="41"/>
      <c r="EQ9" s="62"/>
      <c r="ER9" s="62"/>
      <c r="ES9" s="41">
        <v>5445.28</v>
      </c>
      <c r="ET9" s="40">
        <v>5426.28</v>
      </c>
      <c r="EU9" s="62">
        <f t="shared" si="35"/>
        <v>99.651073957629364</v>
      </c>
      <c r="EV9" s="41"/>
      <c r="EW9" s="40"/>
      <c r="EX9" s="62"/>
      <c r="EY9" s="62"/>
      <c r="EZ9" s="62"/>
      <c r="FA9" s="62"/>
      <c r="FB9" s="62"/>
      <c r="FC9" s="62"/>
      <c r="FD9" s="62"/>
      <c r="FE9" s="62"/>
      <c r="FF9" s="62"/>
      <c r="FG9" s="42"/>
      <c r="FH9" s="50">
        <f t="shared" si="70"/>
        <v>147001.45000000001</v>
      </c>
      <c r="FI9" s="51">
        <f t="shared" si="71"/>
        <v>146899.48104000001</v>
      </c>
      <c r="FJ9" s="39">
        <f t="shared" si="100"/>
        <v>99.930634044766236</v>
      </c>
      <c r="FK9" s="52">
        <v>1114</v>
      </c>
      <c r="FL9" s="52">
        <v>1114</v>
      </c>
      <c r="FM9" s="40">
        <f t="shared" si="38"/>
        <v>100</v>
      </c>
      <c r="FN9" s="52">
        <v>227.5</v>
      </c>
      <c r="FO9" s="40">
        <v>227.5</v>
      </c>
      <c r="FP9" s="40">
        <f t="shared" si="40"/>
        <v>100</v>
      </c>
      <c r="FQ9" s="52">
        <v>107.91</v>
      </c>
      <c r="FR9" s="40">
        <v>91.655360000000002</v>
      </c>
      <c r="FS9" s="40">
        <f t="shared" si="41"/>
        <v>84.936854786396083</v>
      </c>
      <c r="FT9" s="52"/>
      <c r="FU9" s="40"/>
      <c r="FV9" s="40"/>
      <c r="FW9" s="52"/>
      <c r="FX9" s="40"/>
      <c r="FY9" s="40"/>
      <c r="FZ9" s="52"/>
      <c r="GA9" s="40"/>
      <c r="GB9" s="40"/>
      <c r="GC9" s="52"/>
      <c r="GD9" s="40"/>
      <c r="GE9" s="40"/>
      <c r="GF9" s="52"/>
      <c r="GG9" s="40"/>
      <c r="GH9" s="40"/>
      <c r="GI9" s="52">
        <v>22642.400000000001</v>
      </c>
      <c r="GJ9" s="40">
        <v>22616.2</v>
      </c>
      <c r="GK9" s="40">
        <f t="shared" si="43"/>
        <v>99.884287884676539</v>
      </c>
      <c r="GL9" s="52">
        <v>129</v>
      </c>
      <c r="GM9" s="40">
        <v>129</v>
      </c>
      <c r="GN9" s="40">
        <f t="shared" si="45"/>
        <v>100</v>
      </c>
      <c r="GO9" s="52">
        <v>112673.8</v>
      </c>
      <c r="GP9" s="40">
        <v>112673.8</v>
      </c>
      <c r="GQ9" s="40">
        <f t="shared" si="46"/>
        <v>100</v>
      </c>
      <c r="GR9" s="52"/>
      <c r="GS9" s="40"/>
      <c r="GT9" s="40"/>
      <c r="GU9" s="52">
        <v>3173.6</v>
      </c>
      <c r="GV9" s="40">
        <v>3167.2785600000002</v>
      </c>
      <c r="GW9" s="40">
        <f t="shared" si="101"/>
        <v>99.800811696496098</v>
      </c>
      <c r="GX9" s="52">
        <v>987.84</v>
      </c>
      <c r="GY9" s="40">
        <v>987.84</v>
      </c>
      <c r="GZ9" s="40">
        <f t="shared" si="48"/>
        <v>100</v>
      </c>
      <c r="HA9" s="52">
        <v>55.8</v>
      </c>
      <c r="HB9" s="40">
        <v>55.8</v>
      </c>
      <c r="HC9" s="40">
        <f t="shared" si="49"/>
        <v>100</v>
      </c>
      <c r="HD9" s="52">
        <v>3480</v>
      </c>
      <c r="HE9" s="40">
        <v>3442.29315</v>
      </c>
      <c r="HF9" s="40">
        <f t="shared" si="50"/>
        <v>98.916469827586212</v>
      </c>
      <c r="HG9" s="53">
        <v>412.1</v>
      </c>
      <c r="HH9" s="40">
        <v>408.46696999999995</v>
      </c>
      <c r="HI9" s="40">
        <f t="shared" si="51"/>
        <v>99.118410579956304</v>
      </c>
      <c r="HJ9" s="53"/>
      <c r="HK9" s="40"/>
      <c r="HL9" s="40"/>
      <c r="HM9" s="52"/>
      <c r="HN9" s="40"/>
      <c r="HO9" s="40"/>
      <c r="HP9" s="52"/>
      <c r="HQ9" s="40"/>
      <c r="HR9" s="40"/>
      <c r="HS9" s="52">
        <v>1465.2</v>
      </c>
      <c r="HT9" s="40">
        <v>1465.2</v>
      </c>
      <c r="HU9" s="40">
        <f t="shared" si="57"/>
        <v>100</v>
      </c>
      <c r="HV9" s="52"/>
      <c r="HW9" s="40"/>
      <c r="HX9" s="40"/>
      <c r="HY9" s="40">
        <v>0.3</v>
      </c>
      <c r="HZ9" s="40">
        <v>0.3</v>
      </c>
      <c r="IA9" s="54">
        <f t="shared" si="73"/>
        <v>100</v>
      </c>
      <c r="IB9" s="54"/>
      <c r="IC9" s="54"/>
      <c r="ID9" s="55"/>
      <c r="IE9" s="54"/>
      <c r="IF9" s="54"/>
      <c r="IG9" s="55"/>
      <c r="IH9" s="52">
        <v>532</v>
      </c>
      <c r="II9" s="40">
        <v>520.14700000000005</v>
      </c>
      <c r="IJ9" s="43">
        <f t="shared" si="74"/>
        <v>97.771992481203014</v>
      </c>
      <c r="IK9" s="56">
        <f t="shared" si="75"/>
        <v>41438.167000000001</v>
      </c>
      <c r="IL9" s="57">
        <f t="shared" si="76"/>
        <v>35602.323369999998</v>
      </c>
      <c r="IM9" s="29">
        <f t="shared" si="60"/>
        <v>85.916742818281506</v>
      </c>
      <c r="IN9" s="41"/>
      <c r="IO9" s="40"/>
      <c r="IP9" s="40"/>
      <c r="IQ9" s="40">
        <v>2358.6</v>
      </c>
      <c r="IR9" s="40">
        <v>2358.6</v>
      </c>
      <c r="IS9" s="54">
        <f t="shared" ref="IS9:IS23" si="105">(IR9/IQ9)*100</f>
        <v>100</v>
      </c>
      <c r="IT9" s="40">
        <v>2970</v>
      </c>
      <c r="IU9" s="40">
        <v>2970</v>
      </c>
      <c r="IV9" s="54">
        <f t="shared" si="78"/>
        <v>100</v>
      </c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>
        <v>6714.5363699999998</v>
      </c>
      <c r="JM9" s="40">
        <v>6714.5363699999998</v>
      </c>
      <c r="JN9" s="54">
        <f t="shared" si="79"/>
        <v>100</v>
      </c>
      <c r="JO9" s="40"/>
      <c r="JP9" s="40"/>
      <c r="JQ9" s="54"/>
      <c r="JR9" s="54">
        <v>2367.8236299999999</v>
      </c>
      <c r="JS9" s="54">
        <v>2367.8000000000002</v>
      </c>
      <c r="JT9" s="54">
        <v>100</v>
      </c>
      <c r="JU9" s="54">
        <v>4416.7</v>
      </c>
      <c r="JV9" s="54">
        <v>4416.7</v>
      </c>
      <c r="JW9" s="54">
        <f t="shared" si="82"/>
        <v>100</v>
      </c>
      <c r="JX9" s="54">
        <v>44.6</v>
      </c>
      <c r="JY9" s="54">
        <v>44.6</v>
      </c>
      <c r="JZ9" s="54">
        <f t="shared" si="83"/>
        <v>100</v>
      </c>
      <c r="KA9" s="54"/>
      <c r="KB9" s="54"/>
      <c r="KC9" s="54"/>
      <c r="KD9" s="54"/>
      <c r="KE9" s="54"/>
      <c r="KF9" s="54"/>
      <c r="KG9" s="54"/>
      <c r="KH9" s="54"/>
      <c r="KI9" s="54"/>
      <c r="KJ9" s="54">
        <v>14968.099999999999</v>
      </c>
      <c r="KK9" s="54">
        <v>9974.75</v>
      </c>
      <c r="KL9" s="54">
        <f t="shared" ref="KL9:KL11" si="106">(KK9/KJ9)*100</f>
        <v>66.640054515937237</v>
      </c>
      <c r="KM9" s="54"/>
      <c r="KN9" s="54"/>
      <c r="KO9" s="54"/>
      <c r="KP9" s="54">
        <v>1914.63921</v>
      </c>
      <c r="KQ9" s="54">
        <v>1914.63921</v>
      </c>
      <c r="KR9" s="54">
        <f t="shared" si="86"/>
        <v>100</v>
      </c>
      <c r="KS9" s="54">
        <v>19.339790000000001</v>
      </c>
      <c r="KT9" s="54">
        <v>19.339790000000001</v>
      </c>
      <c r="KU9" s="54">
        <f t="shared" si="87"/>
        <v>100</v>
      </c>
      <c r="KV9" s="54"/>
      <c r="KW9" s="54"/>
      <c r="KX9" s="54"/>
      <c r="KY9" s="54">
        <v>5513.8280000000004</v>
      </c>
      <c r="KZ9" s="54">
        <v>4671.3580000000002</v>
      </c>
      <c r="LA9" s="54">
        <f t="shared" si="88"/>
        <v>84.720778377562738</v>
      </c>
      <c r="LB9" s="54">
        <v>150</v>
      </c>
      <c r="LC9" s="54">
        <v>150</v>
      </c>
      <c r="LD9" s="54">
        <f t="shared" si="89"/>
        <v>100</v>
      </c>
      <c r="LE9" s="41"/>
      <c r="LF9" s="40"/>
      <c r="LG9" s="43"/>
      <c r="LH9" s="58">
        <f t="shared" si="90"/>
        <v>336018.36583000002</v>
      </c>
      <c r="LI9" s="39">
        <f t="shared" si="91"/>
        <v>323354.17183000001</v>
      </c>
      <c r="LJ9" s="59">
        <f t="shared" si="102"/>
        <v>96.231100651680705</v>
      </c>
      <c r="LK9" s="8"/>
      <c r="LL9" s="8"/>
      <c r="LM9" s="11"/>
      <c r="LN9" s="11"/>
    </row>
    <row r="10" spans="1:326" x14ac:dyDescent="0.2">
      <c r="A10" s="36" t="s">
        <v>62</v>
      </c>
      <c r="B10" s="37">
        <f t="shared" si="92"/>
        <v>179981.5</v>
      </c>
      <c r="C10" s="38">
        <f t="shared" si="93"/>
        <v>179981.5</v>
      </c>
      <c r="D10" s="39">
        <f t="shared" si="94"/>
        <v>100</v>
      </c>
      <c r="E10" s="40"/>
      <c r="F10" s="40"/>
      <c r="G10" s="40"/>
      <c r="H10" s="41">
        <v>150557</v>
      </c>
      <c r="I10" s="40">
        <v>150557</v>
      </c>
      <c r="J10" s="42">
        <f t="shared" si="61"/>
        <v>100</v>
      </c>
      <c r="K10" s="41">
        <v>29424.5</v>
      </c>
      <c r="L10" s="40">
        <v>29424.5</v>
      </c>
      <c r="M10" s="40">
        <f t="shared" si="95"/>
        <v>100</v>
      </c>
      <c r="N10" s="40"/>
      <c r="O10" s="40"/>
      <c r="P10" s="43"/>
      <c r="Q10" s="60">
        <f t="shared" si="62"/>
        <v>226519.09121000001</v>
      </c>
      <c r="R10" s="42">
        <f t="shared" si="63"/>
        <v>201547.74208000003</v>
      </c>
      <c r="S10" s="40">
        <f t="shared" si="96"/>
        <v>88.976050982453529</v>
      </c>
      <c r="T10" s="40">
        <v>69777.899999999994</v>
      </c>
      <c r="U10" s="40">
        <v>69777.899999999994</v>
      </c>
      <c r="V10" s="40">
        <f t="shared" si="97"/>
        <v>99.999999999999986</v>
      </c>
      <c r="W10" s="41">
        <v>75456.800000000003</v>
      </c>
      <c r="X10" s="40">
        <v>75456.800000000003</v>
      </c>
      <c r="Y10" s="40">
        <f t="shared" si="2"/>
        <v>100</v>
      </c>
      <c r="Z10" s="41"/>
      <c r="AA10" s="40"/>
      <c r="AB10" s="40"/>
      <c r="AC10" s="41">
        <v>8350.2690000000002</v>
      </c>
      <c r="AD10" s="40">
        <v>8350.2690000000002</v>
      </c>
      <c r="AE10" s="40">
        <f t="shared" si="6"/>
        <v>100</v>
      </c>
      <c r="AF10" s="41"/>
      <c r="AG10" s="40"/>
      <c r="AH10" s="40"/>
      <c r="AI10" s="41"/>
      <c r="AJ10" s="40"/>
      <c r="AK10" s="40"/>
      <c r="AL10" s="61"/>
      <c r="AM10" s="40"/>
      <c r="AN10" s="40"/>
      <c r="AO10" s="40">
        <v>461.536</v>
      </c>
      <c r="AP10" s="40">
        <v>461.536</v>
      </c>
      <c r="AQ10" s="40">
        <f t="shared" si="9"/>
        <v>100</v>
      </c>
      <c r="AR10" s="40"/>
      <c r="AS10" s="40"/>
      <c r="AT10" s="40"/>
      <c r="AU10" s="40">
        <v>28281.784920000002</v>
      </c>
      <c r="AV10" s="40">
        <v>3310.4597899999999</v>
      </c>
      <c r="AW10" s="42">
        <f t="shared" ref="AW10:AW37" si="107">(AV10/AU10)*100</f>
        <v>11.705271783107809</v>
      </c>
      <c r="AX10" s="40"/>
      <c r="AY10" s="40"/>
      <c r="AZ10" s="40"/>
      <c r="BA10" s="41">
        <v>5475</v>
      </c>
      <c r="BB10" s="40">
        <v>5475</v>
      </c>
      <c r="BC10" s="40">
        <f t="shared" si="65"/>
        <v>100</v>
      </c>
      <c r="BD10" s="41">
        <v>2541.5</v>
      </c>
      <c r="BE10" s="40">
        <v>2541.5</v>
      </c>
      <c r="BF10" s="40">
        <f t="shared" si="103"/>
        <v>100</v>
      </c>
      <c r="BG10" s="41"/>
      <c r="BH10" s="40"/>
      <c r="BI10" s="40"/>
      <c r="BJ10" s="61"/>
      <c r="BK10" s="40"/>
      <c r="BL10" s="40"/>
      <c r="BM10" s="41"/>
      <c r="BN10" s="40"/>
      <c r="BO10" s="40"/>
      <c r="BP10" s="41"/>
      <c r="BQ10" s="40"/>
      <c r="BR10" s="40"/>
      <c r="BS10" s="40"/>
      <c r="BT10" s="40"/>
      <c r="BU10" s="40"/>
      <c r="BV10" s="41">
        <v>1955</v>
      </c>
      <c r="BW10" s="40">
        <v>1955</v>
      </c>
      <c r="BX10" s="40">
        <f t="shared" si="14"/>
        <v>100</v>
      </c>
      <c r="BY10" s="40">
        <v>4301</v>
      </c>
      <c r="BZ10" s="40">
        <v>4301</v>
      </c>
      <c r="CA10" s="40">
        <f t="shared" si="15"/>
        <v>100</v>
      </c>
      <c r="CB10" s="40">
        <v>1603.76</v>
      </c>
      <c r="CC10" s="40">
        <v>1603.76</v>
      </c>
      <c r="CD10" s="82">
        <f t="shared" si="66"/>
        <v>100</v>
      </c>
      <c r="CE10" s="41"/>
      <c r="CF10" s="41"/>
      <c r="CG10" s="62"/>
      <c r="CH10" s="41"/>
      <c r="CI10" s="41"/>
      <c r="CJ10" s="62"/>
      <c r="CK10" s="41">
        <v>391</v>
      </c>
      <c r="CL10" s="41">
        <v>391</v>
      </c>
      <c r="CM10" s="62">
        <f t="shared" si="99"/>
        <v>100</v>
      </c>
      <c r="CN10" s="62">
        <v>391</v>
      </c>
      <c r="CO10" s="62">
        <v>391</v>
      </c>
      <c r="CP10" s="62">
        <f t="shared" si="104"/>
        <v>100</v>
      </c>
      <c r="CQ10" s="41">
        <v>2142</v>
      </c>
      <c r="CR10" s="40">
        <v>2142</v>
      </c>
      <c r="CS10" s="62">
        <f t="shared" si="19"/>
        <v>99.999999999999986</v>
      </c>
      <c r="CT10" s="41"/>
      <c r="CU10" s="62"/>
      <c r="CV10" s="62"/>
      <c r="CW10" s="62">
        <v>20.393740000000001</v>
      </c>
      <c r="CX10" s="62">
        <v>20.393740000000001</v>
      </c>
      <c r="CY10" s="62">
        <f t="shared" si="67"/>
        <v>100</v>
      </c>
      <c r="CZ10" s="62"/>
      <c r="DA10" s="62"/>
      <c r="DB10" s="62"/>
      <c r="DC10" s="62"/>
      <c r="DD10" s="62"/>
      <c r="DE10" s="62"/>
      <c r="DF10" s="62">
        <v>100</v>
      </c>
      <c r="DG10" s="62">
        <v>100</v>
      </c>
      <c r="DH10" s="62">
        <f t="shared" si="22"/>
        <v>100</v>
      </c>
      <c r="DI10" s="62"/>
      <c r="DJ10" s="62"/>
      <c r="DK10" s="63"/>
      <c r="DL10" s="62"/>
      <c r="DM10" s="62"/>
      <c r="DN10" s="62"/>
      <c r="DO10" s="62"/>
      <c r="DP10" s="62"/>
      <c r="DQ10" s="62"/>
      <c r="DR10" s="62">
        <v>2203.2981800000002</v>
      </c>
      <c r="DS10" s="62">
        <v>2203.2981800000002</v>
      </c>
      <c r="DT10" s="62">
        <f t="shared" si="27"/>
        <v>100</v>
      </c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41"/>
      <c r="EH10" s="40"/>
      <c r="EI10" s="62"/>
      <c r="EJ10" s="41"/>
      <c r="EK10" s="40"/>
      <c r="EL10" s="62"/>
      <c r="EM10" s="41">
        <v>50</v>
      </c>
      <c r="EN10" s="40">
        <v>50</v>
      </c>
      <c r="EO10" s="62">
        <f t="shared" si="33"/>
        <v>100</v>
      </c>
      <c r="EP10" s="41"/>
      <c r="EQ10" s="40"/>
      <c r="ER10" s="62"/>
      <c r="ES10" s="41">
        <v>13270.99</v>
      </c>
      <c r="ET10" s="40">
        <v>13270.966</v>
      </c>
      <c r="EU10" s="62">
        <f t="shared" si="35"/>
        <v>99.999819154411242</v>
      </c>
      <c r="EV10" s="41"/>
      <c r="EW10" s="40"/>
      <c r="EX10" s="62"/>
      <c r="EY10" s="62"/>
      <c r="EZ10" s="40"/>
      <c r="FA10" s="62"/>
      <c r="FB10" s="62"/>
      <c r="FC10" s="40"/>
      <c r="FD10" s="62"/>
      <c r="FE10" s="62">
        <v>9745.8593700000001</v>
      </c>
      <c r="FF10" s="62">
        <v>9745.8593700000001</v>
      </c>
      <c r="FG10" s="42">
        <f t="shared" si="69"/>
        <v>100</v>
      </c>
      <c r="FH10" s="50">
        <f t="shared" si="70"/>
        <v>255321.74000000002</v>
      </c>
      <c r="FI10" s="51">
        <f t="shared" si="71"/>
        <v>255286.27909000005</v>
      </c>
      <c r="FJ10" s="39">
        <f t="shared" si="100"/>
        <v>99.986111284530665</v>
      </c>
      <c r="FK10" s="52">
        <v>2666</v>
      </c>
      <c r="FL10" s="52">
        <v>2666</v>
      </c>
      <c r="FM10" s="40">
        <f t="shared" si="38"/>
        <v>100</v>
      </c>
      <c r="FN10" s="52">
        <v>175</v>
      </c>
      <c r="FO10" s="40">
        <v>175</v>
      </c>
      <c r="FP10" s="40">
        <f t="shared" si="40"/>
        <v>100</v>
      </c>
      <c r="FQ10" s="52">
        <v>233.7</v>
      </c>
      <c r="FR10" s="40">
        <v>233.7</v>
      </c>
      <c r="FS10" s="40">
        <f t="shared" si="41"/>
        <v>100</v>
      </c>
      <c r="FT10" s="52"/>
      <c r="FU10" s="40"/>
      <c r="FV10" s="40"/>
      <c r="FW10" s="52"/>
      <c r="FX10" s="40"/>
      <c r="FY10" s="40"/>
      <c r="FZ10" s="52">
        <v>350</v>
      </c>
      <c r="GA10" s="40">
        <v>350</v>
      </c>
      <c r="GB10" s="40">
        <f t="shared" si="42"/>
        <v>100</v>
      </c>
      <c r="GC10" s="52"/>
      <c r="GD10" s="40"/>
      <c r="GE10" s="40"/>
      <c r="GF10" s="52">
        <v>0.2</v>
      </c>
      <c r="GG10" s="40">
        <v>0.2</v>
      </c>
      <c r="GH10" s="40">
        <f t="shared" si="72"/>
        <v>100</v>
      </c>
      <c r="GI10" s="52">
        <v>73388.100000000006</v>
      </c>
      <c r="GJ10" s="40">
        <v>73388.100000000006</v>
      </c>
      <c r="GK10" s="40">
        <f t="shared" si="43"/>
        <v>100</v>
      </c>
      <c r="GL10" s="52">
        <v>772</v>
      </c>
      <c r="GM10" s="40">
        <v>772</v>
      </c>
      <c r="GN10" s="40">
        <f t="shared" si="45"/>
        <v>100</v>
      </c>
      <c r="GO10" s="52">
        <v>159716.6</v>
      </c>
      <c r="GP10" s="40">
        <v>159716.6</v>
      </c>
      <c r="GQ10" s="40">
        <f t="shared" si="46"/>
        <v>100</v>
      </c>
      <c r="GR10" s="52"/>
      <c r="GS10" s="40"/>
      <c r="GT10" s="40"/>
      <c r="GU10" s="52">
        <v>4274.5</v>
      </c>
      <c r="GV10" s="40">
        <v>4274.5</v>
      </c>
      <c r="GW10" s="40">
        <f t="shared" si="101"/>
        <v>100</v>
      </c>
      <c r="GX10" s="52">
        <v>1913.64</v>
      </c>
      <c r="GY10" s="40">
        <v>1913.64</v>
      </c>
      <c r="GZ10" s="40">
        <f t="shared" si="48"/>
        <v>100</v>
      </c>
      <c r="HA10" s="52">
        <v>63.9</v>
      </c>
      <c r="HB10" s="40">
        <v>63.9</v>
      </c>
      <c r="HC10" s="40">
        <f t="shared" si="49"/>
        <v>100</v>
      </c>
      <c r="HD10" s="52">
        <v>6523.9</v>
      </c>
      <c r="HE10" s="40">
        <v>6507.7130900000002</v>
      </c>
      <c r="HF10" s="40">
        <f t="shared" si="50"/>
        <v>99.751882922791594</v>
      </c>
      <c r="HG10" s="53">
        <v>1731.6</v>
      </c>
      <c r="HH10" s="40">
        <v>1731.6</v>
      </c>
      <c r="HI10" s="40">
        <f t="shared" si="51"/>
        <v>100</v>
      </c>
      <c r="HJ10" s="53">
        <v>1940.8</v>
      </c>
      <c r="HK10" s="40">
        <v>1940.7</v>
      </c>
      <c r="HL10" s="40">
        <f t="shared" si="53"/>
        <v>99.994847485572961</v>
      </c>
      <c r="HM10" s="52"/>
      <c r="HN10" s="40"/>
      <c r="HO10" s="40"/>
      <c r="HP10" s="52">
        <v>1.5</v>
      </c>
      <c r="HQ10" s="40">
        <v>1.5</v>
      </c>
      <c r="HR10" s="40">
        <f t="shared" si="56"/>
        <v>100</v>
      </c>
      <c r="HS10" s="52">
        <v>988.5</v>
      </c>
      <c r="HT10" s="40">
        <v>988.5</v>
      </c>
      <c r="HU10" s="40">
        <f t="shared" si="57"/>
        <v>100</v>
      </c>
      <c r="HV10" s="52"/>
      <c r="HW10" s="40"/>
      <c r="HX10" s="40"/>
      <c r="HY10" s="40">
        <v>1.6</v>
      </c>
      <c r="HZ10" s="40">
        <v>1.6</v>
      </c>
      <c r="IA10" s="54">
        <f t="shared" si="73"/>
        <v>100</v>
      </c>
      <c r="IB10" s="54"/>
      <c r="IC10" s="54"/>
      <c r="ID10" s="55"/>
      <c r="IE10" s="54"/>
      <c r="IF10" s="54"/>
      <c r="IG10" s="55"/>
      <c r="IH10" s="52">
        <v>580.20000000000005</v>
      </c>
      <c r="II10" s="40">
        <v>561.02599999999995</v>
      </c>
      <c r="IJ10" s="43">
        <f t="shared" si="74"/>
        <v>96.695277490520496</v>
      </c>
      <c r="IK10" s="56">
        <f t="shared" si="75"/>
        <v>56502.049550000003</v>
      </c>
      <c r="IL10" s="57">
        <f t="shared" si="76"/>
        <v>48519.104189999998</v>
      </c>
      <c r="IM10" s="29">
        <f t="shared" si="60"/>
        <v>85.871405686026108</v>
      </c>
      <c r="IN10" s="64"/>
      <c r="IO10" s="40"/>
      <c r="IP10" s="40"/>
      <c r="IQ10" s="40"/>
      <c r="IR10" s="40"/>
      <c r="IS10" s="54"/>
      <c r="IT10" s="40">
        <v>4950</v>
      </c>
      <c r="IU10" s="40">
        <v>4950</v>
      </c>
      <c r="IV10" s="54">
        <f t="shared" si="78"/>
        <v>100</v>
      </c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54"/>
      <c r="JO10" s="40">
        <v>12121.21336</v>
      </c>
      <c r="JP10" s="40">
        <v>4138.5929999999998</v>
      </c>
      <c r="JQ10" s="54">
        <f t="shared" si="80"/>
        <v>34.143388760545669</v>
      </c>
      <c r="JR10" s="54"/>
      <c r="JS10" s="54"/>
      <c r="JT10" s="54"/>
      <c r="JU10" s="54">
        <v>25967.599999999999</v>
      </c>
      <c r="JV10" s="54">
        <v>25967.599999999999</v>
      </c>
      <c r="JW10" s="54">
        <f t="shared" si="82"/>
        <v>100</v>
      </c>
      <c r="JX10" s="54">
        <v>262.3</v>
      </c>
      <c r="JY10" s="54">
        <v>262.3</v>
      </c>
      <c r="JZ10" s="54">
        <f t="shared" si="83"/>
        <v>100</v>
      </c>
      <c r="KA10" s="54">
        <v>2783.3158900000003</v>
      </c>
      <c r="KB10" s="54">
        <v>2783.3158900000003</v>
      </c>
      <c r="KC10" s="54">
        <f t="shared" si="84"/>
        <v>100</v>
      </c>
      <c r="KD10" s="54">
        <v>28.1143</v>
      </c>
      <c r="KE10" s="54">
        <v>28.1143</v>
      </c>
      <c r="KF10" s="54">
        <f t="shared" si="85"/>
        <v>100</v>
      </c>
      <c r="KG10" s="54"/>
      <c r="KH10" s="54"/>
      <c r="KI10" s="54"/>
      <c r="KJ10" s="54"/>
      <c r="KK10" s="54"/>
      <c r="KL10" s="54"/>
      <c r="KM10" s="54"/>
      <c r="KN10" s="54"/>
      <c r="KO10" s="54"/>
      <c r="KP10" s="54">
        <v>2155.8299400000001</v>
      </c>
      <c r="KQ10" s="54">
        <v>2155.8299400000001</v>
      </c>
      <c r="KR10" s="54">
        <f t="shared" si="86"/>
        <v>100</v>
      </c>
      <c r="KS10" s="54">
        <v>21.776060000000001</v>
      </c>
      <c r="KT10" s="54">
        <v>21.776060000000001</v>
      </c>
      <c r="KU10" s="54">
        <f t="shared" si="87"/>
        <v>100</v>
      </c>
      <c r="KV10" s="54"/>
      <c r="KW10" s="54"/>
      <c r="KX10" s="54"/>
      <c r="KY10" s="54">
        <v>8111.9</v>
      </c>
      <c r="KZ10" s="54">
        <v>8111.5749999999998</v>
      </c>
      <c r="LA10" s="54">
        <f t="shared" si="88"/>
        <v>99.995993540354306</v>
      </c>
      <c r="LB10" s="54">
        <v>100</v>
      </c>
      <c r="LC10" s="54">
        <v>100</v>
      </c>
      <c r="LD10" s="54">
        <f t="shared" si="89"/>
        <v>100</v>
      </c>
      <c r="LE10" s="41"/>
      <c r="LF10" s="40"/>
      <c r="LG10" s="43"/>
      <c r="LH10" s="58">
        <f t="shared" si="90"/>
        <v>718324.38075999997</v>
      </c>
      <c r="LI10" s="39">
        <f t="shared" si="91"/>
        <v>685334.62536000006</v>
      </c>
      <c r="LJ10" s="59">
        <f t="shared" si="102"/>
        <v>95.407401407551262</v>
      </c>
      <c r="LK10" s="8"/>
      <c r="LL10" s="8"/>
      <c r="LM10" s="11"/>
      <c r="LN10" s="11"/>
    </row>
    <row r="11" spans="1:326" x14ac:dyDescent="0.2">
      <c r="A11" s="36" t="s">
        <v>63</v>
      </c>
      <c r="B11" s="37">
        <f t="shared" si="92"/>
        <v>218591.5</v>
      </c>
      <c r="C11" s="38">
        <f t="shared" si="93"/>
        <v>218591.5</v>
      </c>
      <c r="D11" s="39">
        <f t="shared" si="94"/>
        <v>100</v>
      </c>
      <c r="E11" s="40"/>
      <c r="F11" s="40"/>
      <c r="G11" s="40"/>
      <c r="H11" s="41">
        <v>182246</v>
      </c>
      <c r="I11" s="40">
        <v>182246</v>
      </c>
      <c r="J11" s="42">
        <f t="shared" si="61"/>
        <v>100</v>
      </c>
      <c r="K11" s="41">
        <v>36345.5</v>
      </c>
      <c r="L11" s="40">
        <v>36345.5</v>
      </c>
      <c r="M11" s="40">
        <f t="shared" si="95"/>
        <v>100</v>
      </c>
      <c r="N11" s="40"/>
      <c r="O11" s="40"/>
      <c r="P11" s="43"/>
      <c r="Q11" s="60">
        <f t="shared" si="62"/>
        <v>340791.77595999994</v>
      </c>
      <c r="R11" s="42">
        <f t="shared" si="63"/>
        <v>248976.77151999998</v>
      </c>
      <c r="S11" s="40">
        <f t="shared" si="96"/>
        <v>73.058327425490262</v>
      </c>
      <c r="T11" s="40">
        <v>104700.1</v>
      </c>
      <c r="U11" s="40">
        <v>104700.1</v>
      </c>
      <c r="V11" s="40">
        <f t="shared" si="97"/>
        <v>100.00000000000001</v>
      </c>
      <c r="W11" s="41">
        <v>43125.2</v>
      </c>
      <c r="X11" s="40">
        <v>43125.2</v>
      </c>
      <c r="Y11" s="40">
        <f t="shared" si="2"/>
        <v>100</v>
      </c>
      <c r="Z11" s="41"/>
      <c r="AA11" s="40"/>
      <c r="AB11" s="40"/>
      <c r="AC11" s="41">
        <v>20079</v>
      </c>
      <c r="AD11" s="40">
        <v>7066</v>
      </c>
      <c r="AE11" s="40">
        <f t="shared" si="6"/>
        <v>35.190995567508345</v>
      </c>
      <c r="AF11" s="41"/>
      <c r="AG11" s="40"/>
      <c r="AH11" s="40"/>
      <c r="AI11" s="41"/>
      <c r="AJ11" s="40"/>
      <c r="AK11" s="40"/>
      <c r="AL11" s="61"/>
      <c r="AM11" s="40"/>
      <c r="AN11" s="40"/>
      <c r="AO11" s="40">
        <v>1402.4167500000001</v>
      </c>
      <c r="AP11" s="40">
        <v>1402.4167500000001</v>
      </c>
      <c r="AQ11" s="40">
        <f t="shared" si="9"/>
        <v>100</v>
      </c>
      <c r="AR11" s="40"/>
      <c r="AS11" s="40"/>
      <c r="AT11" s="40"/>
      <c r="AU11" s="40">
        <v>30216.83281</v>
      </c>
      <c r="AV11" s="40">
        <v>30153.388370000001</v>
      </c>
      <c r="AW11" s="42">
        <f t="shared" si="107"/>
        <v>99.790036102066253</v>
      </c>
      <c r="AX11" s="40"/>
      <c r="AY11" s="40"/>
      <c r="AZ11" s="40"/>
      <c r="BA11" s="41">
        <v>6256</v>
      </c>
      <c r="BB11" s="40">
        <v>6256</v>
      </c>
      <c r="BC11" s="40">
        <f t="shared" si="65"/>
        <v>100</v>
      </c>
      <c r="BD11" s="41"/>
      <c r="BE11" s="40"/>
      <c r="BF11" s="40"/>
      <c r="BG11" s="41"/>
      <c r="BH11" s="40"/>
      <c r="BI11" s="40"/>
      <c r="BJ11" s="61"/>
      <c r="BK11" s="40"/>
      <c r="BL11" s="40"/>
      <c r="BM11" s="41"/>
      <c r="BN11" s="40"/>
      <c r="BO11" s="40"/>
      <c r="BP11" s="41"/>
      <c r="BQ11" s="40"/>
      <c r="BR11" s="40"/>
      <c r="BS11" s="40"/>
      <c r="BT11" s="40"/>
      <c r="BU11" s="40"/>
      <c r="BV11" s="41">
        <v>8211</v>
      </c>
      <c r="BW11" s="40">
        <v>8211</v>
      </c>
      <c r="BX11" s="40">
        <f t="shared" si="14"/>
        <v>100</v>
      </c>
      <c r="BY11" s="40"/>
      <c r="BZ11" s="40"/>
      <c r="CA11" s="40"/>
      <c r="CB11" s="40">
        <v>3207.52</v>
      </c>
      <c r="CC11" s="40">
        <v>3207.52</v>
      </c>
      <c r="CD11" s="82">
        <f t="shared" si="66"/>
        <v>100</v>
      </c>
      <c r="CE11" s="41"/>
      <c r="CF11" s="41"/>
      <c r="CG11" s="62"/>
      <c r="CH11" s="41"/>
      <c r="CI11" s="41"/>
      <c r="CJ11" s="62"/>
      <c r="CK11" s="41">
        <v>1173</v>
      </c>
      <c r="CL11" s="41">
        <v>1173</v>
      </c>
      <c r="CM11" s="62">
        <f t="shared" si="99"/>
        <v>100</v>
      </c>
      <c r="CN11" s="62"/>
      <c r="CO11" s="62"/>
      <c r="CP11" s="62"/>
      <c r="CQ11" s="41">
        <v>2142</v>
      </c>
      <c r="CR11" s="40">
        <v>2142</v>
      </c>
      <c r="CS11" s="62">
        <f t="shared" si="19"/>
        <v>99.999999999999986</v>
      </c>
      <c r="CT11" s="41">
        <v>1694.2</v>
      </c>
      <c r="CU11" s="62">
        <v>1694.2</v>
      </c>
      <c r="CV11" s="62">
        <f t="shared" si="20"/>
        <v>100</v>
      </c>
      <c r="CW11" s="62">
        <v>57.44791</v>
      </c>
      <c r="CX11" s="62">
        <v>57.44791</v>
      </c>
      <c r="CY11" s="62">
        <f t="shared" si="67"/>
        <v>100</v>
      </c>
      <c r="CZ11" s="62"/>
      <c r="DA11" s="62"/>
      <c r="DB11" s="62"/>
      <c r="DC11" s="62"/>
      <c r="DD11" s="40"/>
      <c r="DE11" s="62"/>
      <c r="DF11" s="62"/>
      <c r="DG11" s="40"/>
      <c r="DH11" s="62"/>
      <c r="DI11" s="62"/>
      <c r="DJ11" s="40"/>
      <c r="DK11" s="63"/>
      <c r="DL11" s="62"/>
      <c r="DM11" s="40"/>
      <c r="DN11" s="62"/>
      <c r="DO11" s="62"/>
      <c r="DP11" s="62"/>
      <c r="DQ11" s="62"/>
      <c r="DR11" s="62"/>
      <c r="DS11" s="62"/>
      <c r="DT11" s="62"/>
      <c r="DU11" s="62">
        <v>78738.559999999998</v>
      </c>
      <c r="DV11" s="62">
        <v>0</v>
      </c>
      <c r="DW11" s="62">
        <v>0</v>
      </c>
      <c r="DX11" s="62"/>
      <c r="DY11" s="62"/>
      <c r="DZ11" s="62"/>
      <c r="EA11" s="62"/>
      <c r="EB11" s="62"/>
      <c r="EC11" s="62"/>
      <c r="ED11" s="62"/>
      <c r="EE11" s="62"/>
      <c r="EF11" s="62"/>
      <c r="EG11" s="41"/>
      <c r="EH11" s="40"/>
      <c r="EI11" s="62"/>
      <c r="EJ11" s="41"/>
      <c r="EK11" s="40"/>
      <c r="EL11" s="62"/>
      <c r="EM11" s="41"/>
      <c r="EN11" s="40"/>
      <c r="EO11" s="62"/>
      <c r="EP11" s="41"/>
      <c r="EQ11" s="40"/>
      <c r="ER11" s="62"/>
      <c r="ES11" s="41">
        <v>21436.502</v>
      </c>
      <c r="ET11" s="40">
        <v>21436.502</v>
      </c>
      <c r="EU11" s="62">
        <f t="shared" si="35"/>
        <v>100</v>
      </c>
      <c r="EV11" s="41"/>
      <c r="EW11" s="40"/>
      <c r="EX11" s="62"/>
      <c r="EY11" s="62"/>
      <c r="EZ11" s="62"/>
      <c r="FA11" s="62"/>
      <c r="FB11" s="62"/>
      <c r="FC11" s="62"/>
      <c r="FD11" s="62"/>
      <c r="FE11" s="62">
        <v>18351.996489999998</v>
      </c>
      <c r="FF11" s="62">
        <v>18351.996489999998</v>
      </c>
      <c r="FG11" s="42">
        <f t="shared" si="69"/>
        <v>100</v>
      </c>
      <c r="FH11" s="50">
        <f t="shared" si="70"/>
        <v>544685.13199999998</v>
      </c>
      <c r="FI11" s="51">
        <f t="shared" si="71"/>
        <v>542867.16677000001</v>
      </c>
      <c r="FJ11" s="39">
        <f t="shared" si="100"/>
        <v>99.66623556928667</v>
      </c>
      <c r="FK11" s="52">
        <v>7052</v>
      </c>
      <c r="FL11" s="52">
        <v>7052</v>
      </c>
      <c r="FM11" s="40">
        <f t="shared" si="38"/>
        <v>100</v>
      </c>
      <c r="FN11" s="52">
        <v>297.5</v>
      </c>
      <c r="FO11" s="40">
        <v>297.5</v>
      </c>
      <c r="FP11" s="40">
        <f t="shared" si="40"/>
        <v>100</v>
      </c>
      <c r="FQ11" s="52">
        <v>407.1</v>
      </c>
      <c r="FR11" s="40">
        <v>407.1</v>
      </c>
      <c r="FS11" s="40">
        <f t="shared" si="41"/>
        <v>99.999999999999986</v>
      </c>
      <c r="FT11" s="52">
        <v>60</v>
      </c>
      <c r="FU11" s="40">
        <v>0</v>
      </c>
      <c r="FV11" s="40">
        <f>FU11/FT11%</f>
        <v>0</v>
      </c>
      <c r="FW11" s="52">
        <v>13.2</v>
      </c>
      <c r="FX11" s="40">
        <v>0</v>
      </c>
      <c r="FY11" s="40">
        <f>FX11/FW11%</f>
        <v>0</v>
      </c>
      <c r="FZ11" s="52">
        <v>3510.0920000000006</v>
      </c>
      <c r="GA11" s="40">
        <v>3510.0920000000006</v>
      </c>
      <c r="GB11" s="40">
        <f t="shared" si="42"/>
        <v>100.00000000000001</v>
      </c>
      <c r="GC11" s="52"/>
      <c r="GD11" s="40"/>
      <c r="GE11" s="40"/>
      <c r="GF11" s="52">
        <v>2.4</v>
      </c>
      <c r="GG11" s="40">
        <v>2.4</v>
      </c>
      <c r="GH11" s="40">
        <f t="shared" si="72"/>
        <v>100</v>
      </c>
      <c r="GI11" s="52">
        <v>141759.79999999999</v>
      </c>
      <c r="GJ11" s="40">
        <v>141759.79999999999</v>
      </c>
      <c r="GK11" s="40">
        <f t="shared" si="43"/>
        <v>100</v>
      </c>
      <c r="GL11" s="52">
        <v>970</v>
      </c>
      <c r="GM11" s="40">
        <v>960.51300000000003</v>
      </c>
      <c r="GN11" s="40">
        <f t="shared" si="45"/>
        <v>99.021958762886612</v>
      </c>
      <c r="GO11" s="52">
        <v>351408.6</v>
      </c>
      <c r="GP11" s="40">
        <v>351395.97538000002</v>
      </c>
      <c r="GQ11" s="40">
        <f t="shared" si="46"/>
        <v>99.996407424291846</v>
      </c>
      <c r="GR11" s="52">
        <v>309.60000000000002</v>
      </c>
      <c r="GS11" s="40">
        <v>309.55</v>
      </c>
      <c r="GT11" s="40">
        <f>GS11/GR11%</f>
        <v>99.98385012919897</v>
      </c>
      <c r="GU11" s="52">
        <v>4848.3999999999996</v>
      </c>
      <c r="GV11" s="40">
        <v>4848.3999999999996</v>
      </c>
      <c r="GW11" s="40">
        <f t="shared" si="101"/>
        <v>100</v>
      </c>
      <c r="GX11" s="52">
        <v>1956.64</v>
      </c>
      <c r="GY11" s="40">
        <v>1956.64</v>
      </c>
      <c r="GZ11" s="40">
        <f t="shared" si="48"/>
        <v>100</v>
      </c>
      <c r="HA11" s="52">
        <v>80.099999999999994</v>
      </c>
      <c r="HB11" s="40">
        <v>80.099999999999994</v>
      </c>
      <c r="HC11" s="40">
        <f t="shared" si="49"/>
        <v>100</v>
      </c>
      <c r="HD11" s="52">
        <v>18570</v>
      </c>
      <c r="HE11" s="40">
        <v>18549.89039</v>
      </c>
      <c r="HF11" s="40">
        <f t="shared" si="50"/>
        <v>99.891709154550355</v>
      </c>
      <c r="HG11" s="53">
        <v>4591.8999999999996</v>
      </c>
      <c r="HH11" s="40">
        <v>4591.8999999999996</v>
      </c>
      <c r="HI11" s="40">
        <f t="shared" si="51"/>
        <v>100</v>
      </c>
      <c r="HJ11" s="53">
        <v>5764.8</v>
      </c>
      <c r="HK11" s="40">
        <v>4086.2820000000002</v>
      </c>
      <c r="HL11" s="40">
        <f t="shared" si="53"/>
        <v>70.883326394671101</v>
      </c>
      <c r="HM11" s="52"/>
      <c r="HN11" s="40"/>
      <c r="HO11" s="40"/>
      <c r="HP11" s="52"/>
      <c r="HQ11" s="40"/>
      <c r="HR11" s="40"/>
      <c r="HS11" s="52">
        <v>2425</v>
      </c>
      <c r="HT11" s="40">
        <v>2425</v>
      </c>
      <c r="HU11" s="40">
        <f t="shared" si="57"/>
        <v>100</v>
      </c>
      <c r="HV11" s="52"/>
      <c r="HW11" s="40"/>
      <c r="HX11" s="40"/>
      <c r="HY11" s="40">
        <v>9.6</v>
      </c>
      <c r="HZ11" s="40">
        <v>9.6</v>
      </c>
      <c r="IA11" s="54">
        <f t="shared" si="73"/>
        <v>100</v>
      </c>
      <c r="IB11" s="54"/>
      <c r="IC11" s="54"/>
      <c r="ID11" s="55"/>
      <c r="IE11" s="54"/>
      <c r="IF11" s="54"/>
      <c r="IG11" s="54"/>
      <c r="IH11" s="52">
        <v>648.4</v>
      </c>
      <c r="II11" s="40">
        <v>624.42399999999998</v>
      </c>
      <c r="IJ11" s="43">
        <f t="shared" si="74"/>
        <v>96.302282541640963</v>
      </c>
      <c r="IK11" s="56">
        <f t="shared" si="75"/>
        <v>111823.48067999999</v>
      </c>
      <c r="IL11" s="57">
        <f t="shared" si="76"/>
        <v>103008.87478000001</v>
      </c>
      <c r="IM11" s="29">
        <f t="shared" si="60"/>
        <v>92.117392656356017</v>
      </c>
      <c r="IN11" s="41">
        <v>6391.35</v>
      </c>
      <c r="IO11" s="40">
        <v>6369.25432</v>
      </c>
      <c r="IP11" s="40">
        <f t="shared" si="77"/>
        <v>99.654287748284787</v>
      </c>
      <c r="IQ11" s="40"/>
      <c r="IR11" s="40"/>
      <c r="IS11" s="54"/>
      <c r="IT11" s="40">
        <v>10890</v>
      </c>
      <c r="IU11" s="40">
        <v>10890</v>
      </c>
      <c r="IV11" s="54">
        <f t="shared" si="78"/>
        <v>100</v>
      </c>
      <c r="IW11" s="40"/>
      <c r="IX11" s="40"/>
      <c r="IY11" s="40"/>
      <c r="IZ11" s="40">
        <v>5413.402</v>
      </c>
      <c r="JA11" s="40">
        <v>1881.4980399999999</v>
      </c>
      <c r="JB11" s="40">
        <f>JB6</f>
        <v>34.75629631791616</v>
      </c>
      <c r="JC11" s="40"/>
      <c r="JD11" s="40"/>
      <c r="JE11" s="40"/>
      <c r="JF11" s="40"/>
      <c r="JG11" s="40"/>
      <c r="JH11" s="40"/>
      <c r="JI11" s="40"/>
      <c r="JJ11" s="40"/>
      <c r="JK11" s="40"/>
      <c r="JL11" s="40">
        <v>52842.111140000001</v>
      </c>
      <c r="JM11" s="40">
        <v>52842.111140000001</v>
      </c>
      <c r="JN11" s="54">
        <f t="shared" si="79"/>
        <v>100</v>
      </c>
      <c r="JO11" s="40">
        <v>6969.6976799999993</v>
      </c>
      <c r="JP11" s="40">
        <v>5352.6524200000003</v>
      </c>
      <c r="JQ11" s="54">
        <f t="shared" si="80"/>
        <v>76.798918199275477</v>
      </c>
      <c r="JR11" s="54">
        <v>533.75886000000003</v>
      </c>
      <c r="JS11" s="54">
        <v>533.75886000000003</v>
      </c>
      <c r="JT11" s="54">
        <v>100</v>
      </c>
      <c r="JU11" s="54"/>
      <c r="JV11" s="54"/>
      <c r="JW11" s="54"/>
      <c r="JX11" s="54"/>
      <c r="JY11" s="54"/>
      <c r="JZ11" s="54"/>
      <c r="KA11" s="54">
        <v>2970</v>
      </c>
      <c r="KB11" s="54">
        <v>2970</v>
      </c>
      <c r="KC11" s="54">
        <f t="shared" si="84"/>
        <v>100</v>
      </c>
      <c r="KD11" s="54">
        <v>30</v>
      </c>
      <c r="KE11" s="54">
        <v>30</v>
      </c>
      <c r="KF11" s="54">
        <f t="shared" si="85"/>
        <v>100</v>
      </c>
      <c r="KG11" s="54"/>
      <c r="KH11" s="54"/>
      <c r="KI11" s="54"/>
      <c r="KJ11" s="54">
        <v>14968.099999999999</v>
      </c>
      <c r="KK11" s="54">
        <v>11984.832999999999</v>
      </c>
      <c r="KL11" s="54">
        <f t="shared" si="106"/>
        <v>80.069167095356121</v>
      </c>
      <c r="KM11" s="54"/>
      <c r="KN11" s="54"/>
      <c r="KO11" s="54"/>
      <c r="KP11" s="54">
        <v>5616.3303900000001</v>
      </c>
      <c r="KQ11" s="54">
        <v>5616.3303900000001</v>
      </c>
      <c r="KR11" s="54">
        <f t="shared" si="86"/>
        <v>100</v>
      </c>
      <c r="KS11" s="54">
        <v>56.730609999999999</v>
      </c>
      <c r="KT11" s="54">
        <v>56.730609999999999</v>
      </c>
      <c r="KU11" s="54">
        <f t="shared" si="87"/>
        <v>100</v>
      </c>
      <c r="KV11" s="54"/>
      <c r="KW11" s="54"/>
      <c r="KX11" s="54"/>
      <c r="KY11" s="54">
        <v>1942</v>
      </c>
      <c r="KZ11" s="54">
        <v>1281.7059999999999</v>
      </c>
      <c r="LA11" s="54">
        <f t="shared" si="88"/>
        <v>65.999279093717817</v>
      </c>
      <c r="LB11" s="54">
        <v>3200</v>
      </c>
      <c r="LC11" s="54">
        <v>3200</v>
      </c>
      <c r="LD11" s="54">
        <f t="shared" si="89"/>
        <v>100</v>
      </c>
      <c r="LE11" s="41"/>
      <c r="LF11" s="40"/>
      <c r="LG11" s="43"/>
      <c r="LH11" s="58">
        <f t="shared" si="90"/>
        <v>1215891.88864</v>
      </c>
      <c r="LI11" s="39">
        <f t="shared" si="91"/>
        <v>1113444.3130699999</v>
      </c>
      <c r="LJ11" s="59">
        <f t="shared" si="102"/>
        <v>91.574285795705904</v>
      </c>
      <c r="LK11" s="8"/>
      <c r="LL11" s="8"/>
      <c r="LM11" s="11"/>
      <c r="LN11" s="11"/>
    </row>
    <row r="12" spans="1:326" x14ac:dyDescent="0.2">
      <c r="A12" s="36" t="s">
        <v>66</v>
      </c>
      <c r="B12" s="37">
        <f t="shared" si="92"/>
        <v>64722</v>
      </c>
      <c r="C12" s="38">
        <f t="shared" si="93"/>
        <v>64722</v>
      </c>
      <c r="D12" s="39">
        <f t="shared" si="94"/>
        <v>100</v>
      </c>
      <c r="E12" s="40"/>
      <c r="F12" s="40"/>
      <c r="G12" s="40"/>
      <c r="H12" s="41">
        <v>64372</v>
      </c>
      <c r="I12" s="40">
        <v>64372</v>
      </c>
      <c r="J12" s="42">
        <f t="shared" si="61"/>
        <v>100</v>
      </c>
      <c r="K12" s="41">
        <v>350</v>
      </c>
      <c r="L12" s="40">
        <v>350</v>
      </c>
      <c r="M12" s="40">
        <f t="shared" si="95"/>
        <v>100</v>
      </c>
      <c r="N12" s="40"/>
      <c r="O12" s="40"/>
      <c r="P12" s="43"/>
      <c r="Q12" s="60">
        <f t="shared" si="62"/>
        <v>59490.130519999992</v>
      </c>
      <c r="R12" s="42">
        <f t="shared" si="63"/>
        <v>57464.130519999992</v>
      </c>
      <c r="S12" s="40">
        <f t="shared" si="96"/>
        <v>96.594393082867953</v>
      </c>
      <c r="T12" s="40">
        <v>37.1</v>
      </c>
      <c r="U12" s="40">
        <v>37.1</v>
      </c>
      <c r="V12" s="40">
        <f t="shared" si="97"/>
        <v>100</v>
      </c>
      <c r="W12" s="41"/>
      <c r="X12" s="40"/>
      <c r="Y12" s="40"/>
      <c r="Z12" s="41"/>
      <c r="AA12" s="40"/>
      <c r="AB12" s="40"/>
      <c r="AC12" s="41">
        <v>2000</v>
      </c>
      <c r="AD12" s="40">
        <v>0</v>
      </c>
      <c r="AE12" s="40">
        <f t="shared" si="6"/>
        <v>0</v>
      </c>
      <c r="AF12" s="41"/>
      <c r="AG12" s="40"/>
      <c r="AH12" s="40"/>
      <c r="AI12" s="41"/>
      <c r="AJ12" s="40"/>
      <c r="AK12" s="40"/>
      <c r="AL12" s="61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2"/>
      <c r="AX12" s="40"/>
      <c r="AY12" s="40"/>
      <c r="AZ12" s="40"/>
      <c r="BA12" s="41"/>
      <c r="BB12" s="40"/>
      <c r="BC12" s="40"/>
      <c r="BD12" s="41">
        <v>3519</v>
      </c>
      <c r="BE12" s="40">
        <v>3519</v>
      </c>
      <c r="BF12" s="40">
        <f t="shared" si="103"/>
        <v>100</v>
      </c>
      <c r="BG12" s="41"/>
      <c r="BH12" s="40"/>
      <c r="BI12" s="40"/>
      <c r="BJ12" s="61"/>
      <c r="BK12" s="40"/>
      <c r="BL12" s="40"/>
      <c r="BM12" s="41">
        <v>45324.733999999997</v>
      </c>
      <c r="BN12" s="40">
        <v>45324.733999999997</v>
      </c>
      <c r="BO12" s="40">
        <f t="shared" si="12"/>
        <v>100</v>
      </c>
      <c r="BP12" s="41"/>
      <c r="BQ12" s="40"/>
      <c r="BR12" s="40"/>
      <c r="BS12" s="40"/>
      <c r="BT12" s="40"/>
      <c r="BU12" s="40"/>
      <c r="BV12" s="41"/>
      <c r="BW12" s="40"/>
      <c r="BX12" s="40"/>
      <c r="BY12" s="40">
        <v>4301</v>
      </c>
      <c r="BZ12" s="40">
        <v>4301</v>
      </c>
      <c r="CA12" s="40">
        <f t="shared" si="15"/>
        <v>100</v>
      </c>
      <c r="CB12" s="40"/>
      <c r="CC12" s="40"/>
      <c r="CD12" s="82"/>
      <c r="CE12" s="41"/>
      <c r="CF12" s="41"/>
      <c r="CG12" s="62"/>
      <c r="CH12" s="41"/>
      <c r="CI12" s="41"/>
      <c r="CJ12" s="62"/>
      <c r="CK12" s="41"/>
      <c r="CL12" s="41"/>
      <c r="CM12" s="62"/>
      <c r="CN12" s="62">
        <v>391</v>
      </c>
      <c r="CO12" s="62">
        <v>391</v>
      </c>
      <c r="CP12" s="62">
        <f t="shared" si="104"/>
        <v>100</v>
      </c>
      <c r="CQ12" s="41">
        <v>2142</v>
      </c>
      <c r="CR12" s="40">
        <v>2142</v>
      </c>
      <c r="CS12" s="62">
        <f t="shared" ref="CS12:CS22" si="108">CR12/CQ12%</f>
        <v>99.999999999999986</v>
      </c>
      <c r="CT12" s="41"/>
      <c r="CU12" s="62"/>
      <c r="CV12" s="62"/>
      <c r="CW12" s="62">
        <v>101.06552000000001</v>
      </c>
      <c r="CX12" s="62">
        <v>101.06552000000001</v>
      </c>
      <c r="CY12" s="62">
        <f t="shared" si="67"/>
        <v>100</v>
      </c>
      <c r="CZ12" s="62"/>
      <c r="DA12" s="62"/>
      <c r="DB12" s="62"/>
      <c r="DC12" s="62">
        <v>1174.231</v>
      </c>
      <c r="DD12" s="62">
        <v>1174.231</v>
      </c>
      <c r="DE12" s="62">
        <f t="shared" si="68"/>
        <v>100</v>
      </c>
      <c r="DF12" s="62">
        <v>200</v>
      </c>
      <c r="DG12" s="62">
        <v>200</v>
      </c>
      <c r="DH12" s="62">
        <f t="shared" si="22"/>
        <v>100</v>
      </c>
      <c r="DI12" s="62"/>
      <c r="DJ12" s="62"/>
      <c r="DK12" s="63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41"/>
      <c r="EH12" s="40"/>
      <c r="EI12" s="62"/>
      <c r="EJ12" s="41"/>
      <c r="EK12" s="40"/>
      <c r="EL12" s="62"/>
      <c r="EM12" s="41"/>
      <c r="EN12" s="62"/>
      <c r="EO12" s="62"/>
      <c r="EP12" s="41"/>
      <c r="EQ12" s="40"/>
      <c r="ER12" s="62"/>
      <c r="ES12" s="41">
        <v>300</v>
      </c>
      <c r="ET12" s="40">
        <v>274</v>
      </c>
      <c r="EU12" s="62">
        <f t="shared" si="35"/>
        <v>91.333333333333329</v>
      </c>
      <c r="EV12" s="41"/>
      <c r="EW12" s="40"/>
      <c r="EX12" s="62"/>
      <c r="EY12" s="62"/>
      <c r="EZ12" s="62"/>
      <c r="FA12" s="62"/>
      <c r="FB12" s="62"/>
      <c r="FC12" s="62"/>
      <c r="FD12" s="62"/>
      <c r="FE12" s="62"/>
      <c r="FF12" s="62"/>
      <c r="FG12" s="42"/>
      <c r="FH12" s="50">
        <f t="shared" si="70"/>
        <v>170172.68</v>
      </c>
      <c r="FI12" s="51">
        <f t="shared" si="71"/>
        <v>170045.66817999998</v>
      </c>
      <c r="FJ12" s="39">
        <f t="shared" si="100"/>
        <v>99.925362978358208</v>
      </c>
      <c r="FK12" s="52">
        <v>1295</v>
      </c>
      <c r="FL12" s="52">
        <v>1295</v>
      </c>
      <c r="FM12" s="40">
        <f t="shared" ref="FM12:FM26" si="109">FL12/FK12%</f>
        <v>100</v>
      </c>
      <c r="FN12" s="52">
        <v>157.5</v>
      </c>
      <c r="FO12" s="40">
        <v>157.5</v>
      </c>
      <c r="FP12" s="40">
        <f t="shared" ref="FP12:FP26" si="110">FO12/FN12%</f>
        <v>100</v>
      </c>
      <c r="FQ12" s="52">
        <v>182.2</v>
      </c>
      <c r="FR12" s="40">
        <v>182.2</v>
      </c>
      <c r="FS12" s="40">
        <f t="shared" si="41"/>
        <v>100</v>
      </c>
      <c r="FT12" s="52"/>
      <c r="FU12" s="40"/>
      <c r="FV12" s="40"/>
      <c r="FW12" s="52"/>
      <c r="FX12" s="40"/>
      <c r="FY12" s="40"/>
      <c r="FZ12" s="52"/>
      <c r="GA12" s="40"/>
      <c r="GB12" s="40"/>
      <c r="GC12" s="52"/>
      <c r="GD12" s="40"/>
      <c r="GE12" s="40"/>
      <c r="GF12" s="52"/>
      <c r="GG12" s="40"/>
      <c r="GH12" s="40"/>
      <c r="GI12" s="52">
        <v>36819.199999999997</v>
      </c>
      <c r="GJ12" s="40">
        <v>36819.199999999997</v>
      </c>
      <c r="GK12" s="40">
        <f t="shared" si="43"/>
        <v>100</v>
      </c>
      <c r="GL12" s="52">
        <v>206.4</v>
      </c>
      <c r="GM12" s="40">
        <v>116.4</v>
      </c>
      <c r="GN12" s="40">
        <f t="shared" si="45"/>
        <v>56.395348837209305</v>
      </c>
      <c r="GO12" s="52">
        <v>117438.3</v>
      </c>
      <c r="GP12" s="40">
        <v>117438.283</v>
      </c>
      <c r="GQ12" s="40">
        <f t="shared" si="46"/>
        <v>99.999985524313615</v>
      </c>
      <c r="GR12" s="52"/>
      <c r="GS12" s="40"/>
      <c r="GT12" s="40"/>
      <c r="GU12" s="52">
        <v>4626.3</v>
      </c>
      <c r="GV12" s="40">
        <v>4626.3</v>
      </c>
      <c r="GW12" s="40">
        <f t="shared" si="101"/>
        <v>99.999999999999986</v>
      </c>
      <c r="GX12" s="52">
        <v>1270.08</v>
      </c>
      <c r="GY12" s="40">
        <v>1270.08</v>
      </c>
      <c r="GZ12" s="40">
        <f t="shared" si="48"/>
        <v>100</v>
      </c>
      <c r="HA12" s="52">
        <v>80.099999999999994</v>
      </c>
      <c r="HB12" s="40">
        <v>80.099999999999994</v>
      </c>
      <c r="HC12" s="40">
        <f t="shared" si="49"/>
        <v>100</v>
      </c>
      <c r="HD12" s="52">
        <v>5605.3</v>
      </c>
      <c r="HE12" s="40">
        <v>5589.50018</v>
      </c>
      <c r="HF12" s="40">
        <f t="shared" si="50"/>
        <v>99.718127129680823</v>
      </c>
      <c r="HG12" s="53">
        <v>772.3</v>
      </c>
      <c r="HH12" s="40">
        <v>772.3</v>
      </c>
      <c r="HI12" s="40">
        <f t="shared" si="51"/>
        <v>100</v>
      </c>
      <c r="HJ12" s="53"/>
      <c r="HK12" s="40"/>
      <c r="HL12" s="40"/>
      <c r="HM12" s="52"/>
      <c r="HN12" s="40"/>
      <c r="HO12" s="40"/>
      <c r="HP12" s="52"/>
      <c r="HQ12" s="40"/>
      <c r="HR12" s="40"/>
      <c r="HS12" s="52">
        <v>1161.2</v>
      </c>
      <c r="HT12" s="40">
        <v>1161.2</v>
      </c>
      <c r="HU12" s="40">
        <f t="shared" si="57"/>
        <v>100</v>
      </c>
      <c r="HV12" s="52"/>
      <c r="HW12" s="40"/>
      <c r="HX12" s="40"/>
      <c r="HY12" s="40">
        <v>3.7</v>
      </c>
      <c r="HZ12" s="40">
        <v>3.7</v>
      </c>
      <c r="IA12" s="54">
        <f t="shared" si="73"/>
        <v>100</v>
      </c>
      <c r="IB12" s="54"/>
      <c r="IC12" s="54"/>
      <c r="ID12" s="55"/>
      <c r="IE12" s="54">
        <v>18.7</v>
      </c>
      <c r="IF12" s="54">
        <v>0</v>
      </c>
      <c r="IG12" s="54">
        <f t="shared" ref="IG12:IG31" si="111">(IF12/IE12)*100</f>
        <v>0</v>
      </c>
      <c r="IH12" s="52">
        <v>536.4</v>
      </c>
      <c r="II12" s="40">
        <v>533.90499999999997</v>
      </c>
      <c r="IJ12" s="43">
        <f t="shared" si="74"/>
        <v>99.534862043251309</v>
      </c>
      <c r="IK12" s="56">
        <f t="shared" si="75"/>
        <v>6824.9398099999999</v>
      </c>
      <c r="IL12" s="57">
        <f t="shared" si="76"/>
        <v>6045.5018099999998</v>
      </c>
      <c r="IM12" s="29">
        <f t="shared" si="60"/>
        <v>88.579562286278986</v>
      </c>
      <c r="IN12" s="41"/>
      <c r="IO12" s="40"/>
      <c r="IP12" s="40"/>
      <c r="IQ12" s="40"/>
      <c r="IR12" s="40"/>
      <c r="IS12" s="54"/>
      <c r="IT12" s="40">
        <v>2970</v>
      </c>
      <c r="IU12" s="40">
        <v>2970</v>
      </c>
      <c r="IV12" s="54">
        <f t="shared" si="78"/>
        <v>100</v>
      </c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54"/>
      <c r="JO12" s="40">
        <v>1818.182</v>
      </c>
      <c r="JP12" s="40">
        <v>1038.7439999999999</v>
      </c>
      <c r="JQ12" s="54">
        <f t="shared" si="80"/>
        <v>57.130914286908563</v>
      </c>
      <c r="JR12" s="54"/>
      <c r="JS12" s="54"/>
      <c r="JT12" s="54"/>
      <c r="JU12" s="54"/>
      <c r="JV12" s="54"/>
      <c r="JW12" s="54"/>
      <c r="JX12" s="54"/>
      <c r="JY12" s="54"/>
      <c r="JZ12" s="54"/>
      <c r="KA12" s="54"/>
      <c r="KB12" s="54"/>
      <c r="KC12" s="54"/>
      <c r="KD12" s="54"/>
      <c r="KE12" s="54"/>
      <c r="KF12" s="54"/>
      <c r="KG12" s="54"/>
      <c r="KH12" s="54"/>
      <c r="KI12" s="54"/>
      <c r="KJ12" s="54"/>
      <c r="KK12" s="54"/>
      <c r="KL12" s="54"/>
      <c r="KM12" s="54"/>
      <c r="KN12" s="54"/>
      <c r="KO12" s="54"/>
      <c r="KP12" s="54">
        <v>1917.39023</v>
      </c>
      <c r="KQ12" s="54">
        <v>1917.39023</v>
      </c>
      <c r="KR12" s="54">
        <f t="shared" si="86"/>
        <v>100</v>
      </c>
      <c r="KS12" s="54">
        <v>19.36758</v>
      </c>
      <c r="KT12" s="54">
        <v>19.36758</v>
      </c>
      <c r="KU12" s="54">
        <f t="shared" si="87"/>
        <v>100</v>
      </c>
      <c r="KV12" s="54"/>
      <c r="KW12" s="54"/>
      <c r="KX12" s="54"/>
      <c r="KY12" s="54"/>
      <c r="KZ12" s="54"/>
      <c r="LA12" s="54"/>
      <c r="LB12" s="54">
        <v>100</v>
      </c>
      <c r="LC12" s="54">
        <v>100</v>
      </c>
      <c r="LD12" s="54">
        <f t="shared" si="89"/>
        <v>100</v>
      </c>
      <c r="LE12" s="41"/>
      <c r="LF12" s="40"/>
      <c r="LG12" s="43"/>
      <c r="LH12" s="58">
        <f t="shared" si="90"/>
        <v>301209.75033000001</v>
      </c>
      <c r="LI12" s="39">
        <f t="shared" si="91"/>
        <v>298277.30050999997</v>
      </c>
      <c r="LJ12" s="59">
        <f t="shared" si="102"/>
        <v>99.026442597961292</v>
      </c>
      <c r="LK12" s="8"/>
      <c r="LL12" s="8"/>
      <c r="LM12" s="11"/>
      <c r="LN12" s="11"/>
    </row>
    <row r="13" spans="1:326" x14ac:dyDescent="0.2">
      <c r="A13" s="36" t="s">
        <v>67</v>
      </c>
      <c r="B13" s="37">
        <f t="shared" si="92"/>
        <v>213308.3</v>
      </c>
      <c r="C13" s="38">
        <f t="shared" si="93"/>
        <v>213308.247</v>
      </c>
      <c r="D13" s="39">
        <f t="shared" si="94"/>
        <v>99.999975153334404</v>
      </c>
      <c r="E13" s="40"/>
      <c r="F13" s="40"/>
      <c r="G13" s="40"/>
      <c r="H13" s="41">
        <v>196172</v>
      </c>
      <c r="I13" s="40">
        <v>196172</v>
      </c>
      <c r="J13" s="42">
        <f t="shared" si="61"/>
        <v>100</v>
      </c>
      <c r="K13" s="41">
        <v>17136.3</v>
      </c>
      <c r="L13" s="40">
        <v>17136.246999999999</v>
      </c>
      <c r="M13" s="40">
        <f t="shared" si="95"/>
        <v>99.999690715031832</v>
      </c>
      <c r="N13" s="40"/>
      <c r="O13" s="40"/>
      <c r="P13" s="43"/>
      <c r="Q13" s="60">
        <f t="shared" si="62"/>
        <v>201904.35381999996</v>
      </c>
      <c r="R13" s="42">
        <f t="shared" si="63"/>
        <v>201789.77956999996</v>
      </c>
      <c r="S13" s="40">
        <f t="shared" si="96"/>
        <v>99.943253204880293</v>
      </c>
      <c r="T13" s="40">
        <v>54323.6</v>
      </c>
      <c r="U13" s="40">
        <v>54323.6</v>
      </c>
      <c r="V13" s="40">
        <f t="shared" si="97"/>
        <v>100</v>
      </c>
      <c r="W13" s="41">
        <v>21396.3</v>
      </c>
      <c r="X13" s="40">
        <v>21396.289679999998</v>
      </c>
      <c r="Y13" s="40">
        <f t="shared" si="2"/>
        <v>99.999951767361637</v>
      </c>
      <c r="Z13" s="41"/>
      <c r="AA13" s="40"/>
      <c r="AB13" s="40"/>
      <c r="AC13" s="41"/>
      <c r="AD13" s="40"/>
      <c r="AE13" s="40"/>
      <c r="AF13" s="41"/>
      <c r="AG13" s="40"/>
      <c r="AH13" s="40"/>
      <c r="AI13" s="41"/>
      <c r="AJ13" s="40"/>
      <c r="AK13" s="40"/>
      <c r="AL13" s="61"/>
      <c r="AM13" s="40"/>
      <c r="AN13" s="40"/>
      <c r="AO13" s="40">
        <v>4978.2029000000002</v>
      </c>
      <c r="AP13" s="40">
        <v>4978.2029000000002</v>
      </c>
      <c r="AQ13" s="40">
        <f t="shared" si="9"/>
        <v>100</v>
      </c>
      <c r="AR13" s="40"/>
      <c r="AS13" s="40"/>
      <c r="AT13" s="40"/>
      <c r="AU13" s="40"/>
      <c r="AV13" s="40"/>
      <c r="AW13" s="42"/>
      <c r="AX13" s="40">
        <v>435.43003000000004</v>
      </c>
      <c r="AY13" s="40">
        <v>320.86609999999996</v>
      </c>
      <c r="AZ13" s="40">
        <f t="shared" si="64"/>
        <v>73.689474288211116</v>
      </c>
      <c r="BA13" s="41">
        <v>4685.8</v>
      </c>
      <c r="BB13" s="40">
        <v>4685.8</v>
      </c>
      <c r="BC13" s="40">
        <f t="shared" si="65"/>
        <v>100</v>
      </c>
      <c r="BD13" s="41"/>
      <c r="BE13" s="40"/>
      <c r="BF13" s="40"/>
      <c r="BG13" s="41"/>
      <c r="BH13" s="40"/>
      <c r="BI13" s="40"/>
      <c r="BJ13" s="61"/>
      <c r="BK13" s="40"/>
      <c r="BL13" s="40"/>
      <c r="BM13" s="41">
        <v>71864.812999999995</v>
      </c>
      <c r="BN13" s="40">
        <v>71864.812999999995</v>
      </c>
      <c r="BO13" s="40">
        <f t="shared" si="12"/>
        <v>100</v>
      </c>
      <c r="BP13" s="41"/>
      <c r="BQ13" s="40"/>
      <c r="BR13" s="40"/>
      <c r="BS13" s="40"/>
      <c r="BT13" s="40"/>
      <c r="BU13" s="40"/>
      <c r="BV13" s="41">
        <v>4685.8</v>
      </c>
      <c r="BW13" s="40">
        <v>4685.8</v>
      </c>
      <c r="BX13" s="40">
        <f t="shared" si="14"/>
        <v>100</v>
      </c>
      <c r="BY13" s="40"/>
      <c r="BZ13" s="40"/>
      <c r="CA13" s="40"/>
      <c r="CB13" s="40">
        <v>6415.04</v>
      </c>
      <c r="CC13" s="40">
        <v>6415.04</v>
      </c>
      <c r="CD13" s="82">
        <f t="shared" si="66"/>
        <v>100</v>
      </c>
      <c r="CE13" s="41"/>
      <c r="CF13" s="41"/>
      <c r="CG13" s="62"/>
      <c r="CH13" s="41">
        <v>1932.1214</v>
      </c>
      <c r="CI13" s="41">
        <v>1932.1214</v>
      </c>
      <c r="CJ13" s="62">
        <f t="shared" si="98"/>
        <v>100</v>
      </c>
      <c r="CK13" s="41">
        <v>1173.9000000000001</v>
      </c>
      <c r="CL13" s="41">
        <v>1173.9000000000001</v>
      </c>
      <c r="CM13" s="62">
        <f t="shared" si="99"/>
        <v>100</v>
      </c>
      <c r="CN13" s="62"/>
      <c r="CO13" s="62"/>
      <c r="CP13" s="62"/>
      <c r="CQ13" s="41"/>
      <c r="CR13" s="40"/>
      <c r="CS13" s="62"/>
      <c r="CT13" s="41"/>
      <c r="CU13" s="40"/>
      <c r="CV13" s="62"/>
      <c r="CW13" s="62">
        <v>58.897919999999999</v>
      </c>
      <c r="CX13" s="62">
        <v>58.897919999999999</v>
      </c>
      <c r="CY13" s="62">
        <f t="shared" si="67"/>
        <v>100</v>
      </c>
      <c r="CZ13" s="62"/>
      <c r="DA13" s="62"/>
      <c r="DB13" s="62"/>
      <c r="DC13" s="62">
        <v>1658.3322000000001</v>
      </c>
      <c r="DD13" s="62">
        <v>1658.3322000000001</v>
      </c>
      <c r="DE13" s="62">
        <f t="shared" si="68"/>
        <v>100</v>
      </c>
      <c r="DF13" s="62">
        <v>100</v>
      </c>
      <c r="DG13" s="62">
        <v>100</v>
      </c>
      <c r="DH13" s="62">
        <f t="shared" si="22"/>
        <v>100</v>
      </c>
      <c r="DI13" s="62">
        <v>7235.3881200000005</v>
      </c>
      <c r="DJ13" s="62">
        <v>7235.3881200000005</v>
      </c>
      <c r="DK13" s="63">
        <f t="shared" si="24"/>
        <v>100</v>
      </c>
      <c r="DL13" s="62"/>
      <c r="DM13" s="62"/>
      <c r="DN13" s="62"/>
      <c r="DO13" s="62"/>
      <c r="DP13" s="62"/>
      <c r="DQ13" s="62"/>
      <c r="DR13" s="62">
        <v>9951.2082499999997</v>
      </c>
      <c r="DS13" s="62">
        <v>9951.2082499999997</v>
      </c>
      <c r="DT13" s="62">
        <f t="shared" si="27"/>
        <v>100</v>
      </c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41"/>
      <c r="EH13" s="40"/>
      <c r="EI13" s="62"/>
      <c r="EJ13" s="41"/>
      <c r="EK13" s="40"/>
      <c r="EL13" s="62"/>
      <c r="EM13" s="41"/>
      <c r="EN13" s="40"/>
      <c r="EO13" s="62"/>
      <c r="EP13" s="41"/>
      <c r="EQ13" s="40"/>
      <c r="ER13" s="62"/>
      <c r="ES13" s="41">
        <v>11009.52</v>
      </c>
      <c r="ET13" s="40">
        <v>11009.52</v>
      </c>
      <c r="EU13" s="62">
        <f>ET13/ES13%</f>
        <v>100</v>
      </c>
      <c r="EV13" s="41"/>
      <c r="EW13" s="40"/>
      <c r="EX13" s="62"/>
      <c r="EY13" s="62"/>
      <c r="EZ13" s="62"/>
      <c r="FA13" s="62"/>
      <c r="FB13" s="62"/>
      <c r="FC13" s="62"/>
      <c r="FD13" s="62"/>
      <c r="FE13" s="62"/>
      <c r="FF13" s="62"/>
      <c r="FG13" s="42"/>
      <c r="FH13" s="50">
        <f t="shared" si="70"/>
        <v>303849.93199999997</v>
      </c>
      <c r="FI13" s="51">
        <f t="shared" si="71"/>
        <v>303807.05375999992</v>
      </c>
      <c r="FJ13" s="39">
        <f t="shared" si="100"/>
        <v>99.985888349647539</v>
      </c>
      <c r="FK13" s="52">
        <v>2102</v>
      </c>
      <c r="FL13" s="52">
        <v>2102</v>
      </c>
      <c r="FM13" s="40">
        <f t="shared" si="109"/>
        <v>100</v>
      </c>
      <c r="FN13" s="52">
        <v>175</v>
      </c>
      <c r="FO13" s="40">
        <v>175</v>
      </c>
      <c r="FP13" s="40">
        <f t="shared" si="110"/>
        <v>100</v>
      </c>
      <c r="FQ13" s="52">
        <v>182.2</v>
      </c>
      <c r="FR13" s="40">
        <v>182.2</v>
      </c>
      <c r="FS13" s="40">
        <f t="shared" si="41"/>
        <v>100</v>
      </c>
      <c r="FT13" s="52"/>
      <c r="FU13" s="40"/>
      <c r="FV13" s="40"/>
      <c r="FW13" s="52"/>
      <c r="FX13" s="40"/>
      <c r="FY13" s="40"/>
      <c r="FZ13" s="52"/>
      <c r="GA13" s="40"/>
      <c r="GB13" s="40"/>
      <c r="GC13" s="52"/>
      <c r="GD13" s="40"/>
      <c r="GE13" s="40"/>
      <c r="GF13" s="52"/>
      <c r="GG13" s="40"/>
      <c r="GH13" s="40"/>
      <c r="GI13" s="52">
        <v>65101.2</v>
      </c>
      <c r="GJ13" s="40">
        <v>65101.2</v>
      </c>
      <c r="GK13" s="40">
        <f t="shared" si="43"/>
        <v>100</v>
      </c>
      <c r="GL13" s="52">
        <v>1020</v>
      </c>
      <c r="GM13" s="40">
        <v>1020</v>
      </c>
      <c r="GN13" s="40">
        <f t="shared" si="45"/>
        <v>100</v>
      </c>
      <c r="GO13" s="52">
        <v>201957.1</v>
      </c>
      <c r="GP13" s="40">
        <v>201957.1</v>
      </c>
      <c r="GQ13" s="40">
        <f t="shared" si="46"/>
        <v>100</v>
      </c>
      <c r="GR13" s="52">
        <v>99</v>
      </c>
      <c r="GS13" s="40">
        <v>98.98</v>
      </c>
      <c r="GT13" s="40">
        <f>GS13/GR13%</f>
        <v>99.979797979797979</v>
      </c>
      <c r="GU13" s="52">
        <v>9862</v>
      </c>
      <c r="GV13" s="40">
        <v>9819.2630000000008</v>
      </c>
      <c r="GW13" s="40">
        <f t="shared" si="101"/>
        <v>99.566649766781595</v>
      </c>
      <c r="GX13" s="52">
        <v>3514.8</v>
      </c>
      <c r="GY13" s="40">
        <v>3514.8</v>
      </c>
      <c r="GZ13" s="40">
        <f t="shared" si="48"/>
        <v>100</v>
      </c>
      <c r="HA13" s="52">
        <v>135.6</v>
      </c>
      <c r="HB13" s="40">
        <v>135.6</v>
      </c>
      <c r="HC13" s="40">
        <f t="shared" si="49"/>
        <v>100</v>
      </c>
      <c r="HD13" s="52">
        <v>15920.9</v>
      </c>
      <c r="HE13" s="40">
        <v>15920.80776</v>
      </c>
      <c r="HF13" s="40">
        <f t="shared" si="50"/>
        <v>99.999420635768075</v>
      </c>
      <c r="HG13" s="53">
        <v>1731.6</v>
      </c>
      <c r="HH13" s="40">
        <v>1731.6</v>
      </c>
      <c r="HI13" s="40">
        <f t="shared" si="51"/>
        <v>100</v>
      </c>
      <c r="HJ13" s="53"/>
      <c r="HK13" s="40"/>
      <c r="HL13" s="40"/>
      <c r="HM13" s="52">
        <v>190</v>
      </c>
      <c r="HN13" s="40">
        <v>190</v>
      </c>
      <c r="HO13" s="40">
        <f t="shared" si="55"/>
        <v>100</v>
      </c>
      <c r="HP13" s="52">
        <v>0.5</v>
      </c>
      <c r="HQ13" s="40">
        <v>0.5</v>
      </c>
      <c r="HR13" s="40">
        <f t="shared" ref="HR13:HR25" si="112">HQ13/HP13%</f>
        <v>100</v>
      </c>
      <c r="HS13" s="52">
        <v>1289.7</v>
      </c>
      <c r="HT13" s="40">
        <v>1289.7</v>
      </c>
      <c r="HU13" s="40">
        <f t="shared" si="57"/>
        <v>100</v>
      </c>
      <c r="HV13" s="52"/>
      <c r="HW13" s="40"/>
      <c r="HX13" s="40"/>
      <c r="HY13" s="40">
        <v>5.2</v>
      </c>
      <c r="HZ13" s="40">
        <v>5.2</v>
      </c>
      <c r="IA13" s="54">
        <f t="shared" si="73"/>
        <v>100</v>
      </c>
      <c r="IB13" s="54"/>
      <c r="IC13" s="54"/>
      <c r="ID13" s="55"/>
      <c r="IE13" s="54"/>
      <c r="IF13" s="54"/>
      <c r="IG13" s="54"/>
      <c r="IH13" s="52">
        <v>563.13199999999995</v>
      </c>
      <c r="II13" s="40">
        <v>563.10299999999995</v>
      </c>
      <c r="IJ13" s="43">
        <f t="shared" si="74"/>
        <v>99.994850230496581</v>
      </c>
      <c r="IK13" s="56">
        <f t="shared" si="75"/>
        <v>36170.950290000001</v>
      </c>
      <c r="IL13" s="57">
        <f t="shared" si="76"/>
        <v>36074.236190000003</v>
      </c>
      <c r="IM13" s="29">
        <f t="shared" si="60"/>
        <v>99.732619410812845</v>
      </c>
      <c r="IN13" s="41">
        <v>5361.6</v>
      </c>
      <c r="IO13" s="40">
        <v>5361.5499</v>
      </c>
      <c r="IP13" s="40">
        <f t="shared" si="77"/>
        <v>99.999065577439566</v>
      </c>
      <c r="IQ13" s="40"/>
      <c r="IR13" s="40"/>
      <c r="IS13" s="54"/>
      <c r="IT13" s="40">
        <v>5940</v>
      </c>
      <c r="IU13" s="40">
        <v>5940</v>
      </c>
      <c r="IV13" s="54">
        <f t="shared" si="78"/>
        <v>100</v>
      </c>
      <c r="IW13" s="40"/>
      <c r="IX13" s="40"/>
      <c r="IY13" s="40"/>
      <c r="IZ13" s="40"/>
      <c r="JA13" s="40"/>
      <c r="JB13" s="40"/>
      <c r="JC13" s="40">
        <v>20602.46859</v>
      </c>
      <c r="JD13" s="40">
        <v>20602.46859</v>
      </c>
      <c r="JE13" s="40">
        <v>100</v>
      </c>
      <c r="JF13" s="40">
        <v>208.10580999999999</v>
      </c>
      <c r="JG13" s="40">
        <v>208.10580999999999</v>
      </c>
      <c r="JH13" s="40">
        <v>100</v>
      </c>
      <c r="JI13" s="40"/>
      <c r="JJ13" s="40"/>
      <c r="JK13" s="40"/>
      <c r="JL13" s="40"/>
      <c r="JM13" s="40"/>
      <c r="JN13" s="54"/>
      <c r="JO13" s="40">
        <v>808.08089000000007</v>
      </c>
      <c r="JP13" s="40">
        <v>711.41688999999997</v>
      </c>
      <c r="JQ13" s="54">
        <f t="shared" si="80"/>
        <v>88.037831212664855</v>
      </c>
      <c r="JR13" s="54"/>
      <c r="JS13" s="54"/>
      <c r="JT13" s="54"/>
      <c r="JU13" s="54"/>
      <c r="JV13" s="54"/>
      <c r="JW13" s="54"/>
      <c r="JX13" s="54"/>
      <c r="JY13" s="54"/>
      <c r="JZ13" s="54"/>
      <c r="KA13" s="54"/>
      <c r="KB13" s="54"/>
      <c r="KC13" s="54"/>
      <c r="KD13" s="54"/>
      <c r="KE13" s="54"/>
      <c r="KF13" s="54"/>
      <c r="KG13" s="54"/>
      <c r="KH13" s="54"/>
      <c r="KI13" s="54"/>
      <c r="KJ13" s="54"/>
      <c r="KK13" s="54"/>
      <c r="KL13" s="54"/>
      <c r="KM13" s="54"/>
      <c r="KN13" s="54"/>
      <c r="KO13" s="54"/>
      <c r="KP13" s="54">
        <v>3119.1880499999997</v>
      </c>
      <c r="KQ13" s="54">
        <v>3119.1880499999997</v>
      </c>
      <c r="KR13" s="54">
        <f t="shared" si="86"/>
        <v>100</v>
      </c>
      <c r="KS13" s="54">
        <v>31.50695</v>
      </c>
      <c r="KT13" s="54">
        <v>31.50695</v>
      </c>
      <c r="KU13" s="54">
        <f t="shared" si="87"/>
        <v>100</v>
      </c>
      <c r="KV13" s="54"/>
      <c r="KW13" s="54"/>
      <c r="KX13" s="54"/>
      <c r="KY13" s="54"/>
      <c r="KZ13" s="54"/>
      <c r="LA13" s="54"/>
      <c r="LB13" s="54">
        <v>100</v>
      </c>
      <c r="LC13" s="54">
        <v>100</v>
      </c>
      <c r="LD13" s="54">
        <f t="shared" si="89"/>
        <v>100</v>
      </c>
      <c r="LE13" s="41"/>
      <c r="LF13" s="40"/>
      <c r="LG13" s="43"/>
      <c r="LH13" s="58">
        <f t="shared" si="90"/>
        <v>755233.53610999987</v>
      </c>
      <c r="LI13" s="39">
        <f t="shared" si="91"/>
        <v>754979.31651999988</v>
      </c>
      <c r="LJ13" s="59">
        <f t="shared" si="102"/>
        <v>99.966338943142091</v>
      </c>
      <c r="LK13" s="8"/>
      <c r="LL13" s="8"/>
      <c r="LM13" s="11"/>
      <c r="LN13" s="11"/>
    </row>
    <row r="14" spans="1:326" x14ac:dyDescent="0.2">
      <c r="A14" s="36" t="s">
        <v>68</v>
      </c>
      <c r="B14" s="37">
        <f t="shared" si="92"/>
        <v>75892.7</v>
      </c>
      <c r="C14" s="38">
        <f t="shared" si="93"/>
        <v>75892.7</v>
      </c>
      <c r="D14" s="39">
        <f t="shared" si="94"/>
        <v>100</v>
      </c>
      <c r="E14" s="40"/>
      <c r="F14" s="40"/>
      <c r="G14" s="40"/>
      <c r="H14" s="41">
        <v>67789</v>
      </c>
      <c r="I14" s="40">
        <v>67789</v>
      </c>
      <c r="J14" s="42">
        <f t="shared" si="61"/>
        <v>100</v>
      </c>
      <c r="K14" s="41">
        <v>8103.7</v>
      </c>
      <c r="L14" s="40">
        <v>8103.7</v>
      </c>
      <c r="M14" s="40">
        <f t="shared" si="95"/>
        <v>100.00000000000001</v>
      </c>
      <c r="N14" s="40"/>
      <c r="O14" s="40"/>
      <c r="P14" s="43"/>
      <c r="Q14" s="60">
        <f t="shared" si="62"/>
        <v>165123.79481999998</v>
      </c>
      <c r="R14" s="42">
        <f t="shared" si="63"/>
        <v>162469.49643000003</v>
      </c>
      <c r="S14" s="40">
        <f t="shared" si="96"/>
        <v>98.392540340480068</v>
      </c>
      <c r="T14" s="40">
        <v>25351.599999999999</v>
      </c>
      <c r="U14" s="40">
        <v>25351.599999999999</v>
      </c>
      <c r="V14" s="40">
        <f t="shared" si="97"/>
        <v>100</v>
      </c>
      <c r="W14" s="41">
        <v>5479.7</v>
      </c>
      <c r="X14" s="40">
        <v>5479.7</v>
      </c>
      <c r="Y14" s="40">
        <f t="shared" si="2"/>
        <v>100</v>
      </c>
      <c r="Z14" s="41"/>
      <c r="AA14" s="40"/>
      <c r="AB14" s="40"/>
      <c r="AC14" s="41">
        <v>7893.8</v>
      </c>
      <c r="AD14" s="40">
        <v>7893.8</v>
      </c>
      <c r="AE14" s="40">
        <f t="shared" si="6"/>
        <v>100</v>
      </c>
      <c r="AF14" s="41"/>
      <c r="AG14" s="40"/>
      <c r="AH14" s="40"/>
      <c r="AI14" s="41"/>
      <c r="AJ14" s="40"/>
      <c r="AK14" s="40"/>
      <c r="AL14" s="61"/>
      <c r="AM14" s="40"/>
      <c r="AN14" s="40"/>
      <c r="AO14" s="40">
        <v>595.35</v>
      </c>
      <c r="AP14" s="40">
        <v>595.35</v>
      </c>
      <c r="AQ14" s="40">
        <f t="shared" si="9"/>
        <v>100</v>
      </c>
      <c r="AR14" s="40"/>
      <c r="AS14" s="40"/>
      <c r="AT14" s="40"/>
      <c r="AU14" s="40"/>
      <c r="AV14" s="40"/>
      <c r="AW14" s="42"/>
      <c r="AX14" s="40"/>
      <c r="AY14" s="40"/>
      <c r="AZ14" s="40"/>
      <c r="BA14" s="41">
        <v>2346</v>
      </c>
      <c r="BB14" s="40">
        <v>1356.0276000000001</v>
      </c>
      <c r="BC14" s="40">
        <f t="shared" si="65"/>
        <v>57.801687979539643</v>
      </c>
      <c r="BD14" s="41">
        <v>1564</v>
      </c>
      <c r="BE14" s="40">
        <v>1561.30351</v>
      </c>
      <c r="BF14" s="40">
        <f t="shared" si="103"/>
        <v>99.827590153452675</v>
      </c>
      <c r="BG14" s="41">
        <v>72857.747499999998</v>
      </c>
      <c r="BH14" s="40">
        <v>72680.93823</v>
      </c>
      <c r="BI14" s="40">
        <f t="shared" si="10"/>
        <v>99.757322623788227</v>
      </c>
      <c r="BJ14" s="61"/>
      <c r="BK14" s="40"/>
      <c r="BL14" s="40"/>
      <c r="BM14" s="41"/>
      <c r="BN14" s="40"/>
      <c r="BO14" s="40"/>
      <c r="BP14" s="41"/>
      <c r="BQ14" s="40"/>
      <c r="BR14" s="40"/>
      <c r="BS14" s="40"/>
      <c r="BT14" s="40"/>
      <c r="BU14" s="40"/>
      <c r="BV14" s="41">
        <v>1173</v>
      </c>
      <c r="BW14" s="40">
        <v>1173</v>
      </c>
      <c r="BX14" s="40">
        <f t="shared" si="14"/>
        <v>100</v>
      </c>
      <c r="BY14" s="40">
        <v>3519</v>
      </c>
      <c r="BZ14" s="40">
        <v>3036.3219300000001</v>
      </c>
      <c r="CA14" s="40">
        <f t="shared" si="15"/>
        <v>86.283658141517478</v>
      </c>
      <c r="CB14" s="40">
        <v>4811.28</v>
      </c>
      <c r="CC14" s="40">
        <v>4811.28</v>
      </c>
      <c r="CD14" s="82">
        <f t="shared" si="66"/>
        <v>100</v>
      </c>
      <c r="CE14" s="41"/>
      <c r="CF14" s="41"/>
      <c r="CG14" s="62"/>
      <c r="CH14" s="41">
        <v>1932.1214</v>
      </c>
      <c r="CI14" s="41">
        <v>1932.1214</v>
      </c>
      <c r="CJ14" s="62">
        <f t="shared" si="98"/>
        <v>100</v>
      </c>
      <c r="CK14" s="41">
        <v>782</v>
      </c>
      <c r="CL14" s="41">
        <v>283.99934999999999</v>
      </c>
      <c r="CM14" s="62">
        <f t="shared" si="99"/>
        <v>36.31705242966752</v>
      </c>
      <c r="CN14" s="62">
        <v>977.5</v>
      </c>
      <c r="CO14" s="62">
        <v>534.82592</v>
      </c>
      <c r="CP14" s="62">
        <f t="shared" si="104"/>
        <v>54.713649104859336</v>
      </c>
      <c r="CQ14" s="41">
        <v>2142</v>
      </c>
      <c r="CR14" s="40">
        <v>2142</v>
      </c>
      <c r="CS14" s="62">
        <f t="shared" si="108"/>
        <v>99.999999999999986</v>
      </c>
      <c r="CT14" s="41">
        <v>1250</v>
      </c>
      <c r="CU14" s="40">
        <v>1250</v>
      </c>
      <c r="CV14" s="62">
        <f t="shared" si="20"/>
        <v>100</v>
      </c>
      <c r="CW14" s="62">
        <v>54.197919999999996</v>
      </c>
      <c r="CX14" s="62">
        <v>54.197919999999996</v>
      </c>
      <c r="CY14" s="62">
        <f t="shared" si="67"/>
        <v>100</v>
      </c>
      <c r="CZ14" s="62"/>
      <c r="DA14" s="62"/>
      <c r="DB14" s="62"/>
      <c r="DC14" s="62">
        <v>1174.231</v>
      </c>
      <c r="DD14" s="62">
        <v>1174.231</v>
      </c>
      <c r="DE14" s="62">
        <f t="shared" si="68"/>
        <v>100</v>
      </c>
      <c r="DF14" s="62"/>
      <c r="DG14" s="62"/>
      <c r="DH14" s="62"/>
      <c r="DI14" s="62"/>
      <c r="DJ14" s="62"/>
      <c r="DK14" s="63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41"/>
      <c r="EH14" s="40"/>
      <c r="EI14" s="62"/>
      <c r="EJ14" s="41"/>
      <c r="EK14" s="40"/>
      <c r="EL14" s="62"/>
      <c r="EM14" s="41"/>
      <c r="EN14" s="40"/>
      <c r="EO14" s="62"/>
      <c r="EP14" s="41"/>
      <c r="EQ14" s="40"/>
      <c r="ER14" s="62"/>
      <c r="ES14" s="41">
        <v>31220.267</v>
      </c>
      <c r="ET14" s="40">
        <v>31158.799570000003</v>
      </c>
      <c r="EU14" s="62">
        <f>ET14/ES14%</f>
        <v>99.803116898391679</v>
      </c>
      <c r="EV14" s="41"/>
      <c r="EW14" s="40"/>
      <c r="EX14" s="62"/>
      <c r="EY14" s="62"/>
      <c r="EZ14" s="62"/>
      <c r="FA14" s="62"/>
      <c r="FB14" s="62"/>
      <c r="FC14" s="62"/>
      <c r="FD14" s="62"/>
      <c r="FE14" s="62"/>
      <c r="FF14" s="62"/>
      <c r="FG14" s="42"/>
      <c r="FH14" s="50">
        <f t="shared" si="70"/>
        <v>300306.89399999997</v>
      </c>
      <c r="FI14" s="51">
        <f t="shared" si="71"/>
        <v>300296.766</v>
      </c>
      <c r="FJ14" s="39">
        <f t="shared" si="100"/>
        <v>99.99662745005115</v>
      </c>
      <c r="FK14" s="52">
        <v>3143</v>
      </c>
      <c r="FL14" s="52">
        <v>3143</v>
      </c>
      <c r="FM14" s="40">
        <f t="shared" si="109"/>
        <v>100</v>
      </c>
      <c r="FN14" s="52">
        <v>140</v>
      </c>
      <c r="FO14" s="40">
        <v>140</v>
      </c>
      <c r="FP14" s="40">
        <f t="shared" si="110"/>
        <v>100</v>
      </c>
      <c r="FQ14" s="52">
        <v>233.7</v>
      </c>
      <c r="FR14" s="40">
        <v>233.7</v>
      </c>
      <c r="FS14" s="40">
        <f t="shared" si="41"/>
        <v>100</v>
      </c>
      <c r="FT14" s="52"/>
      <c r="FU14" s="40"/>
      <c r="FV14" s="40"/>
      <c r="FW14" s="52"/>
      <c r="FX14" s="40"/>
      <c r="FY14" s="40"/>
      <c r="FZ14" s="52"/>
      <c r="GA14" s="40"/>
      <c r="GB14" s="40"/>
      <c r="GC14" s="52"/>
      <c r="GD14" s="40"/>
      <c r="GE14" s="40"/>
      <c r="GF14" s="52"/>
      <c r="GG14" s="40"/>
      <c r="GH14" s="40"/>
      <c r="GI14" s="52">
        <v>77799.5</v>
      </c>
      <c r="GJ14" s="40">
        <v>77799.5</v>
      </c>
      <c r="GK14" s="40">
        <f t="shared" si="43"/>
        <v>100</v>
      </c>
      <c r="GL14" s="52">
        <v>472</v>
      </c>
      <c r="GM14" s="40">
        <v>472</v>
      </c>
      <c r="GN14" s="40">
        <f t="shared" si="45"/>
        <v>100</v>
      </c>
      <c r="GO14" s="52">
        <v>195482.7</v>
      </c>
      <c r="GP14" s="40">
        <v>195482.7</v>
      </c>
      <c r="GQ14" s="40">
        <f t="shared" si="46"/>
        <v>100</v>
      </c>
      <c r="GR14" s="52">
        <v>260.10000000000002</v>
      </c>
      <c r="GS14" s="40">
        <v>260.04000000000002</v>
      </c>
      <c r="GT14" s="40">
        <f>GS14/GR14%</f>
        <v>99.976931949250286</v>
      </c>
      <c r="GU14" s="52">
        <v>3455.4</v>
      </c>
      <c r="GV14" s="40">
        <v>3455.4</v>
      </c>
      <c r="GW14" s="40">
        <f t="shared" si="101"/>
        <v>100</v>
      </c>
      <c r="GX14" s="52">
        <v>2104.8000000000002</v>
      </c>
      <c r="GY14" s="40">
        <v>2104.8000000000002</v>
      </c>
      <c r="GZ14" s="40">
        <f t="shared" si="48"/>
        <v>100</v>
      </c>
      <c r="HA14" s="52">
        <v>55.8</v>
      </c>
      <c r="HB14" s="40">
        <v>55.8</v>
      </c>
      <c r="HC14" s="40">
        <f t="shared" si="49"/>
        <v>100</v>
      </c>
      <c r="HD14" s="52">
        <v>12964.3</v>
      </c>
      <c r="HE14" s="40">
        <v>12954.25</v>
      </c>
      <c r="HF14" s="40">
        <f t="shared" si="50"/>
        <v>99.922479424265092</v>
      </c>
      <c r="HG14" s="53">
        <v>1724.1</v>
      </c>
      <c r="HH14" s="40">
        <v>1724.1</v>
      </c>
      <c r="HI14" s="40">
        <f t="shared" si="51"/>
        <v>100</v>
      </c>
      <c r="HJ14" s="53"/>
      <c r="HK14" s="40"/>
      <c r="HL14" s="40"/>
      <c r="HM14" s="52"/>
      <c r="HN14" s="40"/>
      <c r="HO14" s="40"/>
      <c r="HP14" s="52"/>
      <c r="HQ14" s="40"/>
      <c r="HR14" s="40"/>
      <c r="HS14" s="52">
        <v>1875.7</v>
      </c>
      <c r="HT14" s="40">
        <v>1875.7</v>
      </c>
      <c r="HU14" s="40">
        <f t="shared" si="57"/>
        <v>100</v>
      </c>
      <c r="HV14" s="52"/>
      <c r="HW14" s="40"/>
      <c r="HX14" s="40"/>
      <c r="HY14" s="40">
        <v>2.7</v>
      </c>
      <c r="HZ14" s="40">
        <v>2.7</v>
      </c>
      <c r="IA14" s="54">
        <f t="shared" si="73"/>
        <v>100</v>
      </c>
      <c r="IB14" s="54"/>
      <c r="IC14" s="54"/>
      <c r="ID14" s="55"/>
      <c r="IE14" s="54"/>
      <c r="IF14" s="54"/>
      <c r="IG14" s="54"/>
      <c r="IH14" s="52">
        <v>593.09400000000005</v>
      </c>
      <c r="II14" s="40">
        <v>593.07600000000002</v>
      </c>
      <c r="IJ14" s="43">
        <f t="shared" si="74"/>
        <v>99.996965067931882</v>
      </c>
      <c r="IK14" s="56">
        <f t="shared" si="75"/>
        <v>23679.282379999997</v>
      </c>
      <c r="IL14" s="57">
        <f t="shared" si="76"/>
        <v>23032.785519999998</v>
      </c>
      <c r="IM14" s="29">
        <f t="shared" si="60"/>
        <v>97.269778494022091</v>
      </c>
      <c r="IN14" s="41"/>
      <c r="IO14" s="40"/>
      <c r="IP14" s="40"/>
      <c r="IQ14" s="40"/>
      <c r="IR14" s="40"/>
      <c r="IS14" s="54"/>
      <c r="IT14" s="40">
        <v>9900</v>
      </c>
      <c r="IU14" s="40">
        <v>9900</v>
      </c>
      <c r="IV14" s="54">
        <f t="shared" si="78"/>
        <v>100</v>
      </c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54"/>
      <c r="JO14" s="40">
        <v>6363.6370099999995</v>
      </c>
      <c r="JP14" s="40">
        <v>5717.1401500000002</v>
      </c>
      <c r="JQ14" s="54">
        <f t="shared" si="80"/>
        <v>89.840764660459485</v>
      </c>
      <c r="JR14" s="54"/>
      <c r="JS14" s="54"/>
      <c r="JT14" s="54"/>
      <c r="JU14" s="54"/>
      <c r="JV14" s="54"/>
      <c r="JW14" s="54"/>
      <c r="JX14" s="54"/>
      <c r="JY14" s="54"/>
      <c r="JZ14" s="54"/>
      <c r="KA14" s="54">
        <v>2970</v>
      </c>
      <c r="KB14" s="54">
        <v>2970</v>
      </c>
      <c r="KC14" s="54">
        <f t="shared" si="84"/>
        <v>100</v>
      </c>
      <c r="KD14" s="54">
        <v>30</v>
      </c>
      <c r="KE14" s="54">
        <v>30</v>
      </c>
      <c r="KF14" s="54">
        <f t="shared" si="85"/>
        <v>100</v>
      </c>
      <c r="KG14" s="54"/>
      <c r="KH14" s="54"/>
      <c r="KI14" s="54"/>
      <c r="KJ14" s="54"/>
      <c r="KK14" s="54"/>
      <c r="KL14" s="54"/>
      <c r="KM14" s="54"/>
      <c r="KN14" s="54"/>
      <c r="KO14" s="54"/>
      <c r="KP14" s="54">
        <v>1179.8037899999999</v>
      </c>
      <c r="KQ14" s="54">
        <v>1179.8037899999999</v>
      </c>
      <c r="KR14" s="54">
        <f t="shared" si="86"/>
        <v>100</v>
      </c>
      <c r="KS14" s="54">
        <v>11.917209999999999</v>
      </c>
      <c r="KT14" s="54">
        <v>11.917209999999999</v>
      </c>
      <c r="KU14" s="54">
        <f t="shared" si="87"/>
        <v>100</v>
      </c>
      <c r="KV14" s="54"/>
      <c r="KW14" s="54"/>
      <c r="KX14" s="54"/>
      <c r="KY14" s="54">
        <v>3123.9243700000002</v>
      </c>
      <c r="KZ14" s="54">
        <v>3123.9243700000002</v>
      </c>
      <c r="LA14" s="54">
        <f t="shared" si="88"/>
        <v>100</v>
      </c>
      <c r="LB14" s="54">
        <v>100</v>
      </c>
      <c r="LC14" s="54">
        <v>100</v>
      </c>
      <c r="LD14" s="54">
        <f t="shared" si="89"/>
        <v>100</v>
      </c>
      <c r="LE14" s="41"/>
      <c r="LF14" s="40"/>
      <c r="LG14" s="43"/>
      <c r="LH14" s="58">
        <f t="shared" si="90"/>
        <v>565002.67119999998</v>
      </c>
      <c r="LI14" s="39">
        <f t="shared" si="91"/>
        <v>561691.74795000011</v>
      </c>
      <c r="LJ14" s="59">
        <f t="shared" si="102"/>
        <v>99.413998655445667</v>
      </c>
      <c r="LK14" s="8"/>
      <c r="LL14" s="8"/>
      <c r="LM14" s="11"/>
      <c r="LN14" s="11"/>
    </row>
    <row r="15" spans="1:326" x14ac:dyDescent="0.2">
      <c r="A15" s="36" t="s">
        <v>69</v>
      </c>
      <c r="B15" s="37">
        <f t="shared" si="92"/>
        <v>114038.2</v>
      </c>
      <c r="C15" s="38">
        <f t="shared" si="93"/>
        <v>114038.2</v>
      </c>
      <c r="D15" s="39">
        <f t="shared" si="94"/>
        <v>100</v>
      </c>
      <c r="E15" s="40"/>
      <c r="F15" s="40"/>
      <c r="G15" s="40"/>
      <c r="H15" s="41">
        <v>108634</v>
      </c>
      <c r="I15" s="40">
        <v>108634</v>
      </c>
      <c r="J15" s="42">
        <f t="shared" si="61"/>
        <v>100</v>
      </c>
      <c r="K15" s="41">
        <v>5404.2</v>
      </c>
      <c r="L15" s="40">
        <v>5404.2</v>
      </c>
      <c r="M15" s="40">
        <f t="shared" si="95"/>
        <v>100</v>
      </c>
      <c r="N15" s="40"/>
      <c r="O15" s="40"/>
      <c r="P15" s="43"/>
      <c r="Q15" s="60">
        <f t="shared" si="62"/>
        <v>153495.42727000001</v>
      </c>
      <c r="R15" s="42">
        <f t="shared" si="63"/>
        <v>145011.11151000002</v>
      </c>
      <c r="S15" s="40">
        <f t="shared" si="96"/>
        <v>94.472593802370412</v>
      </c>
      <c r="T15" s="40">
        <v>34454.300000000003</v>
      </c>
      <c r="U15" s="40">
        <v>34454.300000000003</v>
      </c>
      <c r="V15" s="40">
        <f t="shared" si="97"/>
        <v>100</v>
      </c>
      <c r="W15" s="41">
        <v>42666.8</v>
      </c>
      <c r="X15" s="40">
        <v>42666.8</v>
      </c>
      <c r="Y15" s="40">
        <f t="shared" si="2"/>
        <v>100</v>
      </c>
      <c r="Z15" s="41"/>
      <c r="AA15" s="40"/>
      <c r="AB15" s="40"/>
      <c r="AC15" s="41">
        <v>8484.2999999999993</v>
      </c>
      <c r="AD15" s="40">
        <v>0</v>
      </c>
      <c r="AE15" s="40">
        <f t="shared" si="6"/>
        <v>0</v>
      </c>
      <c r="AF15" s="41"/>
      <c r="AG15" s="40"/>
      <c r="AH15" s="40"/>
      <c r="AI15" s="41"/>
      <c r="AJ15" s="40"/>
      <c r="AK15" s="40"/>
      <c r="AL15" s="61"/>
      <c r="AM15" s="40"/>
      <c r="AN15" s="40"/>
      <c r="AO15" s="40">
        <v>4400.8128900000002</v>
      </c>
      <c r="AP15" s="40">
        <v>4400.8128900000002</v>
      </c>
      <c r="AQ15" s="40">
        <f t="shared" si="9"/>
        <v>100</v>
      </c>
      <c r="AR15" s="40"/>
      <c r="AS15" s="40"/>
      <c r="AT15" s="40"/>
      <c r="AU15" s="40"/>
      <c r="AV15" s="40"/>
      <c r="AW15" s="42"/>
      <c r="AX15" s="40"/>
      <c r="AY15" s="40"/>
      <c r="AZ15" s="40"/>
      <c r="BA15" s="41">
        <v>1173</v>
      </c>
      <c r="BB15" s="40">
        <v>1173</v>
      </c>
      <c r="BC15" s="40">
        <f t="shared" si="65"/>
        <v>100</v>
      </c>
      <c r="BD15" s="41">
        <v>782</v>
      </c>
      <c r="BE15" s="40">
        <v>782</v>
      </c>
      <c r="BF15" s="40">
        <f t="shared" si="103"/>
        <v>100</v>
      </c>
      <c r="BG15" s="41"/>
      <c r="BH15" s="40"/>
      <c r="BI15" s="40"/>
      <c r="BJ15" s="61"/>
      <c r="BK15" s="40"/>
      <c r="BL15" s="40"/>
      <c r="BM15" s="41"/>
      <c r="BN15" s="40"/>
      <c r="BO15" s="40"/>
      <c r="BP15" s="41"/>
      <c r="BQ15" s="40"/>
      <c r="BR15" s="40"/>
      <c r="BS15" s="40"/>
      <c r="BT15" s="40"/>
      <c r="BU15" s="40"/>
      <c r="BV15" s="41">
        <v>782</v>
      </c>
      <c r="BW15" s="40">
        <v>782</v>
      </c>
      <c r="BX15" s="40">
        <f t="shared" si="14"/>
        <v>100</v>
      </c>
      <c r="BY15" s="40">
        <v>1564</v>
      </c>
      <c r="BZ15" s="40">
        <v>1564</v>
      </c>
      <c r="CA15" s="40">
        <f t="shared" si="15"/>
        <v>100</v>
      </c>
      <c r="CB15" s="40">
        <v>1603.76</v>
      </c>
      <c r="CC15" s="40">
        <v>1603.76</v>
      </c>
      <c r="CD15" s="82">
        <f t="shared" si="66"/>
        <v>100</v>
      </c>
      <c r="CE15" s="41"/>
      <c r="CF15" s="41"/>
      <c r="CG15" s="62"/>
      <c r="CH15" s="41">
        <v>1932.1214</v>
      </c>
      <c r="CI15" s="41">
        <v>1932.1214</v>
      </c>
      <c r="CJ15" s="62">
        <f t="shared" si="98"/>
        <v>100</v>
      </c>
      <c r="CK15" s="41">
        <v>391</v>
      </c>
      <c r="CL15" s="41">
        <v>391</v>
      </c>
      <c r="CM15" s="62">
        <f t="shared" si="99"/>
        <v>100</v>
      </c>
      <c r="CN15" s="62">
        <v>391</v>
      </c>
      <c r="CO15" s="62">
        <v>391</v>
      </c>
      <c r="CP15" s="62">
        <f t="shared" si="104"/>
        <v>100</v>
      </c>
      <c r="CQ15" s="41">
        <v>2142</v>
      </c>
      <c r="CR15" s="40">
        <v>2142</v>
      </c>
      <c r="CS15" s="62">
        <f t="shared" si="108"/>
        <v>99.999999999999986</v>
      </c>
      <c r="CT15" s="41">
        <v>2093.3000000000002</v>
      </c>
      <c r="CU15" s="62">
        <v>2093.3000000000002</v>
      </c>
      <c r="CV15" s="62">
        <f t="shared" si="20"/>
        <v>99.999999999999986</v>
      </c>
      <c r="CW15" s="62">
        <v>6.7979200000000004</v>
      </c>
      <c r="CX15" s="62">
        <v>6.7979200000000004</v>
      </c>
      <c r="CY15" s="62">
        <f t="shared" si="67"/>
        <v>100</v>
      </c>
      <c r="CZ15" s="62"/>
      <c r="DA15" s="62"/>
      <c r="DB15" s="62"/>
      <c r="DC15" s="62"/>
      <c r="DD15" s="62"/>
      <c r="DE15" s="62"/>
      <c r="DF15" s="62"/>
      <c r="DG15" s="62"/>
      <c r="DH15" s="62"/>
      <c r="DI15" s="62">
        <v>4030.4350600000002</v>
      </c>
      <c r="DJ15" s="62">
        <v>4030.4350600000002</v>
      </c>
      <c r="DK15" s="63">
        <f t="shared" si="24"/>
        <v>100.00000000000001</v>
      </c>
      <c r="DL15" s="62"/>
      <c r="DM15" s="62"/>
      <c r="DN15" s="62"/>
      <c r="DO15" s="62">
        <v>737.2</v>
      </c>
      <c r="DP15" s="62">
        <v>737.18424000000005</v>
      </c>
      <c r="DQ15" s="62">
        <f>(DP15/DO15)*100</f>
        <v>99.997862181226253</v>
      </c>
      <c r="DR15" s="41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41"/>
      <c r="EH15" s="40"/>
      <c r="EI15" s="62"/>
      <c r="EJ15" s="41"/>
      <c r="EK15" s="40"/>
      <c r="EL15" s="62"/>
      <c r="EM15" s="41"/>
      <c r="EN15" s="40"/>
      <c r="EO15" s="62"/>
      <c r="EP15" s="41"/>
      <c r="EQ15" s="40"/>
      <c r="ER15" s="62"/>
      <c r="ES15" s="41">
        <v>3107.5</v>
      </c>
      <c r="ET15" s="40">
        <v>3107.5</v>
      </c>
      <c r="EU15" s="62">
        <f>ET15/ES15%</f>
        <v>100</v>
      </c>
      <c r="EV15" s="41"/>
      <c r="EW15" s="40"/>
      <c r="EX15" s="62"/>
      <c r="EY15" s="62"/>
      <c r="EZ15" s="62"/>
      <c r="FA15" s="62"/>
      <c r="FB15" s="62">
        <v>42753.1</v>
      </c>
      <c r="FC15" s="62">
        <v>42753.1</v>
      </c>
      <c r="FD15" s="62">
        <v>100</v>
      </c>
      <c r="FE15" s="62"/>
      <c r="FF15" s="62"/>
      <c r="FG15" s="42"/>
      <c r="FH15" s="50">
        <f t="shared" si="70"/>
        <v>179465.87300000002</v>
      </c>
      <c r="FI15" s="51">
        <f t="shared" si="71"/>
        <v>175226.21162000002</v>
      </c>
      <c r="FJ15" s="39">
        <f t="shared" si="100"/>
        <v>97.637622513334335</v>
      </c>
      <c r="FK15" s="52">
        <v>1178</v>
      </c>
      <c r="FL15" s="52">
        <v>1178</v>
      </c>
      <c r="FM15" s="40">
        <f t="shared" si="109"/>
        <v>100</v>
      </c>
      <c r="FN15" s="52">
        <v>87.5</v>
      </c>
      <c r="FO15" s="40">
        <v>87.5</v>
      </c>
      <c r="FP15" s="40">
        <f t="shared" si="110"/>
        <v>100</v>
      </c>
      <c r="FQ15" s="52">
        <v>282.39999999999998</v>
      </c>
      <c r="FR15" s="40">
        <v>282.39999999999998</v>
      </c>
      <c r="FS15" s="40">
        <f t="shared" si="41"/>
        <v>100</v>
      </c>
      <c r="FT15" s="52"/>
      <c r="FU15" s="40"/>
      <c r="FV15" s="40"/>
      <c r="FW15" s="52"/>
      <c r="FX15" s="40"/>
      <c r="FY15" s="40"/>
      <c r="FZ15" s="52">
        <v>607.20000000000005</v>
      </c>
      <c r="GA15" s="40">
        <v>607.20000000000005</v>
      </c>
      <c r="GB15" s="40">
        <f t="shared" si="42"/>
        <v>100</v>
      </c>
      <c r="GC15" s="52"/>
      <c r="GD15" s="40"/>
      <c r="GE15" s="40"/>
      <c r="GF15" s="52">
        <v>0.3</v>
      </c>
      <c r="GG15" s="40">
        <v>0.3</v>
      </c>
      <c r="GH15" s="40">
        <f t="shared" si="72"/>
        <v>100</v>
      </c>
      <c r="GI15" s="52">
        <v>54518.3</v>
      </c>
      <c r="GJ15" s="40">
        <v>52542.589</v>
      </c>
      <c r="GK15" s="40">
        <f t="shared" si="43"/>
        <v>96.376059048062757</v>
      </c>
      <c r="GL15" s="52">
        <v>115.3</v>
      </c>
      <c r="GM15" s="40">
        <v>115.3</v>
      </c>
      <c r="GN15" s="40">
        <f t="shared" si="45"/>
        <v>100</v>
      </c>
      <c r="GO15" s="52">
        <v>108884.9</v>
      </c>
      <c r="GP15" s="40">
        <v>106642.018</v>
      </c>
      <c r="GQ15" s="40">
        <f t="shared" si="46"/>
        <v>97.940134949841536</v>
      </c>
      <c r="GR15" s="52"/>
      <c r="GS15" s="40"/>
      <c r="GT15" s="40"/>
      <c r="GU15" s="52">
        <v>1050.5</v>
      </c>
      <c r="GV15" s="40">
        <v>1050.5</v>
      </c>
      <c r="GW15" s="40">
        <f t="shared" si="101"/>
        <v>99.999999999999986</v>
      </c>
      <c r="GX15" s="52">
        <v>515.76</v>
      </c>
      <c r="GY15" s="40">
        <v>515.76</v>
      </c>
      <c r="GZ15" s="40">
        <f t="shared" si="48"/>
        <v>100.00000000000001</v>
      </c>
      <c r="HA15" s="52">
        <v>32.4</v>
      </c>
      <c r="HB15" s="40">
        <v>32.4</v>
      </c>
      <c r="HC15" s="40">
        <f t="shared" si="49"/>
        <v>99.999999999999986</v>
      </c>
      <c r="HD15" s="52">
        <v>8874.2000000000007</v>
      </c>
      <c r="HE15" s="40">
        <v>8854.1707899999983</v>
      </c>
      <c r="HF15" s="40">
        <f t="shared" si="50"/>
        <v>99.774298415631804</v>
      </c>
      <c r="HG15" s="53">
        <v>910.9</v>
      </c>
      <c r="HH15" s="40">
        <v>910.9</v>
      </c>
      <c r="HI15" s="40">
        <f t="shared" si="51"/>
        <v>100</v>
      </c>
      <c r="HJ15" s="53"/>
      <c r="HK15" s="40"/>
      <c r="HL15" s="40"/>
      <c r="HM15" s="52"/>
      <c r="HN15" s="40"/>
      <c r="HO15" s="40"/>
      <c r="HP15" s="52"/>
      <c r="HQ15" s="40"/>
      <c r="HR15" s="40"/>
      <c r="HS15" s="52">
        <v>1382.1</v>
      </c>
      <c r="HT15" s="40">
        <v>1382.1</v>
      </c>
      <c r="HU15" s="40">
        <f t="shared" si="57"/>
        <v>100</v>
      </c>
      <c r="HV15" s="52"/>
      <c r="HW15" s="40"/>
      <c r="HX15" s="40"/>
      <c r="HY15" s="40">
        <v>3.9</v>
      </c>
      <c r="HZ15" s="40">
        <v>3.9</v>
      </c>
      <c r="IA15" s="54">
        <f t="shared" si="73"/>
        <v>100</v>
      </c>
      <c r="IB15" s="54">
        <v>358.1</v>
      </c>
      <c r="IC15" s="54">
        <v>358.1</v>
      </c>
      <c r="ID15" s="54">
        <f t="shared" ref="ID15:ID44" si="113">(IC15/IB15)*100</f>
        <v>100</v>
      </c>
      <c r="IE15" s="54">
        <v>8.1999999999999993</v>
      </c>
      <c r="IF15" s="54">
        <v>7.2828299999999997</v>
      </c>
      <c r="IG15" s="54">
        <f t="shared" si="111"/>
        <v>88.814999999999998</v>
      </c>
      <c r="IH15" s="52">
        <v>655.91300000000001</v>
      </c>
      <c r="II15" s="40">
        <v>655.79100000000005</v>
      </c>
      <c r="IJ15" s="43">
        <f t="shared" si="74"/>
        <v>99.981399972252433</v>
      </c>
      <c r="IK15" s="56">
        <f t="shared" si="75"/>
        <v>12053.54392</v>
      </c>
      <c r="IL15" s="57">
        <f t="shared" si="76"/>
        <v>12023.843920000001</v>
      </c>
      <c r="IM15" s="29">
        <f t="shared" si="60"/>
        <v>99.75359943766648</v>
      </c>
      <c r="IN15" s="41"/>
      <c r="IO15" s="40"/>
      <c r="IP15" s="40"/>
      <c r="IQ15" s="40"/>
      <c r="IR15" s="40"/>
      <c r="IS15" s="54"/>
      <c r="IT15" s="40">
        <v>2970</v>
      </c>
      <c r="IU15" s="40">
        <v>2940.3</v>
      </c>
      <c r="IV15" s="54">
        <f t="shared" si="78"/>
        <v>99.000000000000014</v>
      </c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54"/>
      <c r="JO15" s="40"/>
      <c r="JP15" s="40"/>
      <c r="JQ15" s="54"/>
      <c r="JR15" s="54"/>
      <c r="JS15" s="54"/>
      <c r="JT15" s="54"/>
      <c r="JU15" s="54"/>
      <c r="JV15" s="54"/>
      <c r="JW15" s="54"/>
      <c r="JX15" s="54"/>
      <c r="JY15" s="54"/>
      <c r="JZ15" s="54"/>
      <c r="KA15" s="54">
        <v>2970</v>
      </c>
      <c r="KB15" s="54">
        <v>2970</v>
      </c>
      <c r="KC15" s="54">
        <f t="shared" si="84"/>
        <v>100</v>
      </c>
      <c r="KD15" s="54">
        <v>30</v>
      </c>
      <c r="KE15" s="54">
        <v>30</v>
      </c>
      <c r="KF15" s="54">
        <f t="shared" si="85"/>
        <v>100</v>
      </c>
      <c r="KG15" s="54"/>
      <c r="KH15" s="54"/>
      <c r="KI15" s="54"/>
      <c r="KJ15" s="54"/>
      <c r="KK15" s="54"/>
      <c r="KL15" s="54"/>
      <c r="KM15" s="54"/>
      <c r="KN15" s="54"/>
      <c r="KO15" s="54"/>
      <c r="KP15" s="54">
        <v>1657.8960900000002</v>
      </c>
      <c r="KQ15" s="54">
        <v>1657.8960900000002</v>
      </c>
      <c r="KR15" s="54">
        <f t="shared" si="86"/>
        <v>100</v>
      </c>
      <c r="KS15" s="54">
        <v>16.74643</v>
      </c>
      <c r="KT15" s="54">
        <v>16.74643</v>
      </c>
      <c r="KU15" s="54">
        <f t="shared" si="87"/>
        <v>100</v>
      </c>
      <c r="KV15" s="54"/>
      <c r="KW15" s="54"/>
      <c r="KX15" s="54"/>
      <c r="KY15" s="54">
        <v>4258.9014000000006</v>
      </c>
      <c r="KZ15" s="54">
        <v>4258.9014000000006</v>
      </c>
      <c r="LA15" s="54">
        <f t="shared" si="88"/>
        <v>100</v>
      </c>
      <c r="LB15" s="54">
        <v>150</v>
      </c>
      <c r="LC15" s="54">
        <v>150</v>
      </c>
      <c r="LD15" s="54">
        <f t="shared" si="89"/>
        <v>100</v>
      </c>
      <c r="LE15" s="41"/>
      <c r="LF15" s="40"/>
      <c r="LG15" s="43"/>
      <c r="LH15" s="58">
        <f t="shared" si="90"/>
        <v>459053.04419000004</v>
      </c>
      <c r="LI15" s="39">
        <f t="shared" si="91"/>
        <v>446299.36705000006</v>
      </c>
      <c r="LJ15" s="59">
        <f t="shared" si="102"/>
        <v>97.22174217088488</v>
      </c>
      <c r="LK15" s="8"/>
      <c r="LL15" s="8"/>
      <c r="LM15" s="11"/>
      <c r="LN15" s="11"/>
    </row>
    <row r="16" spans="1:326" x14ac:dyDescent="0.2">
      <c r="A16" s="36" t="s">
        <v>70</v>
      </c>
      <c r="B16" s="37">
        <f t="shared" si="92"/>
        <v>67958.5</v>
      </c>
      <c r="C16" s="38">
        <f t="shared" si="93"/>
        <v>67958.5</v>
      </c>
      <c r="D16" s="39">
        <f t="shared" si="94"/>
        <v>100</v>
      </c>
      <c r="E16" s="40"/>
      <c r="F16" s="40"/>
      <c r="G16" s="40"/>
      <c r="H16" s="41">
        <v>62461</v>
      </c>
      <c r="I16" s="40">
        <v>62461</v>
      </c>
      <c r="J16" s="42">
        <f t="shared" si="61"/>
        <v>100</v>
      </c>
      <c r="K16" s="41">
        <v>5497.5</v>
      </c>
      <c r="L16" s="40">
        <v>5497.5</v>
      </c>
      <c r="M16" s="40">
        <f t="shared" si="95"/>
        <v>100</v>
      </c>
      <c r="N16" s="40"/>
      <c r="O16" s="40"/>
      <c r="P16" s="43"/>
      <c r="Q16" s="60">
        <f t="shared" si="62"/>
        <v>46079.217720000001</v>
      </c>
      <c r="R16" s="42">
        <f t="shared" si="63"/>
        <v>46079.217720000001</v>
      </c>
      <c r="S16" s="40">
        <f t="shared" si="96"/>
        <v>100</v>
      </c>
      <c r="T16" s="40">
        <v>24325.3</v>
      </c>
      <c r="U16" s="40">
        <v>24325.3</v>
      </c>
      <c r="V16" s="40">
        <f t="shared" si="97"/>
        <v>100</v>
      </c>
      <c r="W16" s="41">
        <v>7490.6</v>
      </c>
      <c r="X16" s="40">
        <v>7490.6</v>
      </c>
      <c r="Y16" s="40">
        <f t="shared" si="2"/>
        <v>100</v>
      </c>
      <c r="Z16" s="41"/>
      <c r="AA16" s="40"/>
      <c r="AB16" s="40"/>
      <c r="AC16" s="41"/>
      <c r="AD16" s="40"/>
      <c r="AE16" s="40"/>
      <c r="AF16" s="41"/>
      <c r="AG16" s="40"/>
      <c r="AH16" s="40"/>
      <c r="AI16" s="41"/>
      <c r="AJ16" s="40"/>
      <c r="AK16" s="40"/>
      <c r="AL16" s="61"/>
      <c r="AM16" s="40"/>
      <c r="AN16" s="40"/>
      <c r="AO16" s="40">
        <v>191.86145999999999</v>
      </c>
      <c r="AP16" s="40">
        <v>191.86145999999999</v>
      </c>
      <c r="AQ16" s="40">
        <f t="shared" si="9"/>
        <v>100</v>
      </c>
      <c r="AR16" s="40"/>
      <c r="AS16" s="40"/>
      <c r="AT16" s="40"/>
      <c r="AU16" s="40"/>
      <c r="AV16" s="40"/>
      <c r="AW16" s="42"/>
      <c r="AX16" s="40"/>
      <c r="AY16" s="40"/>
      <c r="AZ16" s="40"/>
      <c r="BA16" s="41"/>
      <c r="BB16" s="40"/>
      <c r="BC16" s="40"/>
      <c r="BD16" s="41">
        <v>2346</v>
      </c>
      <c r="BE16" s="40">
        <v>2346</v>
      </c>
      <c r="BF16" s="40">
        <f t="shared" si="103"/>
        <v>100</v>
      </c>
      <c r="BG16" s="41"/>
      <c r="BH16" s="40"/>
      <c r="BI16" s="40"/>
      <c r="BJ16" s="61"/>
      <c r="BK16" s="40"/>
      <c r="BL16" s="40"/>
      <c r="BM16" s="41"/>
      <c r="BN16" s="40"/>
      <c r="BO16" s="40"/>
      <c r="BP16" s="41"/>
      <c r="BQ16" s="40"/>
      <c r="BR16" s="40"/>
      <c r="BS16" s="40"/>
      <c r="BT16" s="40"/>
      <c r="BU16" s="40"/>
      <c r="BV16" s="41"/>
      <c r="BW16" s="40"/>
      <c r="BX16" s="40"/>
      <c r="BY16" s="40">
        <v>3519</v>
      </c>
      <c r="BZ16" s="40">
        <v>3519</v>
      </c>
      <c r="CA16" s="40">
        <f t="shared" si="15"/>
        <v>100</v>
      </c>
      <c r="CB16" s="40"/>
      <c r="CC16" s="40"/>
      <c r="CD16" s="82"/>
      <c r="CE16" s="41"/>
      <c r="CF16" s="41"/>
      <c r="CG16" s="62"/>
      <c r="CH16" s="41"/>
      <c r="CI16" s="41"/>
      <c r="CJ16" s="62"/>
      <c r="CK16" s="41"/>
      <c r="CL16" s="41"/>
      <c r="CM16" s="62"/>
      <c r="CN16" s="62"/>
      <c r="CO16" s="62"/>
      <c r="CP16" s="62"/>
      <c r="CQ16" s="41"/>
      <c r="CR16" s="40"/>
      <c r="CS16" s="62"/>
      <c r="CT16" s="41"/>
      <c r="CU16" s="62"/>
      <c r="CV16" s="62"/>
      <c r="CW16" s="62">
        <v>92.713740000000001</v>
      </c>
      <c r="CX16" s="62">
        <v>92.713740000000001</v>
      </c>
      <c r="CY16" s="62">
        <f t="shared" si="67"/>
        <v>100</v>
      </c>
      <c r="CZ16" s="62"/>
      <c r="DA16" s="62"/>
      <c r="DB16" s="62"/>
      <c r="DC16" s="62"/>
      <c r="DD16" s="62"/>
      <c r="DE16" s="62"/>
      <c r="DF16" s="62"/>
      <c r="DG16" s="62"/>
      <c r="DH16" s="62"/>
      <c r="DI16" s="62">
        <v>1225.1718000000001</v>
      </c>
      <c r="DJ16" s="62">
        <v>1225.1718000000001</v>
      </c>
      <c r="DK16" s="63">
        <f t="shared" si="24"/>
        <v>100</v>
      </c>
      <c r="DL16" s="62"/>
      <c r="DM16" s="62"/>
      <c r="DN16" s="62"/>
      <c r="DO16" s="62"/>
      <c r="DP16" s="62"/>
      <c r="DQ16" s="62"/>
      <c r="DR16" s="41">
        <v>2407.6777200000001</v>
      </c>
      <c r="DS16" s="62">
        <v>2407.6777200000001</v>
      </c>
      <c r="DT16" s="62">
        <f t="shared" si="27"/>
        <v>100</v>
      </c>
      <c r="DU16" s="62"/>
      <c r="DV16" s="62"/>
      <c r="DW16" s="62"/>
      <c r="DX16" s="62"/>
      <c r="DY16" s="62"/>
      <c r="DZ16" s="62"/>
      <c r="EA16" s="62">
        <v>274.17500000000001</v>
      </c>
      <c r="EB16" s="62">
        <v>274.17500000000001</v>
      </c>
      <c r="EC16" s="62">
        <v>100</v>
      </c>
      <c r="ED16" s="62"/>
      <c r="EE16" s="62"/>
      <c r="EF16" s="62"/>
      <c r="EG16" s="41"/>
      <c r="EH16" s="40"/>
      <c r="EI16" s="62"/>
      <c r="EJ16" s="41"/>
      <c r="EK16" s="40"/>
      <c r="EL16" s="62"/>
      <c r="EM16" s="41"/>
      <c r="EN16" s="40"/>
      <c r="EO16" s="62"/>
      <c r="EP16" s="41"/>
      <c r="EQ16" s="40"/>
      <c r="ER16" s="62"/>
      <c r="ES16" s="41">
        <v>4206.7179999999998</v>
      </c>
      <c r="ET16" s="40">
        <v>4206.7179999999998</v>
      </c>
      <c r="EU16" s="62">
        <f>ET16/ES16%</f>
        <v>100</v>
      </c>
      <c r="EV16" s="41"/>
      <c r="EW16" s="40"/>
      <c r="EX16" s="62"/>
      <c r="EY16" s="62"/>
      <c r="EZ16" s="62"/>
      <c r="FA16" s="62"/>
      <c r="FB16" s="62"/>
      <c r="FC16" s="62"/>
      <c r="FD16" s="62"/>
      <c r="FE16" s="62"/>
      <c r="FF16" s="62"/>
      <c r="FG16" s="42"/>
      <c r="FH16" s="50">
        <f t="shared" si="70"/>
        <v>104819.8</v>
      </c>
      <c r="FI16" s="51">
        <f t="shared" si="71"/>
        <v>104768.88576</v>
      </c>
      <c r="FJ16" s="39">
        <f t="shared" si="100"/>
        <v>99.951426886904954</v>
      </c>
      <c r="FK16" s="52">
        <v>1120</v>
      </c>
      <c r="FL16" s="52">
        <v>1120</v>
      </c>
      <c r="FM16" s="40">
        <f t="shared" si="109"/>
        <v>100</v>
      </c>
      <c r="FN16" s="52">
        <v>192.5</v>
      </c>
      <c r="FO16" s="40">
        <v>192.5</v>
      </c>
      <c r="FP16" s="40">
        <f t="shared" si="110"/>
        <v>100</v>
      </c>
      <c r="FQ16" s="52">
        <v>182.2</v>
      </c>
      <c r="FR16" s="40">
        <v>155.38200000000001</v>
      </c>
      <c r="FS16" s="40">
        <f t="shared" si="41"/>
        <v>85.281009879253574</v>
      </c>
      <c r="FT16" s="52"/>
      <c r="FU16" s="40"/>
      <c r="FV16" s="40"/>
      <c r="FW16" s="52"/>
      <c r="FX16" s="40"/>
      <c r="FY16" s="40"/>
      <c r="FZ16" s="52"/>
      <c r="GA16" s="40"/>
      <c r="GB16" s="40"/>
      <c r="GC16" s="52"/>
      <c r="GD16" s="40"/>
      <c r="GE16" s="40"/>
      <c r="GF16" s="52"/>
      <c r="GG16" s="40"/>
      <c r="GH16" s="40"/>
      <c r="GI16" s="52">
        <v>15743.1</v>
      </c>
      <c r="GJ16" s="40">
        <v>15743.1</v>
      </c>
      <c r="GK16" s="40">
        <f t="shared" si="43"/>
        <v>100</v>
      </c>
      <c r="GL16" s="52">
        <v>95.7</v>
      </c>
      <c r="GM16" s="40">
        <v>95.7</v>
      </c>
      <c r="GN16" s="40">
        <f t="shared" si="45"/>
        <v>100</v>
      </c>
      <c r="GO16" s="52">
        <v>77916.5</v>
      </c>
      <c r="GP16" s="40">
        <v>77916.5</v>
      </c>
      <c r="GQ16" s="40">
        <f t="shared" si="46"/>
        <v>100</v>
      </c>
      <c r="GR16" s="52"/>
      <c r="GS16" s="40"/>
      <c r="GT16" s="40"/>
      <c r="GU16" s="52">
        <v>2388.8000000000002</v>
      </c>
      <c r="GV16" s="40">
        <v>2388.8000000000002</v>
      </c>
      <c r="GW16" s="40">
        <f t="shared" si="101"/>
        <v>100</v>
      </c>
      <c r="GX16" s="52">
        <v>705.6</v>
      </c>
      <c r="GY16" s="40">
        <v>705.6</v>
      </c>
      <c r="GZ16" s="40">
        <f t="shared" si="48"/>
        <v>100</v>
      </c>
      <c r="HA16" s="52">
        <v>50.6</v>
      </c>
      <c r="HB16" s="40">
        <v>50.6</v>
      </c>
      <c r="HC16" s="40">
        <f t="shared" si="49"/>
        <v>100</v>
      </c>
      <c r="HD16" s="52">
        <v>4002.7</v>
      </c>
      <c r="HE16" s="40">
        <v>3992.6077599999999</v>
      </c>
      <c r="HF16" s="40">
        <f t="shared" si="50"/>
        <v>99.747864191670615</v>
      </c>
      <c r="HG16" s="53">
        <v>570.70000000000005</v>
      </c>
      <c r="HH16" s="40">
        <v>570.70000000000005</v>
      </c>
      <c r="HI16" s="40">
        <f t="shared" si="51"/>
        <v>100</v>
      </c>
      <c r="HJ16" s="53"/>
      <c r="HK16" s="40"/>
      <c r="HL16" s="40"/>
      <c r="HM16" s="52"/>
      <c r="HN16" s="40"/>
      <c r="HO16" s="40"/>
      <c r="HP16" s="52"/>
      <c r="HQ16" s="40"/>
      <c r="HR16" s="40"/>
      <c r="HS16" s="52">
        <v>1334.2</v>
      </c>
      <c r="HT16" s="40">
        <v>1334.2</v>
      </c>
      <c r="HU16" s="40">
        <f t="shared" si="57"/>
        <v>100</v>
      </c>
      <c r="HV16" s="52"/>
      <c r="HW16" s="40"/>
      <c r="HX16" s="40"/>
      <c r="HY16" s="40">
        <v>0.3</v>
      </c>
      <c r="HZ16" s="40">
        <v>0.3</v>
      </c>
      <c r="IA16" s="54">
        <f t="shared" si="73"/>
        <v>100</v>
      </c>
      <c r="IB16" s="54"/>
      <c r="IC16" s="54"/>
      <c r="ID16" s="55"/>
      <c r="IE16" s="54"/>
      <c r="IF16" s="54"/>
      <c r="IG16" s="55"/>
      <c r="IH16" s="52">
        <v>516.9</v>
      </c>
      <c r="II16" s="40">
        <v>502.89600000000002</v>
      </c>
      <c r="IJ16" s="43">
        <f t="shared" si="74"/>
        <v>97.290771909460247</v>
      </c>
      <c r="IK16" s="56">
        <f t="shared" si="75"/>
        <v>10503.031359999999</v>
      </c>
      <c r="IL16" s="57">
        <f t="shared" si="76"/>
        <v>9186.5859999999993</v>
      </c>
      <c r="IM16" s="29">
        <f t="shared" si="60"/>
        <v>87.466043707975743</v>
      </c>
      <c r="IN16" s="41"/>
      <c r="IO16" s="40"/>
      <c r="IP16" s="40"/>
      <c r="IQ16" s="40"/>
      <c r="IR16" s="40"/>
      <c r="IS16" s="54"/>
      <c r="IT16" s="40"/>
      <c r="IU16" s="40"/>
      <c r="IV16" s="54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54"/>
      <c r="JO16" s="40">
        <v>10303.031359999999</v>
      </c>
      <c r="JP16" s="40">
        <v>8986.5859999999993</v>
      </c>
      <c r="JQ16" s="54">
        <f t="shared" si="80"/>
        <v>87.222737522561516</v>
      </c>
      <c r="JR16" s="54"/>
      <c r="JS16" s="54"/>
      <c r="JT16" s="54"/>
      <c r="JU16" s="54"/>
      <c r="JV16" s="54"/>
      <c r="JW16" s="54"/>
      <c r="JX16" s="54"/>
      <c r="JY16" s="54"/>
      <c r="JZ16" s="54"/>
      <c r="KA16" s="54"/>
      <c r="KB16" s="54"/>
      <c r="KC16" s="54"/>
      <c r="KD16" s="54"/>
      <c r="KE16" s="54"/>
      <c r="KF16" s="54"/>
      <c r="KG16" s="54"/>
      <c r="KH16" s="54"/>
      <c r="KI16" s="54"/>
      <c r="KJ16" s="54"/>
      <c r="KK16" s="54"/>
      <c r="KL16" s="54"/>
      <c r="KM16" s="54"/>
      <c r="KN16" s="54"/>
      <c r="KO16" s="54"/>
      <c r="KP16" s="54"/>
      <c r="KQ16" s="54"/>
      <c r="KR16" s="54"/>
      <c r="KS16" s="54"/>
      <c r="KT16" s="54"/>
      <c r="KU16" s="54"/>
      <c r="KV16" s="54"/>
      <c r="KW16" s="54"/>
      <c r="KX16" s="54"/>
      <c r="KY16" s="54"/>
      <c r="KZ16" s="54"/>
      <c r="LA16" s="54"/>
      <c r="LB16" s="54">
        <v>200</v>
      </c>
      <c r="LC16" s="54">
        <v>200</v>
      </c>
      <c r="LD16" s="54">
        <f t="shared" si="89"/>
        <v>100</v>
      </c>
      <c r="LE16" s="41"/>
      <c r="LF16" s="40"/>
      <c r="LG16" s="43"/>
      <c r="LH16" s="58">
        <f t="shared" si="90"/>
        <v>229360.54908</v>
      </c>
      <c r="LI16" s="39">
        <f t="shared" si="91"/>
        <v>227993.18948</v>
      </c>
      <c r="LJ16" s="59">
        <f t="shared" si="102"/>
        <v>99.40383836475597</v>
      </c>
      <c r="LK16" s="8"/>
      <c r="LL16" s="8"/>
      <c r="LM16" s="11"/>
      <c r="LN16" s="11"/>
    </row>
    <row r="17" spans="1:326" x14ac:dyDescent="0.2">
      <c r="A17" s="36" t="s">
        <v>71</v>
      </c>
      <c r="B17" s="37">
        <f t="shared" si="92"/>
        <v>150942.1</v>
      </c>
      <c r="C17" s="38">
        <f t="shared" si="93"/>
        <v>150938.33900000001</v>
      </c>
      <c r="D17" s="39">
        <f t="shared" si="94"/>
        <v>99.997508316102667</v>
      </c>
      <c r="E17" s="40"/>
      <c r="F17" s="40"/>
      <c r="G17" s="40"/>
      <c r="H17" s="41">
        <v>120453</v>
      </c>
      <c r="I17" s="40">
        <v>120453</v>
      </c>
      <c r="J17" s="42">
        <f t="shared" si="61"/>
        <v>100</v>
      </c>
      <c r="K17" s="41">
        <v>30489.1</v>
      </c>
      <c r="L17" s="40">
        <v>30485.339</v>
      </c>
      <c r="M17" s="40">
        <f t="shared" si="95"/>
        <v>99.987664444014428</v>
      </c>
      <c r="N17" s="40"/>
      <c r="O17" s="40"/>
      <c r="P17" s="43"/>
      <c r="Q17" s="60">
        <f t="shared" si="62"/>
        <v>245010.02994999997</v>
      </c>
      <c r="R17" s="42">
        <f t="shared" si="63"/>
        <v>232028.61057999998</v>
      </c>
      <c r="S17" s="40">
        <f t="shared" si="96"/>
        <v>94.701678387350455</v>
      </c>
      <c r="T17" s="40">
        <v>49413.3</v>
      </c>
      <c r="U17" s="40">
        <v>49413.3</v>
      </c>
      <c r="V17" s="40">
        <f t="shared" si="97"/>
        <v>100</v>
      </c>
      <c r="W17" s="41">
        <v>7108.1</v>
      </c>
      <c r="X17" s="40">
        <v>7108.1</v>
      </c>
      <c r="Y17" s="40">
        <f t="shared" si="2"/>
        <v>100</v>
      </c>
      <c r="Z17" s="41"/>
      <c r="AA17" s="40"/>
      <c r="AB17" s="40"/>
      <c r="AC17" s="41">
        <v>20000</v>
      </c>
      <c r="AD17" s="40">
        <v>7118.5</v>
      </c>
      <c r="AE17" s="40">
        <f t="shared" si="6"/>
        <v>35.592500000000001</v>
      </c>
      <c r="AF17" s="41"/>
      <c r="AG17" s="40"/>
      <c r="AH17" s="40"/>
      <c r="AI17" s="41"/>
      <c r="AJ17" s="40"/>
      <c r="AK17" s="40"/>
      <c r="AL17" s="61"/>
      <c r="AM17" s="40"/>
      <c r="AN17" s="40"/>
      <c r="AO17" s="40">
        <v>621.80999999999995</v>
      </c>
      <c r="AP17" s="40">
        <v>621.80999999999995</v>
      </c>
      <c r="AQ17" s="40">
        <f t="shared" si="9"/>
        <v>100</v>
      </c>
      <c r="AR17" s="40"/>
      <c r="AS17" s="40"/>
      <c r="AT17" s="40"/>
      <c r="AU17" s="40"/>
      <c r="AV17" s="40"/>
      <c r="AW17" s="42"/>
      <c r="AX17" s="40">
        <v>17365.00619</v>
      </c>
      <c r="AY17" s="40">
        <v>17365.00619</v>
      </c>
      <c r="AZ17" s="40">
        <f t="shared" si="64"/>
        <v>100</v>
      </c>
      <c r="BA17" s="41"/>
      <c r="BB17" s="40"/>
      <c r="BC17" s="40"/>
      <c r="BD17" s="41">
        <v>3519</v>
      </c>
      <c r="BE17" s="40">
        <v>3519</v>
      </c>
      <c r="BF17" s="40">
        <f t="shared" si="103"/>
        <v>100</v>
      </c>
      <c r="BG17" s="41"/>
      <c r="BH17" s="40"/>
      <c r="BI17" s="40"/>
      <c r="BJ17" s="61"/>
      <c r="BK17" s="40"/>
      <c r="BL17" s="40"/>
      <c r="BM17" s="41">
        <v>37790.28</v>
      </c>
      <c r="BN17" s="40">
        <v>37790.28</v>
      </c>
      <c r="BO17" s="40">
        <f t="shared" si="12"/>
        <v>100</v>
      </c>
      <c r="BP17" s="41"/>
      <c r="BQ17" s="40"/>
      <c r="BR17" s="40"/>
      <c r="BS17" s="40"/>
      <c r="BT17" s="40"/>
      <c r="BU17" s="40"/>
      <c r="BV17" s="41"/>
      <c r="BW17" s="40"/>
      <c r="BX17" s="40"/>
      <c r="BY17" s="40">
        <v>5083</v>
      </c>
      <c r="BZ17" s="40">
        <v>5083</v>
      </c>
      <c r="CA17" s="40">
        <f t="shared" si="15"/>
        <v>100</v>
      </c>
      <c r="CB17" s="40">
        <v>1603.76</v>
      </c>
      <c r="CC17" s="40">
        <v>1603.76</v>
      </c>
      <c r="CD17" s="82">
        <f t="shared" si="66"/>
        <v>100</v>
      </c>
      <c r="CE17" s="41">
        <v>48183.026030000001</v>
      </c>
      <c r="CF17" s="41">
        <v>48183.017009999996</v>
      </c>
      <c r="CG17" s="62">
        <v>100</v>
      </c>
      <c r="CH17" s="41"/>
      <c r="CI17" s="41"/>
      <c r="CJ17" s="62"/>
      <c r="CK17" s="41"/>
      <c r="CL17" s="41"/>
      <c r="CM17" s="62"/>
      <c r="CN17" s="62">
        <v>1173</v>
      </c>
      <c r="CO17" s="62">
        <v>1173</v>
      </c>
      <c r="CP17" s="62">
        <f t="shared" si="104"/>
        <v>100</v>
      </c>
      <c r="CQ17" s="41">
        <v>2142</v>
      </c>
      <c r="CR17" s="40">
        <v>2142</v>
      </c>
      <c r="CS17" s="62">
        <f t="shared" si="108"/>
        <v>99.999999999999986</v>
      </c>
      <c r="CT17" s="41">
        <v>2193.8000000000002</v>
      </c>
      <c r="CU17" s="62">
        <v>2193.8000000000002</v>
      </c>
      <c r="CV17" s="62">
        <f t="shared" si="20"/>
        <v>100</v>
      </c>
      <c r="CW17" s="62">
        <v>59.187919999999998</v>
      </c>
      <c r="CX17" s="62">
        <v>59.187919999999998</v>
      </c>
      <c r="CY17" s="62">
        <f t="shared" si="67"/>
        <v>100</v>
      </c>
      <c r="CZ17" s="62"/>
      <c r="DA17" s="62"/>
      <c r="DB17" s="62"/>
      <c r="DC17" s="62">
        <v>2348.4609999999998</v>
      </c>
      <c r="DD17" s="62">
        <v>2348.4609999999998</v>
      </c>
      <c r="DE17" s="62">
        <f t="shared" si="68"/>
        <v>100</v>
      </c>
      <c r="DF17" s="62"/>
      <c r="DG17" s="62"/>
      <c r="DH17" s="62"/>
      <c r="DI17" s="62">
        <v>4961.4468099999995</v>
      </c>
      <c r="DJ17" s="62">
        <v>4961.4468099999995</v>
      </c>
      <c r="DK17" s="63">
        <f t="shared" si="24"/>
        <v>100</v>
      </c>
      <c r="DL17" s="62"/>
      <c r="DM17" s="62"/>
      <c r="DN17" s="62"/>
      <c r="DO17" s="62"/>
      <c r="DP17" s="62"/>
      <c r="DQ17" s="62"/>
      <c r="DR17" s="41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41"/>
      <c r="EH17" s="40"/>
      <c r="EI17" s="62"/>
      <c r="EJ17" s="41"/>
      <c r="EK17" s="40"/>
      <c r="EL17" s="62"/>
      <c r="EM17" s="41"/>
      <c r="EN17" s="40"/>
      <c r="EO17" s="62"/>
      <c r="EP17" s="41"/>
      <c r="EQ17" s="40"/>
      <c r="ER17" s="62"/>
      <c r="ES17" s="41">
        <v>25966.31</v>
      </c>
      <c r="ET17" s="40">
        <v>25866.399649999999</v>
      </c>
      <c r="EU17" s="62">
        <f>ET17/ES17%</f>
        <v>99.615230851052772</v>
      </c>
      <c r="EV17" s="41"/>
      <c r="EW17" s="40"/>
      <c r="EX17" s="62"/>
      <c r="EY17" s="62"/>
      <c r="EZ17" s="62"/>
      <c r="FA17" s="62"/>
      <c r="FB17" s="62"/>
      <c r="FC17" s="62"/>
      <c r="FD17" s="62"/>
      <c r="FE17" s="62">
        <v>15478.541999999999</v>
      </c>
      <c r="FF17" s="62">
        <v>15478.541999999999</v>
      </c>
      <c r="FG17" s="42">
        <f t="shared" si="69"/>
        <v>100</v>
      </c>
      <c r="FH17" s="50">
        <f t="shared" si="70"/>
        <v>400503.64999999997</v>
      </c>
      <c r="FI17" s="51">
        <f t="shared" si="71"/>
        <v>399819.19980999996</v>
      </c>
      <c r="FJ17" s="39">
        <f t="shared" si="100"/>
        <v>99.8291026336464</v>
      </c>
      <c r="FK17" s="52">
        <v>5231</v>
      </c>
      <c r="FL17" s="52">
        <v>5231</v>
      </c>
      <c r="FM17" s="40">
        <f t="shared" si="109"/>
        <v>100</v>
      </c>
      <c r="FN17" s="52">
        <v>227.5</v>
      </c>
      <c r="FO17" s="40">
        <v>227.5</v>
      </c>
      <c r="FP17" s="40">
        <f t="shared" si="110"/>
        <v>100</v>
      </c>
      <c r="FQ17" s="52">
        <v>450.4</v>
      </c>
      <c r="FR17" s="40">
        <v>450.4</v>
      </c>
      <c r="FS17" s="40">
        <f t="shared" si="41"/>
        <v>100</v>
      </c>
      <c r="FT17" s="52"/>
      <c r="FU17" s="40"/>
      <c r="FV17" s="40"/>
      <c r="FW17" s="52"/>
      <c r="FX17" s="40"/>
      <c r="FY17" s="40"/>
      <c r="FZ17" s="52">
        <v>86</v>
      </c>
      <c r="GA17" s="40">
        <v>86</v>
      </c>
      <c r="GB17" s="40">
        <f t="shared" si="42"/>
        <v>100</v>
      </c>
      <c r="GC17" s="52"/>
      <c r="GD17" s="40"/>
      <c r="GE17" s="40"/>
      <c r="GF17" s="52">
        <v>0.1</v>
      </c>
      <c r="GG17" s="40">
        <v>0.1</v>
      </c>
      <c r="GH17" s="40">
        <f t="shared" si="72"/>
        <v>100</v>
      </c>
      <c r="GI17" s="52">
        <v>113416.7</v>
      </c>
      <c r="GJ17" s="40">
        <v>112732.4</v>
      </c>
      <c r="GK17" s="40">
        <f t="shared" si="43"/>
        <v>99.396649699735576</v>
      </c>
      <c r="GL17" s="52">
        <v>414</v>
      </c>
      <c r="GM17" s="40">
        <v>414</v>
      </c>
      <c r="GN17" s="40">
        <f t="shared" si="45"/>
        <v>100.00000000000001</v>
      </c>
      <c r="GO17" s="52">
        <v>253555.5</v>
      </c>
      <c r="GP17" s="40">
        <v>253555.5</v>
      </c>
      <c r="GQ17" s="40">
        <f t="shared" si="46"/>
        <v>100</v>
      </c>
      <c r="GR17" s="52"/>
      <c r="GS17" s="40"/>
      <c r="GT17" s="40"/>
      <c r="GU17" s="52">
        <v>3954.2</v>
      </c>
      <c r="GV17" s="40">
        <v>3954.2</v>
      </c>
      <c r="GW17" s="40">
        <f t="shared" si="101"/>
        <v>99.999999999999986</v>
      </c>
      <c r="GX17" s="52">
        <v>1999.2</v>
      </c>
      <c r="GY17" s="40">
        <v>1999.2</v>
      </c>
      <c r="GZ17" s="40">
        <f t="shared" si="48"/>
        <v>100</v>
      </c>
      <c r="HA17" s="52">
        <v>55.8</v>
      </c>
      <c r="HB17" s="40">
        <v>55.8</v>
      </c>
      <c r="HC17" s="40">
        <f t="shared" si="49"/>
        <v>100</v>
      </c>
      <c r="HD17" s="52">
        <v>11975.6</v>
      </c>
      <c r="HE17" s="40">
        <v>11975.58581</v>
      </c>
      <c r="HF17" s="40">
        <f t="shared" si="50"/>
        <v>99.999881509068445</v>
      </c>
      <c r="HG17" s="53">
        <v>3453.8</v>
      </c>
      <c r="HH17" s="40">
        <v>3453.8</v>
      </c>
      <c r="HI17" s="40">
        <f t="shared" si="51"/>
        <v>100</v>
      </c>
      <c r="HJ17" s="53">
        <v>3021.9</v>
      </c>
      <c r="HK17" s="40">
        <v>3021.8</v>
      </c>
      <c r="HL17" s="40">
        <f t="shared" si="53"/>
        <v>99.996690823653992</v>
      </c>
      <c r="HM17" s="52">
        <v>156.6</v>
      </c>
      <c r="HN17" s="40">
        <v>156.6</v>
      </c>
      <c r="HO17" s="40">
        <f t="shared" si="55"/>
        <v>100</v>
      </c>
      <c r="HP17" s="52">
        <v>2</v>
      </c>
      <c r="HQ17" s="40">
        <v>2</v>
      </c>
      <c r="HR17" s="40">
        <f t="shared" si="112"/>
        <v>100</v>
      </c>
      <c r="HS17" s="52">
        <v>1916.1</v>
      </c>
      <c r="HT17" s="40">
        <v>1916.1</v>
      </c>
      <c r="HU17" s="40">
        <f t="shared" si="57"/>
        <v>100</v>
      </c>
      <c r="HV17" s="52"/>
      <c r="HW17" s="40"/>
      <c r="HX17" s="40"/>
      <c r="HY17" s="40">
        <v>2.6</v>
      </c>
      <c r="HZ17" s="40">
        <v>2.6</v>
      </c>
      <c r="IA17" s="54">
        <f t="shared" si="73"/>
        <v>100</v>
      </c>
      <c r="IB17" s="54"/>
      <c r="IC17" s="54"/>
      <c r="ID17" s="55"/>
      <c r="IE17" s="54"/>
      <c r="IF17" s="54"/>
      <c r="IG17" s="55"/>
      <c r="IH17" s="52">
        <v>584.65</v>
      </c>
      <c r="II17" s="40">
        <v>584.61400000000003</v>
      </c>
      <c r="IJ17" s="43">
        <f t="shared" si="74"/>
        <v>99.99384246985376</v>
      </c>
      <c r="IK17" s="56">
        <f t="shared" si="75"/>
        <v>16995.994340000001</v>
      </c>
      <c r="IL17" s="57">
        <f t="shared" si="76"/>
        <v>16995.994340000001</v>
      </c>
      <c r="IM17" s="29">
        <f t="shared" si="60"/>
        <v>100</v>
      </c>
      <c r="IN17" s="64">
        <v>12956.6</v>
      </c>
      <c r="IO17" s="40">
        <v>12956.6</v>
      </c>
      <c r="IP17" s="40">
        <f t="shared" si="77"/>
        <v>100</v>
      </c>
      <c r="IQ17" s="40"/>
      <c r="IR17" s="40"/>
      <c r="IS17" s="54"/>
      <c r="IT17" s="40"/>
      <c r="IU17" s="40"/>
      <c r="IV17" s="54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54"/>
      <c r="JO17" s="40">
        <v>3939.3943399999998</v>
      </c>
      <c r="JP17" s="40">
        <v>3939.3943399999998</v>
      </c>
      <c r="JQ17" s="54">
        <f t="shared" si="80"/>
        <v>100</v>
      </c>
      <c r="JR17" s="54"/>
      <c r="JS17" s="54"/>
      <c r="JT17" s="54"/>
      <c r="JU17" s="54"/>
      <c r="JV17" s="54"/>
      <c r="JW17" s="54"/>
      <c r="JX17" s="54"/>
      <c r="JY17" s="54"/>
      <c r="JZ17" s="54"/>
      <c r="KA17" s="54"/>
      <c r="KB17" s="54"/>
      <c r="KC17" s="54"/>
      <c r="KD17" s="54"/>
      <c r="KE17" s="54"/>
      <c r="KF17" s="54"/>
      <c r="KG17" s="54"/>
      <c r="KH17" s="54"/>
      <c r="KI17" s="54"/>
      <c r="KJ17" s="54"/>
      <c r="KK17" s="54"/>
      <c r="KL17" s="54"/>
      <c r="KM17" s="54"/>
      <c r="KN17" s="54"/>
      <c r="KO17" s="54"/>
      <c r="KP17" s="54"/>
      <c r="KQ17" s="54"/>
      <c r="KR17" s="54"/>
      <c r="KS17" s="54"/>
      <c r="KT17" s="54"/>
      <c r="KU17" s="54"/>
      <c r="KV17" s="54"/>
      <c r="KW17" s="54"/>
      <c r="KX17" s="54"/>
      <c r="KY17" s="54"/>
      <c r="KZ17" s="54"/>
      <c r="LA17" s="54"/>
      <c r="LB17" s="54">
        <v>100</v>
      </c>
      <c r="LC17" s="54">
        <v>100</v>
      </c>
      <c r="LD17" s="54">
        <f t="shared" si="89"/>
        <v>100</v>
      </c>
      <c r="LE17" s="41"/>
      <c r="LF17" s="40"/>
      <c r="LG17" s="43"/>
      <c r="LH17" s="58">
        <f t="shared" si="90"/>
        <v>813451.77428999986</v>
      </c>
      <c r="LI17" s="39">
        <f t="shared" si="91"/>
        <v>799782.14372999989</v>
      </c>
      <c r="LJ17" s="59">
        <f t="shared" si="102"/>
        <v>98.319552431742963</v>
      </c>
      <c r="LK17" s="8"/>
      <c r="LL17" s="8"/>
      <c r="LM17" s="11"/>
      <c r="LN17" s="11"/>
    </row>
    <row r="18" spans="1:326" ht="25.5" x14ac:dyDescent="0.2">
      <c r="A18" s="36" t="s">
        <v>72</v>
      </c>
      <c r="B18" s="37">
        <f t="shared" si="92"/>
        <v>177868.3</v>
      </c>
      <c r="C18" s="38">
        <f t="shared" si="93"/>
        <v>177868.3</v>
      </c>
      <c r="D18" s="39">
        <f t="shared" si="94"/>
        <v>100</v>
      </c>
      <c r="E18" s="40"/>
      <c r="F18" s="40"/>
      <c r="G18" s="40"/>
      <c r="H18" s="41">
        <v>119437</v>
      </c>
      <c r="I18" s="40">
        <v>119437</v>
      </c>
      <c r="J18" s="42">
        <f t="shared" si="61"/>
        <v>100</v>
      </c>
      <c r="K18" s="41">
        <v>58431.3</v>
      </c>
      <c r="L18" s="40">
        <v>58431.3</v>
      </c>
      <c r="M18" s="40">
        <f t="shared" si="95"/>
        <v>100</v>
      </c>
      <c r="N18" s="40"/>
      <c r="O18" s="40"/>
      <c r="P18" s="43"/>
      <c r="Q18" s="60">
        <f t="shared" si="62"/>
        <v>229939.89392</v>
      </c>
      <c r="R18" s="42">
        <f t="shared" si="63"/>
        <v>228214.71830000001</v>
      </c>
      <c r="S18" s="40">
        <f t="shared" si="96"/>
        <v>99.249727574198062</v>
      </c>
      <c r="T18" s="40">
        <v>109285.9</v>
      </c>
      <c r="U18" s="40">
        <v>109285.9</v>
      </c>
      <c r="V18" s="40">
        <f t="shared" si="97"/>
        <v>100</v>
      </c>
      <c r="W18" s="41">
        <v>12504.5</v>
      </c>
      <c r="X18" s="40">
        <v>12504.5</v>
      </c>
      <c r="Y18" s="40">
        <f t="shared" si="2"/>
        <v>100</v>
      </c>
      <c r="Z18" s="41">
        <v>1789</v>
      </c>
      <c r="AA18" s="40">
        <v>1789</v>
      </c>
      <c r="AB18" s="40">
        <f t="shared" si="4"/>
        <v>100</v>
      </c>
      <c r="AC18" s="41">
        <v>8621.9</v>
      </c>
      <c r="AD18" s="40">
        <v>6896.7493800000002</v>
      </c>
      <c r="AE18" s="40">
        <f t="shared" si="6"/>
        <v>79.991062062886385</v>
      </c>
      <c r="AF18" s="41"/>
      <c r="AG18" s="40"/>
      <c r="AH18" s="40"/>
      <c r="AI18" s="41"/>
      <c r="AJ18" s="40"/>
      <c r="AK18" s="40"/>
      <c r="AL18" s="41"/>
      <c r="AM18" s="40"/>
      <c r="AN18" s="40"/>
      <c r="AO18" s="40">
        <v>2101.5</v>
      </c>
      <c r="AP18" s="40">
        <v>2101.5</v>
      </c>
      <c r="AQ18" s="40">
        <f t="shared" si="9"/>
        <v>100</v>
      </c>
      <c r="AR18" s="40"/>
      <c r="AS18" s="40"/>
      <c r="AT18" s="40"/>
      <c r="AU18" s="40"/>
      <c r="AV18" s="40"/>
      <c r="AW18" s="42"/>
      <c r="AX18" s="40">
        <v>38500</v>
      </c>
      <c r="AY18" s="40">
        <v>38500</v>
      </c>
      <c r="AZ18" s="40">
        <f t="shared" si="64"/>
        <v>100</v>
      </c>
      <c r="BA18" s="41">
        <v>8601</v>
      </c>
      <c r="BB18" s="40">
        <v>8601</v>
      </c>
      <c r="BC18" s="40">
        <f t="shared" si="65"/>
        <v>100</v>
      </c>
      <c r="BD18" s="41">
        <v>3714.5</v>
      </c>
      <c r="BE18" s="40">
        <v>3714.5</v>
      </c>
      <c r="BF18" s="40">
        <f t="shared" si="103"/>
        <v>99.999999999999986</v>
      </c>
      <c r="BG18" s="41"/>
      <c r="BH18" s="40"/>
      <c r="BI18" s="40"/>
      <c r="BJ18" s="61"/>
      <c r="BK18" s="40"/>
      <c r="BL18" s="40"/>
      <c r="BM18" s="41"/>
      <c r="BN18" s="40"/>
      <c r="BO18" s="40"/>
      <c r="BP18" s="41"/>
      <c r="BQ18" s="40"/>
      <c r="BR18" s="40"/>
      <c r="BS18" s="40"/>
      <c r="BT18" s="40"/>
      <c r="BU18" s="40"/>
      <c r="BV18" s="41">
        <v>2737</v>
      </c>
      <c r="BW18" s="40">
        <v>2737</v>
      </c>
      <c r="BX18" s="40">
        <f t="shared" si="14"/>
        <v>100</v>
      </c>
      <c r="BY18" s="40">
        <v>5474</v>
      </c>
      <c r="BZ18" s="40">
        <v>5474</v>
      </c>
      <c r="CA18" s="40">
        <f t="shared" si="15"/>
        <v>100</v>
      </c>
      <c r="CB18" s="40"/>
      <c r="CC18" s="40"/>
      <c r="CD18" s="82"/>
      <c r="CE18" s="41"/>
      <c r="CF18" s="41"/>
      <c r="CG18" s="62"/>
      <c r="CH18" s="41"/>
      <c r="CI18" s="41"/>
      <c r="CJ18" s="62"/>
      <c r="CK18" s="41">
        <v>391</v>
      </c>
      <c r="CL18" s="41">
        <v>391</v>
      </c>
      <c r="CM18" s="62">
        <f t="shared" si="99"/>
        <v>100</v>
      </c>
      <c r="CN18" s="62">
        <v>592.5</v>
      </c>
      <c r="CO18" s="62">
        <v>592.5</v>
      </c>
      <c r="CP18" s="62">
        <f t="shared" si="104"/>
        <v>100</v>
      </c>
      <c r="CQ18" s="41">
        <v>2142</v>
      </c>
      <c r="CR18" s="40">
        <v>2142</v>
      </c>
      <c r="CS18" s="62">
        <f t="shared" si="108"/>
        <v>99.999999999999986</v>
      </c>
      <c r="CT18" s="41"/>
      <c r="CU18" s="62"/>
      <c r="CV18" s="62"/>
      <c r="CW18" s="62">
        <v>71.797920000000005</v>
      </c>
      <c r="CX18" s="62">
        <v>71.797920000000005</v>
      </c>
      <c r="CY18" s="62">
        <f t="shared" si="67"/>
        <v>100</v>
      </c>
      <c r="CZ18" s="62"/>
      <c r="DA18" s="62"/>
      <c r="DB18" s="62"/>
      <c r="DC18" s="62"/>
      <c r="DD18" s="62"/>
      <c r="DE18" s="62"/>
      <c r="DF18" s="62">
        <v>100</v>
      </c>
      <c r="DG18" s="62">
        <v>100</v>
      </c>
      <c r="DH18" s="62">
        <f t="shared" si="22"/>
        <v>100</v>
      </c>
      <c r="DI18" s="62"/>
      <c r="DJ18" s="62"/>
      <c r="DK18" s="63"/>
      <c r="DL18" s="62"/>
      <c r="DM18" s="62"/>
      <c r="DN18" s="62"/>
      <c r="DO18" s="62"/>
      <c r="DP18" s="62"/>
      <c r="DQ18" s="62"/>
      <c r="DR18" s="41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41"/>
      <c r="EH18" s="40"/>
      <c r="EI18" s="62"/>
      <c r="EJ18" s="41"/>
      <c r="EK18" s="40"/>
      <c r="EL18" s="62"/>
      <c r="EM18" s="41"/>
      <c r="EN18" s="40"/>
      <c r="EO18" s="62"/>
      <c r="EP18" s="41"/>
      <c r="EQ18" s="40"/>
      <c r="ER18" s="62"/>
      <c r="ES18" s="41">
        <v>4313.2960000000003</v>
      </c>
      <c r="ET18" s="40">
        <v>4313.2710000000006</v>
      </c>
      <c r="EU18" s="62">
        <f t="shared" ref="EU18:EU20" si="114">ET18/ES18%</f>
        <v>99.999420396838062</v>
      </c>
      <c r="EV18" s="41"/>
      <c r="EW18" s="40"/>
      <c r="EX18" s="62"/>
      <c r="EY18" s="62"/>
      <c r="EZ18" s="62"/>
      <c r="FA18" s="62"/>
      <c r="FB18" s="62"/>
      <c r="FC18" s="62"/>
      <c r="FD18" s="62"/>
      <c r="FE18" s="62">
        <v>29000</v>
      </c>
      <c r="FF18" s="62">
        <v>29000</v>
      </c>
      <c r="FG18" s="42">
        <f t="shared" si="69"/>
        <v>100</v>
      </c>
      <c r="FH18" s="50">
        <f t="shared" si="70"/>
        <v>746985.19269000005</v>
      </c>
      <c r="FI18" s="51">
        <f t="shared" si="71"/>
        <v>746694.42865000013</v>
      </c>
      <c r="FJ18" s="39">
        <f t="shared" si="100"/>
        <v>99.961074992805038</v>
      </c>
      <c r="FK18" s="52">
        <v>8754</v>
      </c>
      <c r="FL18" s="52">
        <v>8754</v>
      </c>
      <c r="FM18" s="40">
        <f t="shared" si="109"/>
        <v>99.999999999999986</v>
      </c>
      <c r="FN18" s="52">
        <v>175</v>
      </c>
      <c r="FO18" s="40">
        <v>175</v>
      </c>
      <c r="FP18" s="40">
        <f t="shared" si="110"/>
        <v>100</v>
      </c>
      <c r="FQ18" s="52">
        <v>426.4</v>
      </c>
      <c r="FR18" s="40">
        <v>426.4</v>
      </c>
      <c r="FS18" s="40">
        <f t="shared" si="41"/>
        <v>100.00000000000001</v>
      </c>
      <c r="FT18" s="52">
        <v>774.7</v>
      </c>
      <c r="FU18" s="40">
        <v>593.08637999999996</v>
      </c>
      <c r="FV18" s="40">
        <f>FU18/FT18%</f>
        <v>76.556909771524445</v>
      </c>
      <c r="FW18" s="52">
        <v>79.199999999999989</v>
      </c>
      <c r="FX18" s="40">
        <v>46.2</v>
      </c>
      <c r="FY18" s="40">
        <f>FX18/FW18%</f>
        <v>58.333333333333343</v>
      </c>
      <c r="FZ18" s="52">
        <v>10200.04269</v>
      </c>
      <c r="GA18" s="40">
        <v>10200.04269</v>
      </c>
      <c r="GB18" s="40">
        <f t="shared" si="42"/>
        <v>100</v>
      </c>
      <c r="GC18" s="52"/>
      <c r="GD18" s="40"/>
      <c r="GE18" s="40"/>
      <c r="GF18" s="52">
        <v>1.2</v>
      </c>
      <c r="GG18" s="40">
        <v>1.2</v>
      </c>
      <c r="GH18" s="40">
        <f t="shared" si="72"/>
        <v>100</v>
      </c>
      <c r="GI18" s="52">
        <v>317370.7</v>
      </c>
      <c r="GJ18" s="40">
        <v>317370.7</v>
      </c>
      <c r="GK18" s="40">
        <f t="shared" si="43"/>
        <v>100</v>
      </c>
      <c r="GL18" s="52">
        <v>2560</v>
      </c>
      <c r="GM18" s="40">
        <v>2560</v>
      </c>
      <c r="GN18" s="40">
        <f t="shared" si="45"/>
        <v>100</v>
      </c>
      <c r="GO18" s="52">
        <v>347722.3</v>
      </c>
      <c r="GP18" s="40">
        <v>347722.3</v>
      </c>
      <c r="GQ18" s="40">
        <f t="shared" si="46"/>
        <v>100</v>
      </c>
      <c r="GR18" s="52">
        <v>588.20000000000005</v>
      </c>
      <c r="GS18" s="40">
        <v>565</v>
      </c>
      <c r="GT18" s="40">
        <f>GS18/GR18%</f>
        <v>96.055763345800742</v>
      </c>
      <c r="GU18" s="52">
        <v>6899.5</v>
      </c>
      <c r="GV18" s="40">
        <v>6865.7215800000004</v>
      </c>
      <c r="GW18" s="40">
        <f t="shared" si="101"/>
        <v>99.510422204507577</v>
      </c>
      <c r="GX18" s="52">
        <v>940.8</v>
      </c>
      <c r="GY18" s="40">
        <v>940.8</v>
      </c>
      <c r="GZ18" s="40">
        <f t="shared" si="48"/>
        <v>100</v>
      </c>
      <c r="HA18" s="52">
        <v>108.7</v>
      </c>
      <c r="HB18" s="40">
        <v>108.7</v>
      </c>
      <c r="HC18" s="40">
        <f t="shared" si="49"/>
        <v>100</v>
      </c>
      <c r="HD18" s="52">
        <v>43384.6</v>
      </c>
      <c r="HE18" s="40">
        <v>43384.6</v>
      </c>
      <c r="HF18" s="40">
        <f t="shared" si="50"/>
        <v>100</v>
      </c>
      <c r="HG18" s="53">
        <v>5316.5</v>
      </c>
      <c r="HH18" s="40">
        <v>5316.5</v>
      </c>
      <c r="HI18" s="40">
        <f t="shared" si="51"/>
        <v>100</v>
      </c>
      <c r="HJ18" s="53"/>
      <c r="HK18" s="40"/>
      <c r="HL18" s="40"/>
      <c r="HM18" s="52"/>
      <c r="HN18" s="40"/>
      <c r="HO18" s="40"/>
      <c r="HP18" s="52"/>
      <c r="HQ18" s="40"/>
      <c r="HR18" s="40"/>
      <c r="HS18" s="52">
        <v>1000.4</v>
      </c>
      <c r="HT18" s="40">
        <v>1000.4</v>
      </c>
      <c r="HU18" s="40">
        <f t="shared" si="57"/>
        <v>100</v>
      </c>
      <c r="HV18" s="52"/>
      <c r="HW18" s="40"/>
      <c r="HX18" s="40"/>
      <c r="HY18" s="40">
        <v>27.55</v>
      </c>
      <c r="HZ18" s="40">
        <v>27.55</v>
      </c>
      <c r="IA18" s="54">
        <f t="shared" si="73"/>
        <v>100</v>
      </c>
      <c r="IB18" s="54"/>
      <c r="IC18" s="54"/>
      <c r="ID18" s="55"/>
      <c r="IE18" s="54"/>
      <c r="IF18" s="54"/>
      <c r="IG18" s="55"/>
      <c r="IH18" s="52">
        <v>655.4</v>
      </c>
      <c r="II18" s="40">
        <v>636.22799999999995</v>
      </c>
      <c r="IJ18" s="43">
        <f t="shared" si="74"/>
        <v>97.074763503204139</v>
      </c>
      <c r="IK18" s="56">
        <f t="shared" si="75"/>
        <v>24389.478180000002</v>
      </c>
      <c r="IL18" s="57">
        <f t="shared" si="76"/>
        <v>23207.697620000003</v>
      </c>
      <c r="IM18" s="29">
        <f t="shared" si="60"/>
        <v>95.154547582862634</v>
      </c>
      <c r="IN18" s="64">
        <v>1500</v>
      </c>
      <c r="IO18" s="40">
        <v>1500</v>
      </c>
      <c r="IP18" s="40">
        <f t="shared" si="77"/>
        <v>100</v>
      </c>
      <c r="IQ18" s="40"/>
      <c r="IR18" s="40"/>
      <c r="IS18" s="54"/>
      <c r="IT18" s="40">
        <v>9900</v>
      </c>
      <c r="IU18" s="40">
        <v>9900</v>
      </c>
      <c r="IV18" s="54">
        <f t="shared" si="78"/>
        <v>100</v>
      </c>
      <c r="IW18" s="40"/>
      <c r="IX18" s="40"/>
      <c r="IY18" s="40"/>
      <c r="IZ18" s="40"/>
      <c r="JA18" s="40"/>
      <c r="JB18" s="40"/>
      <c r="JC18" s="40">
        <v>1489.43866</v>
      </c>
      <c r="JD18" s="40">
        <v>1489.43866</v>
      </c>
      <c r="JE18" s="40">
        <v>100</v>
      </c>
      <c r="JF18" s="40">
        <v>15.044840000000001</v>
      </c>
      <c r="JG18" s="40">
        <v>15.044840000000001</v>
      </c>
      <c r="JH18" s="40">
        <v>100</v>
      </c>
      <c r="JI18" s="40"/>
      <c r="JJ18" s="40"/>
      <c r="JK18" s="40"/>
      <c r="JL18" s="40"/>
      <c r="JM18" s="40"/>
      <c r="JN18" s="54"/>
      <c r="JO18" s="40">
        <v>6060.6066799999999</v>
      </c>
      <c r="JP18" s="40">
        <v>4878.8261199999997</v>
      </c>
      <c r="JQ18" s="54">
        <f t="shared" si="80"/>
        <v>80.50062275283635</v>
      </c>
      <c r="JR18" s="54"/>
      <c r="JS18" s="54"/>
      <c r="JT18" s="54"/>
      <c r="JU18" s="54"/>
      <c r="JV18" s="54"/>
      <c r="JW18" s="54"/>
      <c r="JX18" s="54"/>
      <c r="JY18" s="54"/>
      <c r="JZ18" s="54"/>
      <c r="KA18" s="54">
        <v>2970</v>
      </c>
      <c r="KB18" s="54">
        <v>2970</v>
      </c>
      <c r="KC18" s="54">
        <f t="shared" si="84"/>
        <v>100</v>
      </c>
      <c r="KD18" s="54">
        <v>30</v>
      </c>
      <c r="KE18" s="54">
        <v>30</v>
      </c>
      <c r="KF18" s="54">
        <f t="shared" si="85"/>
        <v>100</v>
      </c>
      <c r="KG18" s="54"/>
      <c r="KH18" s="54"/>
      <c r="KI18" s="54"/>
      <c r="KJ18" s="54"/>
      <c r="KK18" s="54"/>
      <c r="KL18" s="54"/>
      <c r="KM18" s="54"/>
      <c r="KN18" s="54"/>
      <c r="KO18" s="54"/>
      <c r="KP18" s="54">
        <v>2400.1441199999999</v>
      </c>
      <c r="KQ18" s="54">
        <v>2400.1441199999999</v>
      </c>
      <c r="KR18" s="54">
        <f t="shared" si="86"/>
        <v>100</v>
      </c>
      <c r="KS18" s="54">
        <v>24.243880000000001</v>
      </c>
      <c r="KT18" s="54">
        <v>24.243880000000001</v>
      </c>
      <c r="KU18" s="54">
        <f t="shared" si="87"/>
        <v>100</v>
      </c>
      <c r="KV18" s="54"/>
      <c r="KW18" s="54"/>
      <c r="KX18" s="54"/>
      <c r="KY18" s="54"/>
      <c r="KZ18" s="54"/>
      <c r="LA18" s="54"/>
      <c r="LB18" s="54"/>
      <c r="LC18" s="54"/>
      <c r="LD18" s="54"/>
      <c r="LE18" s="41"/>
      <c r="LF18" s="40"/>
      <c r="LG18" s="43"/>
      <c r="LH18" s="58">
        <f t="shared" si="90"/>
        <v>1179182.86479</v>
      </c>
      <c r="LI18" s="39">
        <f t="shared" si="91"/>
        <v>1175985.1445700002</v>
      </c>
      <c r="LJ18" s="59">
        <f t="shared" si="102"/>
        <v>99.728818971553721</v>
      </c>
      <c r="LK18" s="8"/>
      <c r="LL18" s="8"/>
      <c r="LM18" s="11"/>
      <c r="LN18" s="11"/>
    </row>
    <row r="19" spans="1:326" ht="15" customHeight="1" x14ac:dyDescent="0.2">
      <c r="A19" s="36" t="s">
        <v>73</v>
      </c>
      <c r="B19" s="37">
        <f t="shared" si="92"/>
        <v>185112.1</v>
      </c>
      <c r="C19" s="38">
        <f t="shared" si="93"/>
        <v>185112.04025999998</v>
      </c>
      <c r="D19" s="39">
        <f t="shared" si="94"/>
        <v>99.999967727663389</v>
      </c>
      <c r="E19" s="40"/>
      <c r="F19" s="40"/>
      <c r="G19" s="40"/>
      <c r="H19" s="41">
        <v>130653</v>
      </c>
      <c r="I19" s="40">
        <v>130653</v>
      </c>
      <c r="J19" s="42">
        <f t="shared" si="61"/>
        <v>100</v>
      </c>
      <c r="K19" s="41">
        <v>54459.1</v>
      </c>
      <c r="L19" s="40">
        <v>54459.040259999994</v>
      </c>
      <c r="M19" s="40">
        <f t="shared" si="95"/>
        <v>99.999890302998011</v>
      </c>
      <c r="N19" s="40"/>
      <c r="O19" s="40"/>
      <c r="P19" s="43"/>
      <c r="Q19" s="60">
        <f t="shared" si="62"/>
        <v>201654.29592</v>
      </c>
      <c r="R19" s="42">
        <f t="shared" si="63"/>
        <v>193010.14595000001</v>
      </c>
      <c r="S19" s="40">
        <f t="shared" si="96"/>
        <v>95.713381690896739</v>
      </c>
      <c r="T19" s="40">
        <v>84047.3</v>
      </c>
      <c r="U19" s="40">
        <v>84047.3</v>
      </c>
      <c r="V19" s="40">
        <f t="shared" si="97"/>
        <v>100</v>
      </c>
      <c r="W19" s="41">
        <v>24872.1</v>
      </c>
      <c r="X19" s="40">
        <v>24872.1</v>
      </c>
      <c r="Y19" s="40">
        <f t="shared" si="2"/>
        <v>100</v>
      </c>
      <c r="Z19" s="41"/>
      <c r="AA19" s="40"/>
      <c r="AB19" s="40"/>
      <c r="AC19" s="41">
        <v>7971.9</v>
      </c>
      <c r="AD19" s="40">
        <v>0</v>
      </c>
      <c r="AE19" s="40">
        <f t="shared" si="6"/>
        <v>0</v>
      </c>
      <c r="AF19" s="41"/>
      <c r="AG19" s="40"/>
      <c r="AH19" s="40"/>
      <c r="AI19" s="41"/>
      <c r="AJ19" s="40"/>
      <c r="AK19" s="40"/>
      <c r="AL19" s="41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2"/>
      <c r="AX19" s="41"/>
      <c r="AY19" s="40"/>
      <c r="AZ19" s="40"/>
      <c r="BA19" s="41"/>
      <c r="BB19" s="40"/>
      <c r="BC19" s="40"/>
      <c r="BD19" s="41">
        <v>1173</v>
      </c>
      <c r="BE19" s="40">
        <v>500.75003000000004</v>
      </c>
      <c r="BF19" s="40">
        <f t="shared" si="103"/>
        <v>42.689687127024726</v>
      </c>
      <c r="BG19" s="41">
        <v>30763.703739999997</v>
      </c>
      <c r="BH19" s="40">
        <v>30763.703739999997</v>
      </c>
      <c r="BI19" s="40">
        <f t="shared" si="10"/>
        <v>99.999999999999986</v>
      </c>
      <c r="BJ19" s="61"/>
      <c r="BK19" s="40"/>
      <c r="BL19" s="40"/>
      <c r="BM19" s="41"/>
      <c r="BN19" s="40"/>
      <c r="BO19" s="40"/>
      <c r="BP19" s="41"/>
      <c r="BQ19" s="40"/>
      <c r="BR19" s="40"/>
      <c r="BS19" s="40"/>
      <c r="BT19" s="40"/>
      <c r="BU19" s="40"/>
      <c r="BV19" s="41"/>
      <c r="BW19" s="40"/>
      <c r="BX19" s="40"/>
      <c r="BY19" s="40">
        <v>6256</v>
      </c>
      <c r="BZ19" s="40">
        <v>6256</v>
      </c>
      <c r="CA19" s="40">
        <f t="shared" si="15"/>
        <v>100</v>
      </c>
      <c r="CB19" s="40">
        <v>1603.76</v>
      </c>
      <c r="CC19" s="40">
        <v>1603.76</v>
      </c>
      <c r="CD19" s="82">
        <f t="shared" si="66"/>
        <v>100</v>
      </c>
      <c r="CE19" s="41"/>
      <c r="CF19" s="41"/>
      <c r="CG19" s="62"/>
      <c r="CH19" s="41"/>
      <c r="CI19" s="41"/>
      <c r="CJ19" s="62"/>
      <c r="CK19" s="41"/>
      <c r="CL19" s="41"/>
      <c r="CM19" s="62"/>
      <c r="CN19" s="62">
        <v>391</v>
      </c>
      <c r="CO19" s="62">
        <v>391</v>
      </c>
      <c r="CP19" s="62">
        <f t="shared" si="104"/>
        <v>100</v>
      </c>
      <c r="CQ19" s="41"/>
      <c r="CR19" s="40"/>
      <c r="CS19" s="62"/>
      <c r="CT19" s="41"/>
      <c r="CU19" s="40"/>
      <c r="CV19" s="62"/>
      <c r="CW19" s="62">
        <v>13.595829999999999</v>
      </c>
      <c r="CX19" s="62">
        <v>13.595829999999999</v>
      </c>
      <c r="CY19" s="62">
        <f t="shared" si="67"/>
        <v>100</v>
      </c>
      <c r="CZ19" s="62"/>
      <c r="DA19" s="62"/>
      <c r="DB19" s="62"/>
      <c r="DC19" s="62"/>
      <c r="DD19" s="40"/>
      <c r="DE19" s="62"/>
      <c r="DF19" s="62"/>
      <c r="DG19" s="40"/>
      <c r="DH19" s="62"/>
      <c r="DI19" s="62"/>
      <c r="DJ19" s="40"/>
      <c r="DK19" s="63"/>
      <c r="DL19" s="62"/>
      <c r="DM19" s="40"/>
      <c r="DN19" s="62"/>
      <c r="DO19" s="62"/>
      <c r="DP19" s="62"/>
      <c r="DQ19" s="62"/>
      <c r="DR19" s="41">
        <v>5566.5263299999997</v>
      </c>
      <c r="DS19" s="62">
        <v>5566.5263299999997</v>
      </c>
      <c r="DT19" s="62">
        <f t="shared" si="27"/>
        <v>100</v>
      </c>
      <c r="DU19" s="41"/>
      <c r="DV19" s="40"/>
      <c r="DW19" s="62"/>
      <c r="DX19" s="62"/>
      <c r="DY19" s="62"/>
      <c r="DZ19" s="62"/>
      <c r="EA19" s="41"/>
      <c r="EB19" s="41"/>
      <c r="EC19" s="62"/>
      <c r="ED19" s="41"/>
      <c r="EE19" s="40"/>
      <c r="EF19" s="62"/>
      <c r="EG19" s="41"/>
      <c r="EH19" s="40"/>
      <c r="EI19" s="62"/>
      <c r="EJ19" s="41"/>
      <c r="EK19" s="40"/>
      <c r="EL19" s="62"/>
      <c r="EM19" s="41"/>
      <c r="EN19" s="62"/>
      <c r="EO19" s="62"/>
      <c r="EP19" s="41"/>
      <c r="EQ19" s="40"/>
      <c r="ER19" s="62"/>
      <c r="ES19" s="41">
        <v>33321.692999999999</v>
      </c>
      <c r="ET19" s="40">
        <v>33321.692999999999</v>
      </c>
      <c r="EU19" s="62">
        <f t="shared" si="114"/>
        <v>100</v>
      </c>
      <c r="EV19" s="41"/>
      <c r="EW19" s="40"/>
      <c r="EX19" s="62"/>
      <c r="EY19" s="62"/>
      <c r="EZ19" s="62"/>
      <c r="FA19" s="62"/>
      <c r="FB19" s="62"/>
      <c r="FC19" s="62"/>
      <c r="FD19" s="62"/>
      <c r="FE19" s="62">
        <v>5673.7170199999991</v>
      </c>
      <c r="FF19" s="62">
        <v>5673.7170199999991</v>
      </c>
      <c r="FG19" s="42">
        <f t="shared" si="69"/>
        <v>100</v>
      </c>
      <c r="FH19" s="50">
        <f t="shared" si="70"/>
        <v>292847.64</v>
      </c>
      <c r="FI19" s="51">
        <f t="shared" si="71"/>
        <v>292699.47100000002</v>
      </c>
      <c r="FJ19" s="39">
        <f t="shared" si="100"/>
        <v>99.949404065540705</v>
      </c>
      <c r="FK19" s="52">
        <v>2654</v>
      </c>
      <c r="FL19" s="52">
        <v>2654</v>
      </c>
      <c r="FM19" s="40">
        <f t="shared" si="109"/>
        <v>100</v>
      </c>
      <c r="FN19" s="52">
        <v>262.5</v>
      </c>
      <c r="FO19" s="40">
        <v>262.5</v>
      </c>
      <c r="FP19" s="40">
        <f t="shared" si="110"/>
        <v>100</v>
      </c>
      <c r="FQ19" s="52">
        <v>467.4</v>
      </c>
      <c r="FR19" s="40">
        <v>467.4</v>
      </c>
      <c r="FS19" s="40">
        <f t="shared" si="41"/>
        <v>100</v>
      </c>
      <c r="FT19" s="52"/>
      <c r="FU19" s="40"/>
      <c r="FV19" s="40"/>
      <c r="FW19" s="52"/>
      <c r="FX19" s="40"/>
      <c r="FY19" s="40"/>
      <c r="FZ19" s="52"/>
      <c r="GA19" s="40"/>
      <c r="GB19" s="40"/>
      <c r="GC19" s="52"/>
      <c r="GD19" s="40"/>
      <c r="GE19" s="40"/>
      <c r="GF19" s="52"/>
      <c r="GG19" s="40"/>
      <c r="GH19" s="40"/>
      <c r="GI19" s="52">
        <v>63700.1</v>
      </c>
      <c r="GJ19" s="40">
        <v>63644.482000000004</v>
      </c>
      <c r="GK19" s="40">
        <f t="shared" si="43"/>
        <v>99.912687735184093</v>
      </c>
      <c r="GL19" s="52">
        <v>874</v>
      </c>
      <c r="GM19" s="40">
        <v>874</v>
      </c>
      <c r="GN19" s="40">
        <f t="shared" si="45"/>
        <v>100</v>
      </c>
      <c r="GO19" s="52">
        <v>199849</v>
      </c>
      <c r="GP19" s="40">
        <v>199849</v>
      </c>
      <c r="GQ19" s="40">
        <f t="shared" si="46"/>
        <v>100</v>
      </c>
      <c r="GR19" s="52">
        <v>36.700000000000003</v>
      </c>
      <c r="GS19" s="40">
        <v>36.616</v>
      </c>
      <c r="GT19" s="40">
        <f t="shared" ref="GT19:GT20" si="115">GS19/GR19%</f>
        <v>99.77111716621252</v>
      </c>
      <c r="GU19" s="52">
        <v>6815.2</v>
      </c>
      <c r="GV19" s="40">
        <v>6750.0450000000001</v>
      </c>
      <c r="GW19" s="40">
        <f t="shared" si="101"/>
        <v>99.043975231834722</v>
      </c>
      <c r="GX19" s="52">
        <v>3149.64</v>
      </c>
      <c r="GY19" s="40">
        <v>3149.64</v>
      </c>
      <c r="GZ19" s="40">
        <f t="shared" si="48"/>
        <v>100</v>
      </c>
      <c r="HA19" s="52">
        <v>122.1</v>
      </c>
      <c r="HB19" s="40">
        <v>122.1</v>
      </c>
      <c r="HC19" s="40">
        <f t="shared" si="49"/>
        <v>100</v>
      </c>
      <c r="HD19" s="52">
        <v>10696.1</v>
      </c>
      <c r="HE19" s="40">
        <v>10676.971</v>
      </c>
      <c r="HF19" s="40">
        <f t="shared" si="50"/>
        <v>99.821159114069616</v>
      </c>
      <c r="HG19" s="53">
        <v>1733.2</v>
      </c>
      <c r="HH19" s="40">
        <v>1733.2</v>
      </c>
      <c r="HI19" s="40">
        <f t="shared" si="51"/>
        <v>100</v>
      </c>
      <c r="HJ19" s="53"/>
      <c r="HK19" s="40"/>
      <c r="HL19" s="40"/>
      <c r="HM19" s="52"/>
      <c r="HN19" s="40"/>
      <c r="HO19" s="40"/>
      <c r="HP19" s="52"/>
      <c r="HQ19" s="40"/>
      <c r="HR19" s="40"/>
      <c r="HS19" s="52">
        <v>1782.2</v>
      </c>
      <c r="HT19" s="40">
        <v>1782.2</v>
      </c>
      <c r="HU19" s="40">
        <f t="shared" si="57"/>
        <v>100.00000000000001</v>
      </c>
      <c r="HV19" s="52"/>
      <c r="HW19" s="40"/>
      <c r="HX19" s="40"/>
      <c r="HY19" s="40">
        <v>2.4</v>
      </c>
      <c r="HZ19" s="40">
        <v>2.4</v>
      </c>
      <c r="IA19" s="54">
        <f t="shared" si="73"/>
        <v>100</v>
      </c>
      <c r="IB19" s="54"/>
      <c r="IC19" s="54"/>
      <c r="ID19" s="55"/>
      <c r="IE19" s="54">
        <v>103</v>
      </c>
      <c r="IF19" s="54">
        <v>103</v>
      </c>
      <c r="IG19" s="54">
        <f t="shared" si="111"/>
        <v>100</v>
      </c>
      <c r="IH19" s="52">
        <v>600.1</v>
      </c>
      <c r="II19" s="40">
        <v>591.91700000000003</v>
      </c>
      <c r="IJ19" s="43">
        <f t="shared" si="74"/>
        <v>98.636393934344284</v>
      </c>
      <c r="IK19" s="56">
        <f t="shared" si="75"/>
        <v>11624.696899999999</v>
      </c>
      <c r="IL19" s="57">
        <f t="shared" si="76"/>
        <v>11624.477669999998</v>
      </c>
      <c r="IM19" s="29">
        <f t="shared" si="60"/>
        <v>99.998114101366369</v>
      </c>
      <c r="IN19" s="41"/>
      <c r="IO19" s="40"/>
      <c r="IP19" s="40"/>
      <c r="IQ19" s="40"/>
      <c r="IR19" s="40"/>
      <c r="IS19" s="54"/>
      <c r="IT19" s="40">
        <v>2970</v>
      </c>
      <c r="IU19" s="40">
        <v>2970</v>
      </c>
      <c r="IV19" s="54">
        <f t="shared" si="78"/>
        <v>100</v>
      </c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>
        <v>906.63496999999995</v>
      </c>
      <c r="JM19" s="40">
        <v>906.63496999999995</v>
      </c>
      <c r="JN19" s="54">
        <f t="shared" si="79"/>
        <v>100</v>
      </c>
      <c r="JO19" s="40"/>
      <c r="JP19" s="40"/>
      <c r="JQ19" s="54"/>
      <c r="JR19" s="54">
        <v>9.1579300000000003</v>
      </c>
      <c r="JS19" s="54">
        <v>9.1579300000000003</v>
      </c>
      <c r="JT19" s="54">
        <f t="shared" si="81"/>
        <v>100</v>
      </c>
      <c r="JU19" s="54"/>
      <c r="JV19" s="54"/>
      <c r="JW19" s="54"/>
      <c r="JX19" s="54"/>
      <c r="JY19" s="54"/>
      <c r="JZ19" s="54"/>
      <c r="KA19" s="54">
        <v>2970</v>
      </c>
      <c r="KB19" s="54">
        <v>2970</v>
      </c>
      <c r="KC19" s="54">
        <f t="shared" si="84"/>
        <v>100</v>
      </c>
      <c r="KD19" s="54">
        <v>30</v>
      </c>
      <c r="KE19" s="54">
        <v>30</v>
      </c>
      <c r="KF19" s="54">
        <f t="shared" si="85"/>
        <v>100</v>
      </c>
      <c r="KG19" s="54"/>
      <c r="KH19" s="54"/>
      <c r="KI19" s="54"/>
      <c r="KJ19" s="54"/>
      <c r="KK19" s="54"/>
      <c r="KL19" s="54"/>
      <c r="KM19" s="54"/>
      <c r="KN19" s="54"/>
      <c r="KO19" s="54"/>
      <c r="KP19" s="54">
        <v>3104.5449600000002</v>
      </c>
      <c r="KQ19" s="54">
        <v>3104.5449600000002</v>
      </c>
      <c r="KR19" s="54">
        <f t="shared" si="86"/>
        <v>100</v>
      </c>
      <c r="KS19" s="54">
        <v>31.35904</v>
      </c>
      <c r="KT19" s="54">
        <v>31.35904</v>
      </c>
      <c r="KU19" s="54">
        <f t="shared" si="87"/>
        <v>100</v>
      </c>
      <c r="KV19" s="54"/>
      <c r="KW19" s="54"/>
      <c r="KX19" s="54"/>
      <c r="KY19" s="54">
        <v>1503</v>
      </c>
      <c r="KZ19" s="54">
        <v>1502.7807700000001</v>
      </c>
      <c r="LA19" s="54">
        <f t="shared" si="88"/>
        <v>99.985413838988691</v>
      </c>
      <c r="LB19" s="54">
        <v>100</v>
      </c>
      <c r="LC19" s="54">
        <v>100</v>
      </c>
      <c r="LD19" s="54">
        <f t="shared" si="89"/>
        <v>100</v>
      </c>
      <c r="LE19" s="41"/>
      <c r="LF19" s="40"/>
      <c r="LG19" s="43"/>
      <c r="LH19" s="58">
        <f t="shared" si="90"/>
        <v>691238.73282000003</v>
      </c>
      <c r="LI19" s="39">
        <f t="shared" si="91"/>
        <v>682446.13488000003</v>
      </c>
      <c r="LJ19" s="59">
        <f t="shared" si="102"/>
        <v>98.7279940312185</v>
      </c>
      <c r="LK19" s="8"/>
      <c r="LL19" s="8"/>
      <c r="LM19" s="11"/>
      <c r="LN19" s="11"/>
    </row>
    <row r="20" spans="1:326" ht="15.75" customHeight="1" x14ac:dyDescent="0.2">
      <c r="A20" s="36" t="s">
        <v>74</v>
      </c>
      <c r="B20" s="37">
        <f t="shared" si="92"/>
        <v>97078</v>
      </c>
      <c r="C20" s="38">
        <f t="shared" si="93"/>
        <v>97078</v>
      </c>
      <c r="D20" s="39">
        <f t="shared" si="94"/>
        <v>100</v>
      </c>
      <c r="E20" s="40"/>
      <c r="F20" s="40"/>
      <c r="G20" s="40"/>
      <c r="H20" s="41">
        <v>95778</v>
      </c>
      <c r="I20" s="40">
        <v>95778</v>
      </c>
      <c r="J20" s="42">
        <f t="shared" si="61"/>
        <v>100</v>
      </c>
      <c r="K20" s="41">
        <v>1300</v>
      </c>
      <c r="L20" s="40">
        <v>1300</v>
      </c>
      <c r="M20" s="40">
        <f t="shared" si="95"/>
        <v>100</v>
      </c>
      <c r="N20" s="40"/>
      <c r="O20" s="40"/>
      <c r="P20" s="43"/>
      <c r="Q20" s="60">
        <f t="shared" si="62"/>
        <v>87820.374819999983</v>
      </c>
      <c r="R20" s="42">
        <f t="shared" si="63"/>
        <v>87820.374819999983</v>
      </c>
      <c r="S20" s="40">
        <f t="shared" si="96"/>
        <v>100</v>
      </c>
      <c r="T20" s="40">
        <v>51925.3</v>
      </c>
      <c r="U20" s="40">
        <v>51925.3</v>
      </c>
      <c r="V20" s="40">
        <f t="shared" si="97"/>
        <v>100</v>
      </c>
      <c r="W20" s="41">
        <v>9385.2000000000007</v>
      </c>
      <c r="X20" s="40">
        <v>9385.2000000000007</v>
      </c>
      <c r="Y20" s="40">
        <f t="shared" si="2"/>
        <v>100</v>
      </c>
      <c r="Z20" s="41"/>
      <c r="AA20" s="40"/>
      <c r="AB20" s="40"/>
      <c r="AC20" s="41"/>
      <c r="AD20" s="40"/>
      <c r="AE20" s="40"/>
      <c r="AF20" s="41"/>
      <c r="AG20" s="40"/>
      <c r="AH20" s="40"/>
      <c r="AI20" s="41"/>
      <c r="AJ20" s="40"/>
      <c r="AK20" s="40"/>
      <c r="AL20" s="41"/>
      <c r="AM20" s="40"/>
      <c r="AN20" s="40"/>
      <c r="AO20" s="40">
        <v>1650.6319999999998</v>
      </c>
      <c r="AP20" s="40">
        <v>1650.6319999999998</v>
      </c>
      <c r="AQ20" s="40">
        <f t="shared" si="9"/>
        <v>100</v>
      </c>
      <c r="AR20" s="40"/>
      <c r="AS20" s="40"/>
      <c r="AT20" s="40"/>
      <c r="AU20" s="40"/>
      <c r="AV20" s="40"/>
      <c r="AW20" s="42"/>
      <c r="AX20" s="41"/>
      <c r="AY20" s="40"/>
      <c r="AZ20" s="40"/>
      <c r="BA20" s="41"/>
      <c r="BB20" s="40"/>
      <c r="BC20" s="40"/>
      <c r="BD20" s="41">
        <v>2346</v>
      </c>
      <c r="BE20" s="40">
        <v>2346</v>
      </c>
      <c r="BF20" s="40">
        <f t="shared" si="103"/>
        <v>100</v>
      </c>
      <c r="BG20" s="41"/>
      <c r="BH20" s="40"/>
      <c r="BI20" s="40"/>
      <c r="BJ20" s="61"/>
      <c r="BK20" s="40"/>
      <c r="BL20" s="40"/>
      <c r="BM20" s="41"/>
      <c r="BN20" s="40"/>
      <c r="BO20" s="40"/>
      <c r="BP20" s="41"/>
      <c r="BQ20" s="40"/>
      <c r="BR20" s="40"/>
      <c r="BS20" s="40"/>
      <c r="BT20" s="40"/>
      <c r="BU20" s="40"/>
      <c r="BV20" s="41"/>
      <c r="BW20" s="40"/>
      <c r="BX20" s="40"/>
      <c r="BY20" s="40">
        <v>5083</v>
      </c>
      <c r="BZ20" s="40">
        <v>5083</v>
      </c>
      <c r="CA20" s="40">
        <f t="shared" si="15"/>
        <v>100</v>
      </c>
      <c r="CB20" s="40">
        <v>1603.76</v>
      </c>
      <c r="CC20" s="40">
        <v>1603.76</v>
      </c>
      <c r="CD20" s="82">
        <f t="shared" si="66"/>
        <v>100</v>
      </c>
      <c r="CE20" s="41"/>
      <c r="CF20" s="41"/>
      <c r="CG20" s="62"/>
      <c r="CH20" s="41">
        <v>1932.1214</v>
      </c>
      <c r="CI20" s="41">
        <v>1932.1214</v>
      </c>
      <c r="CJ20" s="62">
        <f t="shared" si="98"/>
        <v>100</v>
      </c>
      <c r="CK20" s="41"/>
      <c r="CL20" s="41"/>
      <c r="CM20" s="62"/>
      <c r="CN20" s="62">
        <v>782</v>
      </c>
      <c r="CO20" s="62">
        <v>782</v>
      </c>
      <c r="CP20" s="62">
        <f t="shared" si="104"/>
        <v>100</v>
      </c>
      <c r="CQ20" s="41"/>
      <c r="CR20" s="40"/>
      <c r="CS20" s="62"/>
      <c r="CT20" s="41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>
        <v>100</v>
      </c>
      <c r="DG20" s="62">
        <v>100</v>
      </c>
      <c r="DH20" s="62">
        <f t="shared" si="22"/>
        <v>100</v>
      </c>
      <c r="DI20" s="62">
        <v>4936.1175000000003</v>
      </c>
      <c r="DJ20" s="62">
        <v>4936.1175000000003</v>
      </c>
      <c r="DK20" s="63">
        <f t="shared" si="24"/>
        <v>100</v>
      </c>
      <c r="DL20" s="62"/>
      <c r="DM20" s="62"/>
      <c r="DN20" s="62"/>
      <c r="DO20" s="62"/>
      <c r="DP20" s="62"/>
      <c r="DQ20" s="62"/>
      <c r="DR20" s="41">
        <v>5791.2439199999999</v>
      </c>
      <c r="DS20" s="62">
        <v>5791.2439199999999</v>
      </c>
      <c r="DT20" s="62">
        <f t="shared" si="27"/>
        <v>100</v>
      </c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41"/>
      <c r="EH20" s="40"/>
      <c r="EI20" s="62"/>
      <c r="EJ20" s="41"/>
      <c r="EK20" s="40"/>
      <c r="EL20" s="62"/>
      <c r="EM20" s="41"/>
      <c r="EN20" s="40"/>
      <c r="EO20" s="62"/>
      <c r="EP20" s="41"/>
      <c r="EQ20" s="40"/>
      <c r="ER20" s="62"/>
      <c r="ES20" s="41">
        <v>2285</v>
      </c>
      <c r="ET20" s="40">
        <v>2285</v>
      </c>
      <c r="EU20" s="62">
        <f t="shared" si="114"/>
        <v>100</v>
      </c>
      <c r="EV20" s="41"/>
      <c r="EW20" s="40"/>
      <c r="EX20" s="62"/>
      <c r="EY20" s="62"/>
      <c r="EZ20" s="62"/>
      <c r="FA20" s="62"/>
      <c r="FB20" s="62"/>
      <c r="FC20" s="62"/>
      <c r="FD20" s="62"/>
      <c r="FE20" s="62"/>
      <c r="FF20" s="62"/>
      <c r="FG20" s="42"/>
      <c r="FH20" s="50">
        <f t="shared" si="70"/>
        <v>189935.3</v>
      </c>
      <c r="FI20" s="51">
        <f t="shared" si="71"/>
        <v>189920.33928000001</v>
      </c>
      <c r="FJ20" s="39">
        <f t="shared" si="100"/>
        <v>99.99212325460303</v>
      </c>
      <c r="FK20" s="52">
        <v>1831</v>
      </c>
      <c r="FL20" s="52">
        <v>1831</v>
      </c>
      <c r="FM20" s="40">
        <f t="shared" si="109"/>
        <v>100</v>
      </c>
      <c r="FN20" s="52">
        <v>245</v>
      </c>
      <c r="FO20" s="40">
        <v>245</v>
      </c>
      <c r="FP20" s="40">
        <f t="shared" si="110"/>
        <v>99.999999999999986</v>
      </c>
      <c r="FQ20" s="52">
        <v>220.7</v>
      </c>
      <c r="FR20" s="40">
        <v>220.7</v>
      </c>
      <c r="FS20" s="40">
        <f t="shared" si="41"/>
        <v>100</v>
      </c>
      <c r="FT20" s="52"/>
      <c r="FU20" s="40"/>
      <c r="FV20" s="40"/>
      <c r="FW20" s="52"/>
      <c r="FX20" s="40"/>
      <c r="FY20" s="40"/>
      <c r="FZ20" s="52">
        <v>504.6</v>
      </c>
      <c r="GA20" s="40">
        <v>504.6</v>
      </c>
      <c r="GB20" s="40">
        <v>100</v>
      </c>
      <c r="GC20" s="52"/>
      <c r="GD20" s="40"/>
      <c r="GE20" s="40"/>
      <c r="GF20" s="52">
        <v>0.1</v>
      </c>
      <c r="GG20" s="40">
        <v>0.1</v>
      </c>
      <c r="GH20" s="40">
        <v>100</v>
      </c>
      <c r="GI20" s="52">
        <v>42516.5</v>
      </c>
      <c r="GJ20" s="40">
        <v>42516.5</v>
      </c>
      <c r="GK20" s="40">
        <f t="shared" si="43"/>
        <v>100</v>
      </c>
      <c r="GL20" s="52">
        <v>524.70000000000005</v>
      </c>
      <c r="GM20" s="40">
        <v>524.70000000000005</v>
      </c>
      <c r="GN20" s="40">
        <f t="shared" si="45"/>
        <v>100</v>
      </c>
      <c r="GO20" s="52">
        <v>123586</v>
      </c>
      <c r="GP20" s="40">
        <v>123586</v>
      </c>
      <c r="GQ20" s="40">
        <f t="shared" si="46"/>
        <v>100.00000000000001</v>
      </c>
      <c r="GR20" s="52">
        <v>14.5</v>
      </c>
      <c r="GS20" s="40">
        <v>13.907999999999999</v>
      </c>
      <c r="GT20" s="40">
        <f t="shared" si="115"/>
        <v>95.917241379310354</v>
      </c>
      <c r="GU20" s="52">
        <v>4818.3</v>
      </c>
      <c r="GV20" s="40">
        <v>4818.3</v>
      </c>
      <c r="GW20" s="40">
        <f t="shared" si="101"/>
        <v>100</v>
      </c>
      <c r="GX20" s="52">
        <v>1358.7</v>
      </c>
      <c r="GY20" s="40">
        <v>1358.7</v>
      </c>
      <c r="GZ20" s="40">
        <f t="shared" si="48"/>
        <v>100</v>
      </c>
      <c r="HA20" s="52">
        <v>66.599999999999994</v>
      </c>
      <c r="HB20" s="40">
        <v>66.599999999999994</v>
      </c>
      <c r="HC20" s="40">
        <f t="shared" si="49"/>
        <v>100</v>
      </c>
      <c r="HD20" s="52">
        <v>10244.4</v>
      </c>
      <c r="HE20" s="40">
        <v>10234.038279999999</v>
      </c>
      <c r="HF20" s="40">
        <f t="shared" si="50"/>
        <v>99.898854788957863</v>
      </c>
      <c r="HG20" s="53">
        <v>1019.4</v>
      </c>
      <c r="HH20" s="40">
        <v>1019.4</v>
      </c>
      <c r="HI20" s="40">
        <f t="shared" si="51"/>
        <v>100</v>
      </c>
      <c r="HJ20" s="53">
        <v>1122</v>
      </c>
      <c r="HK20" s="40">
        <v>1122</v>
      </c>
      <c r="HL20" s="40">
        <f t="shared" si="53"/>
        <v>100</v>
      </c>
      <c r="HM20" s="52"/>
      <c r="HN20" s="40"/>
      <c r="HO20" s="40"/>
      <c r="HP20" s="52"/>
      <c r="HQ20" s="40"/>
      <c r="HR20" s="40"/>
      <c r="HS20" s="52">
        <v>1328.4</v>
      </c>
      <c r="HT20" s="40">
        <v>1328.4</v>
      </c>
      <c r="HU20" s="40">
        <f t="shared" si="57"/>
        <v>100</v>
      </c>
      <c r="HV20" s="52"/>
      <c r="HW20" s="40"/>
      <c r="HX20" s="40"/>
      <c r="HY20" s="40">
        <v>1</v>
      </c>
      <c r="HZ20" s="40">
        <v>1</v>
      </c>
      <c r="IA20" s="54">
        <f t="shared" si="73"/>
        <v>100</v>
      </c>
      <c r="IB20" s="54"/>
      <c r="IC20" s="54"/>
      <c r="ID20" s="55"/>
      <c r="IE20" s="54"/>
      <c r="IF20" s="54"/>
      <c r="IG20" s="54"/>
      <c r="IH20" s="52">
        <v>533.4</v>
      </c>
      <c r="II20" s="40">
        <v>529.39300000000003</v>
      </c>
      <c r="IJ20" s="43">
        <f t="shared" si="74"/>
        <v>99.24878140232471</v>
      </c>
      <c r="IK20" s="56">
        <f t="shared" si="75"/>
        <v>49379.999589999992</v>
      </c>
      <c r="IL20" s="57">
        <f t="shared" si="76"/>
        <v>48238.815559999988</v>
      </c>
      <c r="IM20" s="29">
        <f t="shared" si="60"/>
        <v>97.688975213699464</v>
      </c>
      <c r="IN20" s="41"/>
      <c r="IO20" s="40"/>
      <c r="IP20" s="40"/>
      <c r="IQ20" s="40"/>
      <c r="IR20" s="40"/>
      <c r="IS20" s="54"/>
      <c r="IT20" s="40">
        <v>2970</v>
      </c>
      <c r="IU20" s="40">
        <v>2970</v>
      </c>
      <c r="IV20" s="54">
        <f t="shared" si="78"/>
        <v>100</v>
      </c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>
        <v>32139.547569999999</v>
      </c>
      <c r="JM20" s="40">
        <v>32139.547569999999</v>
      </c>
      <c r="JN20" s="54">
        <f t="shared" si="79"/>
        <v>100</v>
      </c>
      <c r="JO20" s="40">
        <v>12727.274029999999</v>
      </c>
      <c r="JP20" s="40">
        <v>11586.09</v>
      </c>
      <c r="JQ20" s="54">
        <f t="shared" si="80"/>
        <v>91.033554967779708</v>
      </c>
      <c r="JR20" s="54">
        <v>324.64198999999996</v>
      </c>
      <c r="JS20" s="54">
        <v>324.64198999999996</v>
      </c>
      <c r="JT20" s="54">
        <f t="shared" si="81"/>
        <v>100</v>
      </c>
      <c r="JU20" s="54"/>
      <c r="JV20" s="54"/>
      <c r="JW20" s="54"/>
      <c r="JX20" s="54"/>
      <c r="JY20" s="54"/>
      <c r="JZ20" s="54"/>
      <c r="KA20" s="54"/>
      <c r="KB20" s="54"/>
      <c r="KC20" s="54"/>
      <c r="KD20" s="54"/>
      <c r="KE20" s="54"/>
      <c r="KF20" s="54"/>
      <c r="KG20" s="54"/>
      <c r="KH20" s="54"/>
      <c r="KI20" s="54"/>
      <c r="KJ20" s="54"/>
      <c r="KK20" s="54"/>
      <c r="KL20" s="54"/>
      <c r="KM20" s="54"/>
      <c r="KN20" s="54"/>
      <c r="KO20" s="54"/>
      <c r="KP20" s="54">
        <v>1206.3506399999999</v>
      </c>
      <c r="KQ20" s="54">
        <v>1206.3506399999999</v>
      </c>
      <c r="KR20" s="54">
        <f t="shared" si="86"/>
        <v>100</v>
      </c>
      <c r="KS20" s="54">
        <v>12.185360000000001</v>
      </c>
      <c r="KT20" s="54">
        <v>12.185360000000001</v>
      </c>
      <c r="KU20" s="54">
        <f t="shared" si="87"/>
        <v>100</v>
      </c>
      <c r="KV20" s="54"/>
      <c r="KW20" s="54"/>
      <c r="KX20" s="54"/>
      <c r="KY20" s="54"/>
      <c r="KZ20" s="54"/>
      <c r="LA20" s="54"/>
      <c r="LB20" s="54"/>
      <c r="LC20" s="54"/>
      <c r="LD20" s="54"/>
      <c r="LE20" s="41"/>
      <c r="LF20" s="40"/>
      <c r="LG20" s="43"/>
      <c r="LH20" s="58">
        <f t="shared" si="90"/>
        <v>424213.67440999998</v>
      </c>
      <c r="LI20" s="39">
        <f t="shared" si="91"/>
        <v>423057.52966</v>
      </c>
      <c r="LJ20" s="59">
        <f t="shared" si="102"/>
        <v>99.727461696842283</v>
      </c>
      <c r="LK20" s="8"/>
      <c r="LL20" s="8"/>
      <c r="LM20" s="11"/>
      <c r="LN20" s="11"/>
    </row>
    <row r="21" spans="1:326" x14ac:dyDescent="0.2">
      <c r="A21" s="36" t="s">
        <v>75</v>
      </c>
      <c r="B21" s="37">
        <f t="shared" si="92"/>
        <v>216665.4</v>
      </c>
      <c r="C21" s="38">
        <f t="shared" si="93"/>
        <v>216665.4</v>
      </c>
      <c r="D21" s="39">
        <f t="shared" si="94"/>
        <v>100</v>
      </c>
      <c r="E21" s="40"/>
      <c r="F21" s="40"/>
      <c r="G21" s="40"/>
      <c r="H21" s="41">
        <v>209400</v>
      </c>
      <c r="I21" s="40">
        <v>209400</v>
      </c>
      <c r="J21" s="42">
        <f t="shared" si="61"/>
        <v>100</v>
      </c>
      <c r="K21" s="41">
        <v>7265.4</v>
      </c>
      <c r="L21" s="40">
        <v>7265.4</v>
      </c>
      <c r="M21" s="40">
        <f t="shared" si="95"/>
        <v>100</v>
      </c>
      <c r="N21" s="40"/>
      <c r="O21" s="40"/>
      <c r="P21" s="43"/>
      <c r="Q21" s="60">
        <f t="shared" si="62"/>
        <v>210201.69860999996</v>
      </c>
      <c r="R21" s="42">
        <f t="shared" si="63"/>
        <v>210185.52785999994</v>
      </c>
      <c r="S21" s="40">
        <f t="shared" si="96"/>
        <v>99.992307031719079</v>
      </c>
      <c r="T21" s="40">
        <v>70651.899999999994</v>
      </c>
      <c r="U21" s="40">
        <v>70651.899999999994</v>
      </c>
      <c r="V21" s="40">
        <f t="shared" si="97"/>
        <v>100</v>
      </c>
      <c r="W21" s="41">
        <v>38894.9</v>
      </c>
      <c r="X21" s="40">
        <v>38894.9</v>
      </c>
      <c r="Y21" s="40">
        <f t="shared" si="2"/>
        <v>100</v>
      </c>
      <c r="Z21" s="41"/>
      <c r="AA21" s="40"/>
      <c r="AB21" s="40"/>
      <c r="AC21" s="41">
        <v>3954.9870000000001</v>
      </c>
      <c r="AD21" s="40">
        <v>3954.9870000000001</v>
      </c>
      <c r="AE21" s="40">
        <f t="shared" si="6"/>
        <v>100</v>
      </c>
      <c r="AF21" s="41"/>
      <c r="AG21" s="40"/>
      <c r="AH21" s="40"/>
      <c r="AI21" s="41"/>
      <c r="AJ21" s="40"/>
      <c r="AK21" s="40"/>
      <c r="AL21" s="41"/>
      <c r="AM21" s="40"/>
      <c r="AN21" s="40"/>
      <c r="AO21" s="40"/>
      <c r="AP21" s="40"/>
      <c r="AQ21" s="40"/>
      <c r="AR21" s="40"/>
      <c r="AS21" s="40"/>
      <c r="AT21" s="40"/>
      <c r="AU21" s="40">
        <v>27984.977190000001</v>
      </c>
      <c r="AV21" s="40">
        <v>27968.80644</v>
      </c>
      <c r="AW21" s="42">
        <f t="shared" si="107"/>
        <v>99.942216318812015</v>
      </c>
      <c r="AX21" s="41"/>
      <c r="AY21" s="40"/>
      <c r="AZ21" s="40"/>
      <c r="BA21" s="41">
        <v>7562</v>
      </c>
      <c r="BB21" s="40">
        <v>7562</v>
      </c>
      <c r="BC21" s="40">
        <f t="shared" si="65"/>
        <v>100</v>
      </c>
      <c r="BD21" s="41"/>
      <c r="BE21" s="40"/>
      <c r="BF21" s="40"/>
      <c r="BG21" s="41"/>
      <c r="BH21" s="40"/>
      <c r="BI21" s="40"/>
      <c r="BJ21" s="61"/>
      <c r="BK21" s="40"/>
      <c r="BL21" s="40"/>
      <c r="BM21" s="41"/>
      <c r="BN21" s="40"/>
      <c r="BO21" s="40"/>
      <c r="BP21" s="41"/>
      <c r="BQ21" s="40"/>
      <c r="BR21" s="40"/>
      <c r="BS21" s="40"/>
      <c r="BT21" s="40"/>
      <c r="BU21" s="40"/>
      <c r="BV21" s="41">
        <v>7308.1</v>
      </c>
      <c r="BW21" s="40">
        <v>7308.1</v>
      </c>
      <c r="BX21" s="40">
        <f t="shared" si="14"/>
        <v>100</v>
      </c>
      <c r="BY21" s="40"/>
      <c r="BZ21" s="40"/>
      <c r="CA21" s="40"/>
      <c r="CB21" s="40">
        <v>11226.32</v>
      </c>
      <c r="CC21" s="40">
        <v>11226.32</v>
      </c>
      <c r="CD21" s="82">
        <f t="shared" si="66"/>
        <v>100</v>
      </c>
      <c r="CE21" s="41"/>
      <c r="CF21" s="41"/>
      <c r="CG21" s="62"/>
      <c r="CH21" s="41">
        <v>1932.1214</v>
      </c>
      <c r="CI21" s="41">
        <v>1932.1214</v>
      </c>
      <c r="CJ21" s="62">
        <f t="shared" si="98"/>
        <v>100</v>
      </c>
      <c r="CK21" s="41">
        <v>782.6</v>
      </c>
      <c r="CL21" s="41">
        <v>782.6</v>
      </c>
      <c r="CM21" s="62">
        <f t="shared" si="99"/>
        <v>100</v>
      </c>
      <c r="CN21" s="62"/>
      <c r="CO21" s="62"/>
      <c r="CP21" s="62"/>
      <c r="CQ21" s="41"/>
      <c r="CR21" s="40"/>
      <c r="CS21" s="62"/>
      <c r="CT21" s="41">
        <v>2241.3000000000002</v>
      </c>
      <c r="CU21" s="40">
        <v>2241.3000000000002</v>
      </c>
      <c r="CV21" s="62">
        <f t="shared" si="20"/>
        <v>100</v>
      </c>
      <c r="CW21" s="62">
        <v>58.897919999999999</v>
      </c>
      <c r="CX21" s="62">
        <v>58.897919999999999</v>
      </c>
      <c r="CY21" s="62">
        <f t="shared" si="67"/>
        <v>100</v>
      </c>
      <c r="CZ21" s="62"/>
      <c r="DA21" s="62"/>
      <c r="DB21" s="62"/>
      <c r="DC21" s="62">
        <v>1174.2308500000001</v>
      </c>
      <c r="DD21" s="62">
        <v>1174.2308500000001</v>
      </c>
      <c r="DE21" s="62">
        <f t="shared" si="68"/>
        <v>100</v>
      </c>
      <c r="DF21" s="62">
        <v>150</v>
      </c>
      <c r="DG21" s="62">
        <v>150</v>
      </c>
      <c r="DH21" s="62">
        <f t="shared" si="22"/>
        <v>100</v>
      </c>
      <c r="DI21" s="62">
        <v>8958.0228100000004</v>
      </c>
      <c r="DJ21" s="62">
        <v>8958.0228100000004</v>
      </c>
      <c r="DK21" s="63">
        <f t="shared" si="24"/>
        <v>100</v>
      </c>
      <c r="DL21" s="62"/>
      <c r="DM21" s="62"/>
      <c r="DN21" s="62"/>
      <c r="DO21" s="62"/>
      <c r="DP21" s="62"/>
      <c r="DQ21" s="62"/>
      <c r="DR21" s="41">
        <v>2106.7179999999998</v>
      </c>
      <c r="DS21" s="62">
        <v>2106.7179999999998</v>
      </c>
      <c r="DT21" s="62">
        <f t="shared" si="27"/>
        <v>100.00000000000001</v>
      </c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41"/>
      <c r="EH21" s="40"/>
      <c r="EI21" s="62"/>
      <c r="EJ21" s="41"/>
      <c r="EK21" s="40"/>
      <c r="EL21" s="62"/>
      <c r="EM21" s="41"/>
      <c r="EN21" s="40"/>
      <c r="EO21" s="62"/>
      <c r="EP21" s="41"/>
      <c r="EQ21" s="40"/>
      <c r="ER21" s="62"/>
      <c r="ES21" s="41">
        <v>13961.255999999999</v>
      </c>
      <c r="ET21" s="40">
        <v>13961.255999999999</v>
      </c>
      <c r="EU21" s="62">
        <f t="shared" ref="EU21:EU26" si="116">ET21/ES21%</f>
        <v>100</v>
      </c>
      <c r="EV21" s="41"/>
      <c r="EW21" s="40"/>
      <c r="EX21" s="62"/>
      <c r="EY21" s="62"/>
      <c r="EZ21" s="62"/>
      <c r="FA21" s="62"/>
      <c r="FB21" s="62"/>
      <c r="FC21" s="62"/>
      <c r="FD21" s="62"/>
      <c r="FE21" s="62">
        <v>11253.36744</v>
      </c>
      <c r="FF21" s="62">
        <v>11253.36744</v>
      </c>
      <c r="FG21" s="42">
        <f t="shared" si="69"/>
        <v>100</v>
      </c>
      <c r="FH21" s="50">
        <f t="shared" si="70"/>
        <v>418454.14</v>
      </c>
      <c r="FI21" s="51">
        <f t="shared" si="71"/>
        <v>418380.71140000009</v>
      </c>
      <c r="FJ21" s="39">
        <f t="shared" si="100"/>
        <v>99.982452414020827</v>
      </c>
      <c r="FK21" s="52">
        <v>3852</v>
      </c>
      <c r="FL21" s="52">
        <v>3852</v>
      </c>
      <c r="FM21" s="40">
        <f t="shared" si="109"/>
        <v>99.999999999999986</v>
      </c>
      <c r="FN21" s="52">
        <v>262.5</v>
      </c>
      <c r="FO21" s="40">
        <v>262.5</v>
      </c>
      <c r="FP21" s="40">
        <f t="shared" si="110"/>
        <v>100</v>
      </c>
      <c r="FQ21" s="52">
        <v>411.8</v>
      </c>
      <c r="FR21" s="40">
        <v>411.8</v>
      </c>
      <c r="FS21" s="40">
        <f t="shared" si="41"/>
        <v>100</v>
      </c>
      <c r="FT21" s="52">
        <v>258.2</v>
      </c>
      <c r="FU21" s="40">
        <v>258.2</v>
      </c>
      <c r="FV21" s="40">
        <f>FU21/FT21%</f>
        <v>100</v>
      </c>
      <c r="FW21" s="52">
        <v>79.2</v>
      </c>
      <c r="FX21" s="40">
        <v>79.2</v>
      </c>
      <c r="FY21" s="40">
        <f>FX21/FW21%</f>
        <v>100</v>
      </c>
      <c r="FZ21" s="52">
        <v>540</v>
      </c>
      <c r="GA21" s="40">
        <v>489.58000000000004</v>
      </c>
      <c r="GB21" s="40">
        <f t="shared" si="42"/>
        <v>90.662962962962965</v>
      </c>
      <c r="GC21" s="52"/>
      <c r="GD21" s="40"/>
      <c r="GE21" s="40"/>
      <c r="GF21" s="52">
        <v>0.1</v>
      </c>
      <c r="GG21" s="40">
        <v>0.1</v>
      </c>
      <c r="GH21" s="40">
        <f t="shared" si="72"/>
        <v>100</v>
      </c>
      <c r="GI21" s="52">
        <v>113871</v>
      </c>
      <c r="GJ21" s="40">
        <v>113871</v>
      </c>
      <c r="GK21" s="40">
        <f t="shared" si="43"/>
        <v>100</v>
      </c>
      <c r="GL21" s="52">
        <v>2705.6</v>
      </c>
      <c r="GM21" s="40">
        <v>2705.6</v>
      </c>
      <c r="GN21" s="40">
        <f t="shared" si="45"/>
        <v>100</v>
      </c>
      <c r="GO21" s="52">
        <v>259672.8</v>
      </c>
      <c r="GP21" s="40">
        <v>259672.8</v>
      </c>
      <c r="GQ21" s="40">
        <f t="shared" si="46"/>
        <v>100</v>
      </c>
      <c r="GR21" s="52">
        <v>440.6</v>
      </c>
      <c r="GS21" s="40">
        <v>440.51</v>
      </c>
      <c r="GT21" s="40">
        <f>GS21/GR21%</f>
        <v>99.979573309123907</v>
      </c>
      <c r="GU21" s="52">
        <v>12260.2</v>
      </c>
      <c r="GV21" s="40">
        <v>12260.2</v>
      </c>
      <c r="GW21" s="40">
        <f t="shared" si="101"/>
        <v>100</v>
      </c>
      <c r="GX21" s="52">
        <v>5984.64</v>
      </c>
      <c r="GY21" s="40">
        <v>5984.64</v>
      </c>
      <c r="GZ21" s="40">
        <f t="shared" si="48"/>
        <v>100</v>
      </c>
      <c r="HA21" s="52">
        <v>177.9</v>
      </c>
      <c r="HB21" s="40">
        <v>177.9</v>
      </c>
      <c r="HC21" s="40">
        <f t="shared" si="49"/>
        <v>100</v>
      </c>
      <c r="HD21" s="52">
        <v>12368</v>
      </c>
      <c r="HE21" s="40">
        <v>12357.948400000001</v>
      </c>
      <c r="HF21" s="40">
        <f t="shared" si="50"/>
        <v>99.918728978007763</v>
      </c>
      <c r="HG21" s="53">
        <v>2801.4</v>
      </c>
      <c r="HH21" s="40">
        <v>2801.4</v>
      </c>
      <c r="HI21" s="40">
        <f t="shared" si="51"/>
        <v>100</v>
      </c>
      <c r="HJ21" s="53"/>
      <c r="HK21" s="40"/>
      <c r="HL21" s="40"/>
      <c r="HM21" s="52"/>
      <c r="HN21" s="40"/>
      <c r="HO21" s="40"/>
      <c r="HP21" s="52"/>
      <c r="HQ21" s="40"/>
      <c r="HR21" s="40"/>
      <c r="HS21" s="52">
        <v>2186.3000000000002</v>
      </c>
      <c r="HT21" s="40">
        <v>2186.3000000000002</v>
      </c>
      <c r="HU21" s="40">
        <f t="shared" si="57"/>
        <v>100</v>
      </c>
      <c r="HV21" s="52"/>
      <c r="HW21" s="40"/>
      <c r="HX21" s="40"/>
      <c r="HY21" s="40">
        <v>0.3</v>
      </c>
      <c r="HZ21" s="40">
        <v>0.3</v>
      </c>
      <c r="IA21" s="54">
        <f t="shared" si="73"/>
        <v>100</v>
      </c>
      <c r="IB21" s="54"/>
      <c r="IC21" s="54"/>
      <c r="ID21" s="55"/>
      <c r="IE21" s="54"/>
      <c r="IF21" s="54"/>
      <c r="IG21" s="54"/>
      <c r="IH21" s="52">
        <v>581.6</v>
      </c>
      <c r="II21" s="40">
        <v>568.73299999999995</v>
      </c>
      <c r="IJ21" s="43">
        <f t="shared" si="74"/>
        <v>97.787654745529565</v>
      </c>
      <c r="IK21" s="56">
        <f t="shared" si="75"/>
        <v>40738.834999999999</v>
      </c>
      <c r="IL21" s="57">
        <f t="shared" si="76"/>
        <v>40738.834999999999</v>
      </c>
      <c r="IM21" s="29">
        <f t="shared" si="60"/>
        <v>100</v>
      </c>
      <c r="IN21" s="41"/>
      <c r="IO21" s="40"/>
      <c r="IP21" s="40"/>
      <c r="IQ21" s="40"/>
      <c r="IR21" s="40"/>
      <c r="IS21" s="54"/>
      <c r="IT21" s="40">
        <v>5940</v>
      </c>
      <c r="IU21" s="40">
        <v>5940</v>
      </c>
      <c r="IV21" s="54">
        <f t="shared" si="78"/>
        <v>100</v>
      </c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>
        <v>8904.6024900000011</v>
      </c>
      <c r="JM21" s="40">
        <v>8904.6024900000011</v>
      </c>
      <c r="JN21" s="54">
        <f t="shared" si="79"/>
        <v>100</v>
      </c>
      <c r="JO21" s="40"/>
      <c r="JP21" s="40"/>
      <c r="JQ21" s="54"/>
      <c r="JR21" s="54">
        <v>89.945509999999999</v>
      </c>
      <c r="JS21" s="54">
        <v>89.945509999999999</v>
      </c>
      <c r="JT21" s="54">
        <v>100</v>
      </c>
      <c r="JU21" s="54"/>
      <c r="JV21" s="54"/>
      <c r="JW21" s="54"/>
      <c r="JX21" s="54"/>
      <c r="JY21" s="54"/>
      <c r="JZ21" s="54"/>
      <c r="KA21" s="54">
        <v>11753.698400000001</v>
      </c>
      <c r="KB21" s="54">
        <v>11753.698400000001</v>
      </c>
      <c r="KC21" s="54">
        <f t="shared" si="84"/>
        <v>100</v>
      </c>
      <c r="KD21" s="54">
        <v>1370.9276</v>
      </c>
      <c r="KE21" s="54">
        <v>1370.9276</v>
      </c>
      <c r="KF21" s="54">
        <f t="shared" si="85"/>
        <v>100</v>
      </c>
      <c r="KG21" s="54">
        <v>8380.84</v>
      </c>
      <c r="KH21" s="54">
        <v>8380.84</v>
      </c>
      <c r="KI21" s="54">
        <v>100</v>
      </c>
      <c r="KJ21" s="54"/>
      <c r="KK21" s="54"/>
      <c r="KL21" s="54"/>
      <c r="KM21" s="54"/>
      <c r="KN21" s="54"/>
      <c r="KO21" s="54"/>
      <c r="KP21" s="54">
        <v>4038.7010399999999</v>
      </c>
      <c r="KQ21" s="54">
        <v>4038.7010399999999</v>
      </c>
      <c r="KR21" s="54">
        <f t="shared" si="86"/>
        <v>100</v>
      </c>
      <c r="KS21" s="54">
        <v>40.794959999999996</v>
      </c>
      <c r="KT21" s="54">
        <v>40.794959999999996</v>
      </c>
      <c r="KU21" s="54">
        <f t="shared" si="87"/>
        <v>100</v>
      </c>
      <c r="KV21" s="54"/>
      <c r="KW21" s="54"/>
      <c r="KX21" s="54"/>
      <c r="KY21" s="54">
        <v>119.325</v>
      </c>
      <c r="KZ21" s="54">
        <v>119.325</v>
      </c>
      <c r="LA21" s="54">
        <f t="shared" si="88"/>
        <v>100</v>
      </c>
      <c r="LB21" s="54">
        <v>100</v>
      </c>
      <c r="LC21" s="54">
        <v>100</v>
      </c>
      <c r="LD21" s="54">
        <f t="shared" si="89"/>
        <v>100</v>
      </c>
      <c r="LE21" s="41"/>
      <c r="LF21" s="40"/>
      <c r="LG21" s="43"/>
      <c r="LH21" s="58">
        <f t="shared" si="90"/>
        <v>886060.07360999996</v>
      </c>
      <c r="LI21" s="39">
        <f t="shared" si="91"/>
        <v>885970.47426000005</v>
      </c>
      <c r="LJ21" s="59">
        <f t="shared" si="102"/>
        <v>99.989887892179269</v>
      </c>
      <c r="LK21" s="8"/>
      <c r="LL21" s="8"/>
      <c r="LM21" s="11"/>
      <c r="LN21" s="11"/>
    </row>
    <row r="22" spans="1:326" x14ac:dyDescent="0.2">
      <c r="A22" s="36" t="s">
        <v>76</v>
      </c>
      <c r="B22" s="37">
        <f t="shared" si="92"/>
        <v>72458</v>
      </c>
      <c r="C22" s="38">
        <f t="shared" si="93"/>
        <v>72458</v>
      </c>
      <c r="D22" s="39">
        <f t="shared" si="94"/>
        <v>100</v>
      </c>
      <c r="E22" s="40"/>
      <c r="F22" s="40"/>
      <c r="G22" s="40"/>
      <c r="H22" s="41">
        <v>72258</v>
      </c>
      <c r="I22" s="40">
        <v>72258</v>
      </c>
      <c r="J22" s="42">
        <f t="shared" si="61"/>
        <v>100</v>
      </c>
      <c r="K22" s="41">
        <v>200</v>
      </c>
      <c r="L22" s="40">
        <v>200</v>
      </c>
      <c r="M22" s="40"/>
      <c r="N22" s="40"/>
      <c r="O22" s="40"/>
      <c r="P22" s="43"/>
      <c r="Q22" s="60">
        <f t="shared" si="62"/>
        <v>98939.909720000011</v>
      </c>
      <c r="R22" s="42">
        <f t="shared" si="63"/>
        <v>78268.694500000012</v>
      </c>
      <c r="S22" s="40">
        <f t="shared" si="96"/>
        <v>79.107303333407572</v>
      </c>
      <c r="T22" s="40">
        <v>13115.4</v>
      </c>
      <c r="U22" s="40">
        <v>13115.4</v>
      </c>
      <c r="V22" s="40">
        <f t="shared" si="97"/>
        <v>100</v>
      </c>
      <c r="W22" s="41">
        <v>29183.8</v>
      </c>
      <c r="X22" s="40">
        <v>29183.8</v>
      </c>
      <c r="Y22" s="40">
        <f t="shared" si="2"/>
        <v>100.00000000000001</v>
      </c>
      <c r="Z22" s="41"/>
      <c r="AA22" s="40"/>
      <c r="AB22" s="40"/>
      <c r="AC22" s="41">
        <v>16397.7</v>
      </c>
      <c r="AD22" s="40">
        <v>3397.7</v>
      </c>
      <c r="AE22" s="40">
        <f t="shared" si="6"/>
        <v>20.720588863072258</v>
      </c>
      <c r="AF22" s="41"/>
      <c r="AG22" s="40"/>
      <c r="AH22" s="40"/>
      <c r="AI22" s="41"/>
      <c r="AJ22" s="40"/>
      <c r="AK22" s="40"/>
      <c r="AL22" s="41"/>
      <c r="AM22" s="40"/>
      <c r="AN22" s="40"/>
      <c r="AO22" s="40">
        <v>2060.0749999999998</v>
      </c>
      <c r="AP22" s="40">
        <v>1742.35978</v>
      </c>
      <c r="AQ22" s="40">
        <f t="shared" si="9"/>
        <v>84.577492567018197</v>
      </c>
      <c r="AR22" s="40"/>
      <c r="AS22" s="40"/>
      <c r="AT22" s="40"/>
      <c r="AU22" s="40">
        <v>1269.8334</v>
      </c>
      <c r="AV22" s="40">
        <v>1269.8334</v>
      </c>
      <c r="AW22" s="42">
        <f t="shared" si="107"/>
        <v>100</v>
      </c>
      <c r="AX22" s="41">
        <v>7353.5</v>
      </c>
      <c r="AY22" s="40">
        <v>0</v>
      </c>
      <c r="AZ22" s="40">
        <f t="shared" si="64"/>
        <v>0</v>
      </c>
      <c r="BA22" s="41">
        <v>2346</v>
      </c>
      <c r="BB22" s="40">
        <v>2346</v>
      </c>
      <c r="BC22" s="40">
        <f t="shared" si="65"/>
        <v>100</v>
      </c>
      <c r="BD22" s="41">
        <v>1564</v>
      </c>
      <c r="BE22" s="40">
        <v>1564</v>
      </c>
      <c r="BF22" s="40">
        <f t="shared" si="103"/>
        <v>100</v>
      </c>
      <c r="BG22" s="41"/>
      <c r="BH22" s="40"/>
      <c r="BI22" s="40"/>
      <c r="BJ22" s="61"/>
      <c r="BK22" s="40"/>
      <c r="BL22" s="40"/>
      <c r="BM22" s="41">
        <v>3564</v>
      </c>
      <c r="BN22" s="40">
        <v>3564</v>
      </c>
      <c r="BO22" s="40">
        <f t="shared" si="12"/>
        <v>100</v>
      </c>
      <c r="BP22" s="41"/>
      <c r="BQ22" s="40"/>
      <c r="BR22" s="40"/>
      <c r="BS22" s="40"/>
      <c r="BT22" s="40"/>
      <c r="BU22" s="40"/>
      <c r="BV22" s="41">
        <v>1564</v>
      </c>
      <c r="BW22" s="40">
        <v>1564</v>
      </c>
      <c r="BX22" s="40">
        <f t="shared" si="14"/>
        <v>100</v>
      </c>
      <c r="BY22" s="40">
        <v>3910</v>
      </c>
      <c r="BZ22" s="40">
        <v>3910</v>
      </c>
      <c r="CA22" s="40">
        <f t="shared" si="15"/>
        <v>100</v>
      </c>
      <c r="CB22" s="40"/>
      <c r="CC22" s="40"/>
      <c r="CD22" s="82"/>
      <c r="CE22" s="41"/>
      <c r="CF22" s="41"/>
      <c r="CG22" s="62"/>
      <c r="CH22" s="41">
        <v>1932.1214</v>
      </c>
      <c r="CI22" s="41">
        <v>1932.1214</v>
      </c>
      <c r="CJ22" s="62">
        <f t="shared" si="98"/>
        <v>100</v>
      </c>
      <c r="CK22" s="41">
        <v>391</v>
      </c>
      <c r="CL22" s="41">
        <v>391</v>
      </c>
      <c r="CM22" s="62">
        <f t="shared" si="99"/>
        <v>100</v>
      </c>
      <c r="CN22" s="62">
        <v>391</v>
      </c>
      <c r="CO22" s="62">
        <v>391</v>
      </c>
      <c r="CP22" s="62">
        <f t="shared" si="104"/>
        <v>100</v>
      </c>
      <c r="CQ22" s="41">
        <v>2142</v>
      </c>
      <c r="CR22" s="40">
        <v>2142</v>
      </c>
      <c r="CS22" s="62">
        <f t="shared" si="108"/>
        <v>99.999999999999986</v>
      </c>
      <c r="CT22" s="41"/>
      <c r="CU22" s="62"/>
      <c r="CV22" s="62"/>
      <c r="CW22" s="62">
        <v>62.347919999999995</v>
      </c>
      <c r="CX22" s="62">
        <v>62.347919999999995</v>
      </c>
      <c r="CY22" s="62">
        <f t="shared" si="67"/>
        <v>100</v>
      </c>
      <c r="CZ22" s="62"/>
      <c r="DA22" s="62"/>
      <c r="DB22" s="62"/>
      <c r="DC22" s="62">
        <v>937.53200000000004</v>
      </c>
      <c r="DD22" s="62">
        <v>937.53200000000004</v>
      </c>
      <c r="DE22" s="62">
        <f t="shared" si="68"/>
        <v>100</v>
      </c>
      <c r="DF22" s="62"/>
      <c r="DG22" s="62"/>
      <c r="DH22" s="62"/>
      <c r="DI22" s="62"/>
      <c r="DJ22" s="62"/>
      <c r="DK22" s="63"/>
      <c r="DL22" s="62"/>
      <c r="DM22" s="62"/>
      <c r="DN22" s="62"/>
      <c r="DO22" s="62"/>
      <c r="DP22" s="62"/>
      <c r="DQ22" s="62"/>
      <c r="DR22" s="41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41"/>
      <c r="EH22" s="40"/>
      <c r="EI22" s="62"/>
      <c r="EJ22" s="41"/>
      <c r="EK22" s="40"/>
      <c r="EL22" s="62"/>
      <c r="EM22" s="41">
        <v>250</v>
      </c>
      <c r="EN22" s="40">
        <v>250</v>
      </c>
      <c r="EO22" s="62">
        <f t="shared" si="33"/>
        <v>100</v>
      </c>
      <c r="EP22" s="41"/>
      <c r="EQ22" s="40"/>
      <c r="ER22" s="62"/>
      <c r="ES22" s="41">
        <v>10505.6</v>
      </c>
      <c r="ET22" s="40">
        <v>10505.6</v>
      </c>
      <c r="EU22" s="62">
        <f t="shared" si="116"/>
        <v>100</v>
      </c>
      <c r="EV22" s="41"/>
      <c r="EW22" s="40"/>
      <c r="EX22" s="62"/>
      <c r="EY22" s="62"/>
      <c r="EZ22" s="62"/>
      <c r="FA22" s="62"/>
      <c r="FB22" s="62"/>
      <c r="FC22" s="62"/>
      <c r="FD22" s="62"/>
      <c r="FE22" s="62"/>
      <c r="FF22" s="62"/>
      <c r="FG22" s="42"/>
      <c r="FH22" s="50">
        <f t="shared" si="70"/>
        <v>274900.22000000003</v>
      </c>
      <c r="FI22" s="51">
        <f t="shared" si="71"/>
        <v>274898.85164000001</v>
      </c>
      <c r="FJ22" s="39">
        <f t="shared" si="100"/>
        <v>99.999502233937818</v>
      </c>
      <c r="FK22" s="52">
        <v>3641</v>
      </c>
      <c r="FL22" s="52">
        <v>3641</v>
      </c>
      <c r="FM22" s="40">
        <f t="shared" si="109"/>
        <v>100.00000000000001</v>
      </c>
      <c r="FN22" s="52">
        <v>122.5</v>
      </c>
      <c r="FO22" s="40">
        <v>122.5</v>
      </c>
      <c r="FP22" s="40">
        <f t="shared" si="110"/>
        <v>99.999999999999986</v>
      </c>
      <c r="FQ22" s="52">
        <v>407</v>
      </c>
      <c r="FR22" s="40">
        <v>407</v>
      </c>
      <c r="FS22" s="40">
        <f t="shared" si="41"/>
        <v>100</v>
      </c>
      <c r="FT22" s="52"/>
      <c r="FU22" s="40"/>
      <c r="FV22" s="40"/>
      <c r="FW22" s="52"/>
      <c r="FX22" s="40"/>
      <c r="FY22" s="40"/>
      <c r="FZ22" s="52"/>
      <c r="GA22" s="40"/>
      <c r="GB22" s="40"/>
      <c r="GC22" s="52"/>
      <c r="GD22" s="40"/>
      <c r="GE22" s="40"/>
      <c r="GF22" s="52"/>
      <c r="GG22" s="40"/>
      <c r="GH22" s="40"/>
      <c r="GI22" s="52">
        <v>61227.199999999997</v>
      </c>
      <c r="GJ22" s="40">
        <v>61227.199999999997</v>
      </c>
      <c r="GK22" s="40">
        <f t="shared" si="43"/>
        <v>100</v>
      </c>
      <c r="GL22" s="52">
        <v>127.7</v>
      </c>
      <c r="GM22" s="40">
        <v>127.7</v>
      </c>
      <c r="GN22" s="40">
        <f t="shared" si="45"/>
        <v>99.999999999999986</v>
      </c>
      <c r="GO22" s="52">
        <v>192075.1</v>
      </c>
      <c r="GP22" s="40">
        <v>192073.943</v>
      </c>
      <c r="GQ22" s="40">
        <f t="shared" si="46"/>
        <v>99.99939763144728</v>
      </c>
      <c r="GR22" s="52">
        <v>24.4</v>
      </c>
      <c r="GS22" s="40">
        <v>24.379000000000001</v>
      </c>
      <c r="GT22" s="40">
        <f>GS22/GR22%</f>
        <v>99.913934426229517</v>
      </c>
      <c r="GU22" s="52">
        <v>893</v>
      </c>
      <c r="GV22" s="40">
        <v>893</v>
      </c>
      <c r="GW22" s="40">
        <f t="shared" si="101"/>
        <v>100</v>
      </c>
      <c r="GX22" s="52">
        <v>1552.32</v>
      </c>
      <c r="GY22" s="40">
        <v>1552.32</v>
      </c>
      <c r="GZ22" s="40">
        <f t="shared" si="48"/>
        <v>100</v>
      </c>
      <c r="HA22" s="52">
        <v>32.4</v>
      </c>
      <c r="HB22" s="40">
        <v>32.4</v>
      </c>
      <c r="HC22" s="40">
        <f t="shared" si="49"/>
        <v>99.999999999999986</v>
      </c>
      <c r="HD22" s="52">
        <v>7531</v>
      </c>
      <c r="HE22" s="40">
        <v>7530.9356799999996</v>
      </c>
      <c r="HF22" s="40">
        <f t="shared" si="50"/>
        <v>99.99914593015535</v>
      </c>
      <c r="HG22" s="53">
        <v>2527.1999999999998</v>
      </c>
      <c r="HH22" s="40">
        <v>2527.1999999999998</v>
      </c>
      <c r="HI22" s="40">
        <f t="shared" si="51"/>
        <v>100</v>
      </c>
      <c r="HJ22" s="53">
        <v>2137.5</v>
      </c>
      <c r="HK22" s="40">
        <v>2137.5</v>
      </c>
      <c r="HL22" s="40">
        <f t="shared" si="53"/>
        <v>100</v>
      </c>
      <c r="HM22" s="52">
        <v>782.4</v>
      </c>
      <c r="HN22" s="40">
        <v>782.33895999999993</v>
      </c>
      <c r="HO22" s="40">
        <f t="shared" si="55"/>
        <v>99.992198364008175</v>
      </c>
      <c r="HP22" s="52">
        <v>1.5</v>
      </c>
      <c r="HQ22" s="40">
        <v>1.5</v>
      </c>
      <c r="HR22" s="40">
        <f t="shared" si="112"/>
        <v>100</v>
      </c>
      <c r="HS22" s="52">
        <v>1226.7</v>
      </c>
      <c r="HT22" s="40">
        <v>1226.7</v>
      </c>
      <c r="HU22" s="40">
        <f t="shared" si="57"/>
        <v>100</v>
      </c>
      <c r="HV22" s="52"/>
      <c r="HW22" s="40"/>
      <c r="HX22" s="40"/>
      <c r="HY22" s="40">
        <v>5.5</v>
      </c>
      <c r="HZ22" s="40">
        <v>5.5</v>
      </c>
      <c r="IA22" s="54">
        <f t="shared" si="73"/>
        <v>100</v>
      </c>
      <c r="IB22" s="54"/>
      <c r="IC22" s="54"/>
      <c r="ID22" s="55"/>
      <c r="IE22" s="54"/>
      <c r="IF22" s="54"/>
      <c r="IG22" s="54"/>
      <c r="IH22" s="52">
        <v>585.79999999999995</v>
      </c>
      <c r="II22" s="40">
        <v>585.73500000000001</v>
      </c>
      <c r="IJ22" s="43">
        <f t="shared" si="74"/>
        <v>99.988904062820083</v>
      </c>
      <c r="IK22" s="56">
        <f t="shared" si="75"/>
        <v>24044.22437</v>
      </c>
      <c r="IL22" s="57">
        <f t="shared" si="76"/>
        <v>18130.748</v>
      </c>
      <c r="IM22" s="29">
        <f t="shared" si="60"/>
        <v>75.405834353391526</v>
      </c>
      <c r="IN22" s="41"/>
      <c r="IO22" s="40"/>
      <c r="IP22" s="40"/>
      <c r="IQ22" s="40"/>
      <c r="IR22" s="40"/>
      <c r="IS22" s="54"/>
      <c r="IT22" s="40">
        <v>2970</v>
      </c>
      <c r="IU22" s="40">
        <v>2970</v>
      </c>
      <c r="IV22" s="54">
        <f t="shared" si="78"/>
        <v>100</v>
      </c>
      <c r="IW22" s="40"/>
      <c r="IX22" s="40"/>
      <c r="IY22" s="40"/>
      <c r="IZ22" s="40"/>
      <c r="JA22" s="40"/>
      <c r="JB22" s="40"/>
      <c r="JC22" s="40"/>
      <c r="JD22" s="40"/>
      <c r="JE22" s="40"/>
      <c r="JF22" s="40"/>
      <c r="JG22" s="40"/>
      <c r="JH22" s="40"/>
      <c r="JI22" s="40"/>
      <c r="JJ22" s="40"/>
      <c r="JK22" s="40"/>
      <c r="JL22" s="40"/>
      <c r="JM22" s="40"/>
      <c r="JN22" s="54"/>
      <c r="JO22" s="40">
        <v>14848.486369999999</v>
      </c>
      <c r="JP22" s="40">
        <v>8935.01</v>
      </c>
      <c r="JQ22" s="54">
        <f t="shared" si="80"/>
        <v>60.174550976807751</v>
      </c>
      <c r="JR22" s="54"/>
      <c r="JS22" s="54"/>
      <c r="JT22" s="54"/>
      <c r="JU22" s="54"/>
      <c r="JV22" s="54"/>
      <c r="JW22" s="54"/>
      <c r="JX22" s="54"/>
      <c r="JY22" s="54"/>
      <c r="JZ22" s="54"/>
      <c r="KA22" s="54">
        <v>2970</v>
      </c>
      <c r="KB22" s="54">
        <v>2970</v>
      </c>
      <c r="KC22" s="54">
        <f t="shared" si="84"/>
        <v>100</v>
      </c>
      <c r="KD22" s="54">
        <v>30</v>
      </c>
      <c r="KE22" s="54">
        <v>30</v>
      </c>
      <c r="KF22" s="54">
        <f t="shared" si="85"/>
        <v>100</v>
      </c>
      <c r="KG22" s="54"/>
      <c r="KH22" s="54"/>
      <c r="KI22" s="54"/>
      <c r="KJ22" s="54"/>
      <c r="KK22" s="54"/>
      <c r="KL22" s="54"/>
      <c r="KM22" s="54"/>
      <c r="KN22" s="54"/>
      <c r="KO22" s="54"/>
      <c r="KP22" s="54">
        <v>3193.4806200000003</v>
      </c>
      <c r="KQ22" s="54">
        <v>3193.4806200000003</v>
      </c>
      <c r="KR22" s="54">
        <f t="shared" si="86"/>
        <v>100</v>
      </c>
      <c r="KS22" s="54">
        <v>32.257379999999998</v>
      </c>
      <c r="KT22" s="54">
        <v>32.257379999999998</v>
      </c>
      <c r="KU22" s="54">
        <f t="shared" si="87"/>
        <v>100</v>
      </c>
      <c r="KV22" s="54"/>
      <c r="KW22" s="54"/>
      <c r="KX22" s="54"/>
      <c r="KY22" s="54"/>
      <c r="KZ22" s="54"/>
      <c r="LA22" s="54"/>
      <c r="LB22" s="54"/>
      <c r="LC22" s="54"/>
      <c r="LD22" s="54"/>
      <c r="LE22" s="41"/>
      <c r="LF22" s="40"/>
      <c r="LG22" s="43"/>
      <c r="LH22" s="58">
        <f t="shared" si="90"/>
        <v>470342.35409000004</v>
      </c>
      <c r="LI22" s="39">
        <f t="shared" si="91"/>
        <v>443756.29414000001</v>
      </c>
      <c r="LJ22" s="59">
        <f t="shared" si="102"/>
        <v>94.347508847797116</v>
      </c>
      <c r="LK22" s="8"/>
      <c r="LL22" s="8"/>
      <c r="LM22" s="11"/>
      <c r="LN22" s="11"/>
    </row>
    <row r="23" spans="1:326" ht="14.25" customHeight="1" x14ac:dyDescent="0.2">
      <c r="A23" s="36" t="s">
        <v>77</v>
      </c>
      <c r="B23" s="37">
        <f t="shared" si="92"/>
        <v>156856.6</v>
      </c>
      <c r="C23" s="38">
        <f t="shared" si="93"/>
        <v>156856.6</v>
      </c>
      <c r="D23" s="39">
        <f t="shared" si="94"/>
        <v>100</v>
      </c>
      <c r="E23" s="40"/>
      <c r="F23" s="40"/>
      <c r="G23" s="40"/>
      <c r="H23" s="41">
        <v>152136</v>
      </c>
      <c r="I23" s="40">
        <v>152136</v>
      </c>
      <c r="J23" s="42">
        <f t="shared" si="61"/>
        <v>100</v>
      </c>
      <c r="K23" s="41">
        <v>4720.6000000000004</v>
      </c>
      <c r="L23" s="40">
        <v>4720.6000000000004</v>
      </c>
      <c r="M23" s="40">
        <f t="shared" si="95"/>
        <v>100</v>
      </c>
      <c r="N23" s="40"/>
      <c r="O23" s="40"/>
      <c r="P23" s="43"/>
      <c r="Q23" s="60">
        <f t="shared" si="62"/>
        <v>258744.38881999999</v>
      </c>
      <c r="R23" s="42">
        <f t="shared" si="63"/>
        <v>244744.38821999999</v>
      </c>
      <c r="S23" s="40">
        <f t="shared" si="96"/>
        <v>94.589254412879527</v>
      </c>
      <c r="T23" s="40">
        <v>100241.3</v>
      </c>
      <c r="U23" s="40">
        <v>100241.3</v>
      </c>
      <c r="V23" s="40">
        <f t="shared" si="97"/>
        <v>100</v>
      </c>
      <c r="W23" s="41">
        <v>10595.9</v>
      </c>
      <c r="X23" s="40">
        <v>10595.9</v>
      </c>
      <c r="Y23" s="40">
        <f t="shared" si="2"/>
        <v>100</v>
      </c>
      <c r="Z23" s="41"/>
      <c r="AA23" s="40"/>
      <c r="AB23" s="40"/>
      <c r="AC23" s="41">
        <v>19945</v>
      </c>
      <c r="AD23" s="40">
        <v>5945</v>
      </c>
      <c r="AE23" s="40">
        <f t="shared" si="6"/>
        <v>29.806969165204315</v>
      </c>
      <c r="AF23" s="41"/>
      <c r="AG23" s="40"/>
      <c r="AH23" s="40"/>
      <c r="AI23" s="41"/>
      <c r="AJ23" s="40"/>
      <c r="AK23" s="40"/>
      <c r="AL23" s="41"/>
      <c r="AM23" s="40"/>
      <c r="AN23" s="40"/>
      <c r="AO23" s="40">
        <v>265.82589000000002</v>
      </c>
      <c r="AP23" s="40">
        <v>265.82589000000002</v>
      </c>
      <c r="AQ23" s="40">
        <f t="shared" si="9"/>
        <v>100</v>
      </c>
      <c r="AR23" s="40"/>
      <c r="AS23" s="40"/>
      <c r="AT23" s="40"/>
      <c r="AU23" s="40"/>
      <c r="AV23" s="40"/>
      <c r="AW23" s="42"/>
      <c r="AX23" s="41">
        <v>10834.1006</v>
      </c>
      <c r="AY23" s="40">
        <v>10834.1</v>
      </c>
      <c r="AZ23" s="40">
        <f t="shared" si="64"/>
        <v>99.999994461930697</v>
      </c>
      <c r="BA23" s="41"/>
      <c r="BB23" s="40"/>
      <c r="BC23" s="40"/>
      <c r="BD23" s="41">
        <v>7429</v>
      </c>
      <c r="BE23" s="40">
        <v>7429</v>
      </c>
      <c r="BF23" s="40">
        <f t="shared" si="103"/>
        <v>99.999999999999986</v>
      </c>
      <c r="BG23" s="41"/>
      <c r="BH23" s="40"/>
      <c r="BI23" s="40"/>
      <c r="BJ23" s="61"/>
      <c r="BK23" s="40"/>
      <c r="BL23" s="40"/>
      <c r="BM23" s="41">
        <v>30195</v>
      </c>
      <c r="BN23" s="40">
        <v>30195</v>
      </c>
      <c r="BO23" s="40">
        <f t="shared" si="12"/>
        <v>100</v>
      </c>
      <c r="BP23" s="41"/>
      <c r="BQ23" s="40"/>
      <c r="BR23" s="40"/>
      <c r="BS23" s="40"/>
      <c r="BT23" s="40"/>
      <c r="BU23" s="40"/>
      <c r="BV23" s="41"/>
      <c r="BW23" s="40"/>
      <c r="BX23" s="40"/>
      <c r="BY23" s="40">
        <v>9384</v>
      </c>
      <c r="BZ23" s="40">
        <v>9384</v>
      </c>
      <c r="CA23" s="40">
        <f t="shared" si="15"/>
        <v>100</v>
      </c>
      <c r="CB23" s="40">
        <v>3207.52</v>
      </c>
      <c r="CC23" s="40">
        <v>3207.52</v>
      </c>
      <c r="CD23" s="82">
        <f t="shared" si="66"/>
        <v>100</v>
      </c>
      <c r="CE23" s="41"/>
      <c r="CF23" s="41"/>
      <c r="CG23" s="62"/>
      <c r="CH23" s="41">
        <v>3864.2428</v>
      </c>
      <c r="CI23" s="41">
        <v>3864.2428</v>
      </c>
      <c r="CJ23" s="62">
        <f t="shared" si="98"/>
        <v>100</v>
      </c>
      <c r="CK23" s="41"/>
      <c r="CL23" s="41"/>
      <c r="CM23" s="62"/>
      <c r="CN23" s="62">
        <v>782</v>
      </c>
      <c r="CO23" s="62">
        <v>782</v>
      </c>
      <c r="CP23" s="62">
        <f t="shared" si="104"/>
        <v>100</v>
      </c>
      <c r="CQ23" s="41"/>
      <c r="CR23" s="40"/>
      <c r="CS23" s="62"/>
      <c r="CT23" s="41"/>
      <c r="CU23" s="62"/>
      <c r="CV23" s="62"/>
      <c r="CW23" s="62">
        <v>72.221919999999997</v>
      </c>
      <c r="CX23" s="62">
        <v>72.221919999999997</v>
      </c>
      <c r="CY23" s="62">
        <f t="shared" si="67"/>
        <v>100</v>
      </c>
      <c r="CZ23" s="62"/>
      <c r="DA23" s="62"/>
      <c r="DB23" s="62"/>
      <c r="DC23" s="62"/>
      <c r="DD23" s="62"/>
      <c r="DE23" s="62"/>
      <c r="DF23" s="62"/>
      <c r="DG23" s="62"/>
      <c r="DH23" s="62"/>
      <c r="DI23" s="62">
        <v>1914.48071</v>
      </c>
      <c r="DJ23" s="62">
        <v>1914.48071</v>
      </c>
      <c r="DK23" s="63">
        <f t="shared" si="24"/>
        <v>100</v>
      </c>
      <c r="DL23" s="62"/>
      <c r="DM23" s="62"/>
      <c r="DN23" s="62"/>
      <c r="DO23" s="62"/>
      <c r="DP23" s="62"/>
      <c r="DQ23" s="62"/>
      <c r="DR23" s="41">
        <v>4695.76037</v>
      </c>
      <c r="DS23" s="62">
        <v>4695.76037</v>
      </c>
      <c r="DT23" s="62">
        <f t="shared" si="27"/>
        <v>100</v>
      </c>
      <c r="DU23" s="62"/>
      <c r="DV23" s="62"/>
      <c r="DW23" s="62"/>
      <c r="DX23" s="62">
        <v>962.71600000000001</v>
      </c>
      <c r="DY23" s="62">
        <v>962.71600000000001</v>
      </c>
      <c r="DZ23" s="62">
        <f t="shared" ref="DZ23" si="117">DY23/DX23%</f>
        <v>100</v>
      </c>
      <c r="EA23" s="62"/>
      <c r="EB23" s="62"/>
      <c r="EC23" s="62"/>
      <c r="ED23" s="62"/>
      <c r="EE23" s="62"/>
      <c r="EF23" s="62"/>
      <c r="EG23" s="41"/>
      <c r="EH23" s="40"/>
      <c r="EI23" s="62"/>
      <c r="EJ23" s="41"/>
      <c r="EK23" s="40"/>
      <c r="EL23" s="62"/>
      <c r="EM23" s="41"/>
      <c r="EN23" s="40"/>
      <c r="EO23" s="62"/>
      <c r="EP23" s="41"/>
      <c r="EQ23" s="40"/>
      <c r="ER23" s="62"/>
      <c r="ES23" s="41">
        <v>21300.88853</v>
      </c>
      <c r="ET23" s="40">
        <v>21300.88853</v>
      </c>
      <c r="EU23" s="62">
        <f t="shared" si="116"/>
        <v>100</v>
      </c>
      <c r="EV23" s="41"/>
      <c r="EW23" s="40"/>
      <c r="EX23" s="62"/>
      <c r="EY23" s="62"/>
      <c r="EZ23" s="62"/>
      <c r="FA23" s="62"/>
      <c r="FB23" s="62"/>
      <c r="FC23" s="62"/>
      <c r="FD23" s="62"/>
      <c r="FE23" s="62">
        <v>33054.432000000001</v>
      </c>
      <c r="FF23" s="62">
        <v>33054.432000000001</v>
      </c>
      <c r="FG23" s="42">
        <f t="shared" si="69"/>
        <v>100</v>
      </c>
      <c r="FH23" s="50">
        <f t="shared" si="70"/>
        <v>323342.41999999993</v>
      </c>
      <c r="FI23" s="51">
        <f t="shared" si="71"/>
        <v>323328.54029999994</v>
      </c>
      <c r="FJ23" s="39">
        <f t="shared" si="100"/>
        <v>99.995707429912855</v>
      </c>
      <c r="FK23" s="52">
        <v>4038</v>
      </c>
      <c r="FL23" s="52">
        <v>4038</v>
      </c>
      <c r="FM23" s="40">
        <f t="shared" si="109"/>
        <v>100</v>
      </c>
      <c r="FN23" s="52">
        <v>262.5</v>
      </c>
      <c r="FO23" s="40">
        <v>262.5</v>
      </c>
      <c r="FP23" s="40">
        <f t="shared" si="110"/>
        <v>100</v>
      </c>
      <c r="FQ23" s="52">
        <v>412.6</v>
      </c>
      <c r="FR23" s="40">
        <v>412.6</v>
      </c>
      <c r="FS23" s="40">
        <f t="shared" si="41"/>
        <v>100</v>
      </c>
      <c r="FT23" s="52">
        <v>396.6</v>
      </c>
      <c r="FU23" s="40">
        <v>394.46600000000001</v>
      </c>
      <c r="FV23" s="40">
        <f>FU23/FT23%</f>
        <v>99.461926374180536</v>
      </c>
      <c r="FW23" s="52">
        <v>79.2</v>
      </c>
      <c r="FX23" s="40">
        <v>79.2</v>
      </c>
      <c r="FY23" s="40">
        <f>FX23/FW23%</f>
        <v>100</v>
      </c>
      <c r="FZ23" s="52">
        <v>3047.1</v>
      </c>
      <c r="GA23" s="40">
        <v>3097.5199999999995</v>
      </c>
      <c r="GB23" s="40">
        <f t="shared" si="42"/>
        <v>101.65468806406089</v>
      </c>
      <c r="GC23" s="52"/>
      <c r="GD23" s="40"/>
      <c r="GE23" s="40"/>
      <c r="GF23" s="52">
        <v>1.2</v>
      </c>
      <c r="GG23" s="40">
        <v>1.2</v>
      </c>
      <c r="GH23" s="40">
        <f t="shared" si="72"/>
        <v>100</v>
      </c>
      <c r="GI23" s="52">
        <v>77302.7</v>
      </c>
      <c r="GJ23" s="40">
        <v>77302.7</v>
      </c>
      <c r="GK23" s="40">
        <f t="shared" si="43"/>
        <v>100</v>
      </c>
      <c r="GL23" s="52">
        <v>1441.3</v>
      </c>
      <c r="GM23" s="40">
        <v>1441.3</v>
      </c>
      <c r="GN23" s="40">
        <f t="shared" si="45"/>
        <v>100</v>
      </c>
      <c r="GO23" s="52">
        <v>208460</v>
      </c>
      <c r="GP23" s="40">
        <v>208460</v>
      </c>
      <c r="GQ23" s="40">
        <f t="shared" si="46"/>
        <v>100</v>
      </c>
      <c r="GR23" s="52">
        <v>161</v>
      </c>
      <c r="GS23" s="40">
        <v>160.98599999999999</v>
      </c>
      <c r="GT23" s="40">
        <f>GS23/GR23%</f>
        <v>99.991304347826073</v>
      </c>
      <c r="GU23" s="52">
        <v>7528.3</v>
      </c>
      <c r="GV23" s="40">
        <v>7528.3</v>
      </c>
      <c r="GW23" s="40">
        <f t="shared" si="101"/>
        <v>100</v>
      </c>
      <c r="GX23" s="52">
        <v>3178.92</v>
      </c>
      <c r="GY23" s="40">
        <v>3178.92</v>
      </c>
      <c r="GZ23" s="40">
        <f t="shared" si="48"/>
        <v>100</v>
      </c>
      <c r="HA23" s="52">
        <v>103.5</v>
      </c>
      <c r="HB23" s="40">
        <v>103.5</v>
      </c>
      <c r="HC23" s="40">
        <f t="shared" si="49"/>
        <v>100.00000000000001</v>
      </c>
      <c r="HD23" s="52">
        <v>12576.6</v>
      </c>
      <c r="HE23" s="40">
        <v>12524.461300000001</v>
      </c>
      <c r="HF23" s="40">
        <f t="shared" si="50"/>
        <v>99.585430879569998</v>
      </c>
      <c r="HG23" s="53">
        <v>2255.8000000000002</v>
      </c>
      <c r="HH23" s="40">
        <v>2255.8000000000002</v>
      </c>
      <c r="HI23" s="40">
        <f t="shared" si="51"/>
        <v>100</v>
      </c>
      <c r="HJ23" s="53"/>
      <c r="HK23" s="40"/>
      <c r="HL23" s="40"/>
      <c r="HM23" s="52"/>
      <c r="HN23" s="40"/>
      <c r="HO23" s="40"/>
      <c r="HP23" s="52"/>
      <c r="HQ23" s="40"/>
      <c r="HR23" s="40"/>
      <c r="HS23" s="52">
        <v>1504.8</v>
      </c>
      <c r="HT23" s="40">
        <v>1504.8</v>
      </c>
      <c r="HU23" s="40">
        <f t="shared" si="57"/>
        <v>100</v>
      </c>
      <c r="HV23" s="52"/>
      <c r="HW23" s="40"/>
      <c r="HX23" s="40"/>
      <c r="HY23" s="40">
        <v>9.6</v>
      </c>
      <c r="HZ23" s="40">
        <v>9.6</v>
      </c>
      <c r="IA23" s="54">
        <f t="shared" si="73"/>
        <v>100</v>
      </c>
      <c r="IB23" s="54"/>
      <c r="IC23" s="54"/>
      <c r="ID23" s="55"/>
      <c r="IE23" s="54"/>
      <c r="IF23" s="54"/>
      <c r="IG23" s="54"/>
      <c r="IH23" s="52">
        <v>582.70000000000005</v>
      </c>
      <c r="II23" s="40">
        <v>572.68700000000001</v>
      </c>
      <c r="IJ23" s="43">
        <f t="shared" si="74"/>
        <v>98.281620044619871</v>
      </c>
      <c r="IK23" s="56">
        <f t="shared" si="75"/>
        <v>159506.86230000004</v>
      </c>
      <c r="IL23" s="57">
        <f t="shared" si="76"/>
        <v>98430.248269999996</v>
      </c>
      <c r="IM23" s="29">
        <f t="shared" si="60"/>
        <v>61.709099439792546</v>
      </c>
      <c r="IN23" s="41">
        <v>48471.4</v>
      </c>
      <c r="IO23" s="40">
        <v>48471.4</v>
      </c>
      <c r="IP23" s="40">
        <f t="shared" si="77"/>
        <v>100</v>
      </c>
      <c r="IQ23" s="40">
        <v>2468.4</v>
      </c>
      <c r="IR23" s="40">
        <v>0</v>
      </c>
      <c r="IS23" s="54">
        <f t="shared" si="105"/>
        <v>0</v>
      </c>
      <c r="IT23" s="40">
        <v>9900</v>
      </c>
      <c r="IU23" s="40">
        <v>9900</v>
      </c>
      <c r="IV23" s="54">
        <f t="shared" si="78"/>
        <v>100</v>
      </c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54"/>
      <c r="JO23" s="40">
        <v>7676.7684600000002</v>
      </c>
      <c r="JP23" s="40">
        <v>7676.7684600000002</v>
      </c>
      <c r="JQ23" s="54">
        <f t="shared" si="80"/>
        <v>100</v>
      </c>
      <c r="JR23" s="54"/>
      <c r="JS23" s="54"/>
      <c r="JT23" s="54"/>
      <c r="JU23" s="54">
        <v>2815.0855200000001</v>
      </c>
      <c r="JV23" s="54">
        <v>2815.0855200000001</v>
      </c>
      <c r="JW23" s="54">
        <f t="shared" si="82"/>
        <v>100</v>
      </c>
      <c r="JX23" s="54">
        <v>28.432320000000001</v>
      </c>
      <c r="JY23" s="54">
        <v>28.432320000000001</v>
      </c>
      <c r="JZ23" s="54">
        <f t="shared" si="83"/>
        <v>100</v>
      </c>
      <c r="KA23" s="54">
        <v>2970</v>
      </c>
      <c r="KB23" s="54">
        <v>2970</v>
      </c>
      <c r="KC23" s="54">
        <f t="shared" si="84"/>
        <v>100</v>
      </c>
      <c r="KD23" s="54">
        <v>30</v>
      </c>
      <c r="KE23" s="54">
        <v>30</v>
      </c>
      <c r="KF23" s="54">
        <f t="shared" si="85"/>
        <v>100</v>
      </c>
      <c r="KG23" s="54"/>
      <c r="KH23" s="54"/>
      <c r="KI23" s="54"/>
      <c r="KJ23" s="54"/>
      <c r="KK23" s="54"/>
      <c r="KL23" s="54"/>
      <c r="KM23" s="54"/>
      <c r="KN23" s="54"/>
      <c r="KO23" s="54"/>
      <c r="KP23" s="54">
        <v>3420.8915400000001</v>
      </c>
      <c r="KQ23" s="54">
        <v>3412.67751</v>
      </c>
      <c r="KR23" s="54">
        <f t="shared" si="86"/>
        <v>99.759886278066574</v>
      </c>
      <c r="KS23" s="54">
        <v>34.554459999999999</v>
      </c>
      <c r="KT23" s="54">
        <v>34.554459999999999</v>
      </c>
      <c r="KU23" s="54">
        <f t="shared" si="87"/>
        <v>100</v>
      </c>
      <c r="KV23" s="54">
        <v>60000</v>
      </c>
      <c r="KW23" s="54">
        <v>1400</v>
      </c>
      <c r="KX23" s="54">
        <v>2.2999999999999998</v>
      </c>
      <c r="KY23" s="54">
        <v>16960.23</v>
      </c>
      <c r="KZ23" s="54">
        <v>16960.23</v>
      </c>
      <c r="LA23" s="54">
        <f t="shared" si="88"/>
        <v>100</v>
      </c>
      <c r="LB23" s="54">
        <v>100</v>
      </c>
      <c r="LC23" s="54">
        <v>100</v>
      </c>
      <c r="LD23" s="54">
        <f t="shared" si="89"/>
        <v>100</v>
      </c>
      <c r="LE23" s="41">
        <v>4631.1000000000004</v>
      </c>
      <c r="LF23" s="40">
        <v>4631.1000000000004</v>
      </c>
      <c r="LG23" s="43">
        <v>100</v>
      </c>
      <c r="LH23" s="58">
        <f t="shared" si="90"/>
        <v>898450.27111999993</v>
      </c>
      <c r="LI23" s="39">
        <f t="shared" si="91"/>
        <v>823359.77678999992</v>
      </c>
      <c r="LJ23" s="59">
        <f t="shared" si="102"/>
        <v>91.642220304926525</v>
      </c>
      <c r="LK23" s="8"/>
      <c r="LL23" s="8"/>
      <c r="LM23" s="11"/>
      <c r="LN23" s="11"/>
    </row>
    <row r="24" spans="1:326" ht="15" customHeight="1" x14ac:dyDescent="0.2">
      <c r="A24" s="36" t="s">
        <v>78</v>
      </c>
      <c r="B24" s="37">
        <f t="shared" si="92"/>
        <v>75477.600000000006</v>
      </c>
      <c r="C24" s="38">
        <f t="shared" si="93"/>
        <v>75477.600000000006</v>
      </c>
      <c r="D24" s="39">
        <f t="shared" si="94"/>
        <v>100</v>
      </c>
      <c r="E24" s="40"/>
      <c r="F24" s="40"/>
      <c r="G24" s="40"/>
      <c r="H24" s="41">
        <v>65428</v>
      </c>
      <c r="I24" s="40">
        <v>65428</v>
      </c>
      <c r="J24" s="42">
        <f t="shared" si="61"/>
        <v>100</v>
      </c>
      <c r="K24" s="41">
        <v>10049.6</v>
      </c>
      <c r="L24" s="40">
        <v>10049.6</v>
      </c>
      <c r="M24" s="40"/>
      <c r="N24" s="40"/>
      <c r="O24" s="40"/>
      <c r="P24" s="43"/>
      <c r="Q24" s="60">
        <f t="shared" si="62"/>
        <v>44024.461920000002</v>
      </c>
      <c r="R24" s="42">
        <f t="shared" si="63"/>
        <v>43524.461920000002</v>
      </c>
      <c r="S24" s="40">
        <f t="shared" si="96"/>
        <v>98.864267777063148</v>
      </c>
      <c r="T24" s="40">
        <v>16117.2</v>
      </c>
      <c r="U24" s="40">
        <v>16117.2</v>
      </c>
      <c r="V24" s="40">
        <f t="shared" si="97"/>
        <v>100</v>
      </c>
      <c r="W24" s="41">
        <v>7396.3</v>
      </c>
      <c r="X24" s="40">
        <v>7396.3</v>
      </c>
      <c r="Y24" s="40">
        <f t="shared" si="2"/>
        <v>99.999999999999986</v>
      </c>
      <c r="Z24" s="41"/>
      <c r="AA24" s="40"/>
      <c r="AB24" s="40"/>
      <c r="AC24" s="41">
        <v>500</v>
      </c>
      <c r="AD24" s="40">
        <v>0</v>
      </c>
      <c r="AE24" s="40">
        <f t="shared" si="6"/>
        <v>0</v>
      </c>
      <c r="AF24" s="41"/>
      <c r="AG24" s="40"/>
      <c r="AH24" s="40"/>
      <c r="AI24" s="41"/>
      <c r="AJ24" s="40"/>
      <c r="AK24" s="40"/>
      <c r="AL24" s="41"/>
      <c r="AM24" s="40"/>
      <c r="AN24" s="40"/>
      <c r="AO24" s="40">
        <v>1085.18</v>
      </c>
      <c r="AP24" s="40">
        <v>1085.18</v>
      </c>
      <c r="AQ24" s="40">
        <f t="shared" si="9"/>
        <v>100</v>
      </c>
      <c r="AR24" s="40"/>
      <c r="AS24" s="40"/>
      <c r="AT24" s="40"/>
      <c r="AU24" s="40"/>
      <c r="AV24" s="40"/>
      <c r="AW24" s="42"/>
      <c r="AX24" s="41"/>
      <c r="AY24" s="40"/>
      <c r="AZ24" s="40"/>
      <c r="BA24" s="41"/>
      <c r="BB24" s="40"/>
      <c r="BC24" s="40"/>
      <c r="BD24" s="41">
        <v>5083</v>
      </c>
      <c r="BE24" s="40">
        <v>5083</v>
      </c>
      <c r="BF24" s="40">
        <f t="shared" si="103"/>
        <v>100</v>
      </c>
      <c r="BG24" s="41"/>
      <c r="BH24" s="40"/>
      <c r="BI24" s="40"/>
      <c r="BJ24" s="61"/>
      <c r="BK24" s="40"/>
      <c r="BL24" s="40"/>
      <c r="BM24" s="41"/>
      <c r="BN24" s="40"/>
      <c r="BO24" s="40"/>
      <c r="BP24" s="41"/>
      <c r="BQ24" s="40"/>
      <c r="BR24" s="40"/>
      <c r="BS24" s="40"/>
      <c r="BT24" s="40"/>
      <c r="BU24" s="40"/>
      <c r="BV24" s="41"/>
      <c r="BW24" s="40"/>
      <c r="BX24" s="40"/>
      <c r="BY24" s="40">
        <v>6647</v>
      </c>
      <c r="BZ24" s="40">
        <v>6647</v>
      </c>
      <c r="CA24" s="40">
        <f t="shared" si="15"/>
        <v>100</v>
      </c>
      <c r="CB24" s="40">
        <v>3207.52</v>
      </c>
      <c r="CC24" s="40">
        <v>3207.52</v>
      </c>
      <c r="CD24" s="82">
        <f t="shared" si="66"/>
        <v>100</v>
      </c>
      <c r="CE24" s="41"/>
      <c r="CF24" s="41"/>
      <c r="CG24" s="62"/>
      <c r="CH24" s="41"/>
      <c r="CI24" s="41"/>
      <c r="CJ24" s="62"/>
      <c r="CK24" s="41"/>
      <c r="CL24" s="41"/>
      <c r="CM24" s="62"/>
      <c r="CN24" s="62">
        <v>391</v>
      </c>
      <c r="CO24" s="62">
        <v>391</v>
      </c>
      <c r="CP24" s="62">
        <f t="shared" si="104"/>
        <v>100</v>
      </c>
      <c r="CQ24" s="41"/>
      <c r="CR24" s="40"/>
      <c r="CS24" s="62"/>
      <c r="CT24" s="41"/>
      <c r="CU24" s="62"/>
      <c r="CV24" s="62"/>
      <c r="CW24" s="62">
        <v>72.221919999999997</v>
      </c>
      <c r="CX24" s="62">
        <v>72.221919999999997</v>
      </c>
      <c r="CY24" s="62">
        <f t="shared" si="67"/>
        <v>100</v>
      </c>
      <c r="CZ24" s="62"/>
      <c r="DA24" s="62"/>
      <c r="DB24" s="62"/>
      <c r="DC24" s="62"/>
      <c r="DD24" s="62"/>
      <c r="DE24" s="62"/>
      <c r="DF24" s="62">
        <v>50</v>
      </c>
      <c r="DG24" s="62">
        <v>50</v>
      </c>
      <c r="DH24" s="62">
        <f t="shared" si="22"/>
        <v>100</v>
      </c>
      <c r="DI24" s="62"/>
      <c r="DJ24" s="62"/>
      <c r="DK24" s="63"/>
      <c r="DL24" s="62"/>
      <c r="DM24" s="62"/>
      <c r="DN24" s="62"/>
      <c r="DO24" s="62"/>
      <c r="DP24" s="62"/>
      <c r="DQ24" s="62"/>
      <c r="DR24" s="41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41"/>
      <c r="EH24" s="40"/>
      <c r="EI24" s="62"/>
      <c r="EJ24" s="41"/>
      <c r="EK24" s="40"/>
      <c r="EL24" s="62"/>
      <c r="EM24" s="41"/>
      <c r="EN24" s="40"/>
      <c r="EO24" s="62"/>
      <c r="EP24" s="41"/>
      <c r="EQ24" s="40"/>
      <c r="ER24" s="62"/>
      <c r="ES24" s="41">
        <v>3475.04</v>
      </c>
      <c r="ET24" s="40">
        <v>3475.04</v>
      </c>
      <c r="EU24" s="62">
        <f t="shared" si="116"/>
        <v>100</v>
      </c>
      <c r="EV24" s="41"/>
      <c r="EW24" s="40"/>
      <c r="EX24" s="62"/>
      <c r="EY24" s="62"/>
      <c r="EZ24" s="62"/>
      <c r="FA24" s="62"/>
      <c r="FB24" s="62"/>
      <c r="FC24" s="62"/>
      <c r="FD24" s="62"/>
      <c r="FE24" s="62"/>
      <c r="FF24" s="62"/>
      <c r="FG24" s="42"/>
      <c r="FH24" s="50">
        <f t="shared" si="70"/>
        <v>173286.59756000002</v>
      </c>
      <c r="FI24" s="51">
        <f t="shared" si="71"/>
        <v>173168.44474000004</v>
      </c>
      <c r="FJ24" s="39">
        <f t="shared" si="100"/>
        <v>99.931816527265426</v>
      </c>
      <c r="FK24" s="52">
        <v>1386</v>
      </c>
      <c r="FL24" s="52">
        <v>1386</v>
      </c>
      <c r="FM24" s="40">
        <f t="shared" si="109"/>
        <v>100</v>
      </c>
      <c r="FN24" s="52">
        <v>245</v>
      </c>
      <c r="FO24" s="40">
        <v>245</v>
      </c>
      <c r="FP24" s="40">
        <f t="shared" si="110"/>
        <v>99.999999999999986</v>
      </c>
      <c r="FQ24" s="52">
        <v>182.2</v>
      </c>
      <c r="FR24" s="40">
        <v>182.2</v>
      </c>
      <c r="FS24" s="40">
        <f t="shared" si="41"/>
        <v>100</v>
      </c>
      <c r="FT24" s="52"/>
      <c r="FU24" s="40"/>
      <c r="FV24" s="40"/>
      <c r="FW24" s="52"/>
      <c r="FX24" s="40"/>
      <c r="FY24" s="40"/>
      <c r="FZ24" s="52">
        <v>171</v>
      </c>
      <c r="GA24" s="40">
        <v>171</v>
      </c>
      <c r="GB24" s="40">
        <f t="shared" si="42"/>
        <v>100</v>
      </c>
      <c r="GC24" s="52"/>
      <c r="GD24" s="40"/>
      <c r="GE24" s="40"/>
      <c r="GF24" s="52">
        <v>0.1</v>
      </c>
      <c r="GG24" s="40">
        <v>0.1</v>
      </c>
      <c r="GH24" s="40">
        <f t="shared" si="72"/>
        <v>100</v>
      </c>
      <c r="GI24" s="52">
        <v>31057.8</v>
      </c>
      <c r="GJ24" s="40">
        <v>31057.8</v>
      </c>
      <c r="GK24" s="40">
        <f t="shared" si="43"/>
        <v>100</v>
      </c>
      <c r="GL24" s="52">
        <v>342.29755999999998</v>
      </c>
      <c r="GM24" s="40">
        <v>277.5</v>
      </c>
      <c r="GN24" s="40">
        <f t="shared" si="45"/>
        <v>81.069815396872841</v>
      </c>
      <c r="GO24" s="52">
        <v>125310</v>
      </c>
      <c r="GP24" s="40">
        <v>125310</v>
      </c>
      <c r="GQ24" s="40">
        <f t="shared" si="46"/>
        <v>100.00000000000001</v>
      </c>
      <c r="GR24" s="52"/>
      <c r="GS24" s="40"/>
      <c r="GT24" s="40"/>
      <c r="GU24" s="52">
        <v>3467.5</v>
      </c>
      <c r="GV24" s="40">
        <v>3467.5</v>
      </c>
      <c r="GW24" s="40">
        <f t="shared" si="101"/>
        <v>100.00000000000001</v>
      </c>
      <c r="GX24" s="52">
        <v>823.2</v>
      </c>
      <c r="GY24" s="40">
        <v>823.2</v>
      </c>
      <c r="GZ24" s="40">
        <f t="shared" si="48"/>
        <v>99.999999999999986</v>
      </c>
      <c r="HA24" s="52">
        <v>53.2</v>
      </c>
      <c r="HB24" s="40">
        <v>53.2</v>
      </c>
      <c r="HC24" s="40">
        <f t="shared" si="49"/>
        <v>100</v>
      </c>
      <c r="HD24" s="52">
        <v>7200.3</v>
      </c>
      <c r="HE24" s="40">
        <v>7191.8399100000006</v>
      </c>
      <c r="HF24" s="40">
        <f t="shared" si="50"/>
        <v>99.882503645681439</v>
      </c>
      <c r="HG24" s="53">
        <v>829.9</v>
      </c>
      <c r="HH24" s="40">
        <v>796.89283</v>
      </c>
      <c r="HI24" s="40">
        <f t="shared" si="51"/>
        <v>96.022753343776358</v>
      </c>
      <c r="HJ24" s="53"/>
      <c r="HK24" s="40"/>
      <c r="HL24" s="40"/>
      <c r="HM24" s="52"/>
      <c r="HN24" s="40"/>
      <c r="HO24" s="40"/>
      <c r="HP24" s="52"/>
      <c r="HQ24" s="40"/>
      <c r="HR24" s="40"/>
      <c r="HS24" s="52">
        <v>1695.7</v>
      </c>
      <c r="HT24" s="40">
        <v>1695.7</v>
      </c>
      <c r="HU24" s="40">
        <f t="shared" si="57"/>
        <v>100</v>
      </c>
      <c r="HV24" s="52"/>
      <c r="HW24" s="40"/>
      <c r="HX24" s="40"/>
      <c r="HY24" s="40">
        <v>1</v>
      </c>
      <c r="HZ24" s="40">
        <v>1</v>
      </c>
      <c r="IA24" s="54">
        <f t="shared" si="73"/>
        <v>100</v>
      </c>
      <c r="IB24" s="54"/>
      <c r="IC24" s="54"/>
      <c r="ID24" s="55"/>
      <c r="IE24" s="54"/>
      <c r="IF24" s="54"/>
      <c r="IG24" s="54"/>
      <c r="IH24" s="52">
        <v>521.4</v>
      </c>
      <c r="II24" s="40">
        <v>509.512</v>
      </c>
      <c r="IJ24" s="43">
        <f t="shared" si="74"/>
        <v>97.719984656693526</v>
      </c>
      <c r="IK24" s="56">
        <f t="shared" si="75"/>
        <v>29099.173570000003</v>
      </c>
      <c r="IL24" s="57">
        <f t="shared" si="76"/>
        <v>26638.672900000001</v>
      </c>
      <c r="IM24" s="29">
        <f t="shared" si="60"/>
        <v>91.544431101862386</v>
      </c>
      <c r="IN24" s="41"/>
      <c r="IO24" s="40"/>
      <c r="IP24" s="40"/>
      <c r="IQ24" s="40"/>
      <c r="IR24" s="40"/>
      <c r="IS24" s="55"/>
      <c r="IT24" s="40">
        <v>2970</v>
      </c>
      <c r="IU24" s="40">
        <v>2970</v>
      </c>
      <c r="IV24" s="54">
        <f t="shared" si="78"/>
        <v>100</v>
      </c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>
        <v>12394.441269999999</v>
      </c>
      <c r="JM24" s="40">
        <v>12394.441269999999</v>
      </c>
      <c r="JN24" s="54">
        <f t="shared" si="79"/>
        <v>100</v>
      </c>
      <c r="JO24" s="40">
        <v>6868.6875700000001</v>
      </c>
      <c r="JP24" s="40">
        <v>4408.1869000000006</v>
      </c>
      <c r="JQ24" s="54">
        <f t="shared" si="80"/>
        <v>64.178008609001282</v>
      </c>
      <c r="JR24" s="54">
        <v>1141.8327300000001</v>
      </c>
      <c r="JS24" s="54">
        <v>1141.8327300000001</v>
      </c>
      <c r="JT24" s="54">
        <v>100</v>
      </c>
      <c r="JU24" s="54"/>
      <c r="JV24" s="54"/>
      <c r="JW24" s="54"/>
      <c r="JX24" s="54"/>
      <c r="JY24" s="54"/>
      <c r="JZ24" s="54"/>
      <c r="KA24" s="54">
        <v>3369.8451600000003</v>
      </c>
      <c r="KB24" s="54">
        <v>3369.8451600000003</v>
      </c>
      <c r="KC24" s="54">
        <f t="shared" si="84"/>
        <v>100</v>
      </c>
      <c r="KD24" s="54">
        <v>34.038839999999993</v>
      </c>
      <c r="KE24" s="54">
        <v>34.038839999999993</v>
      </c>
      <c r="KF24" s="54">
        <f t="shared" si="85"/>
        <v>100</v>
      </c>
      <c r="KG24" s="54"/>
      <c r="KH24" s="54"/>
      <c r="KI24" s="54"/>
      <c r="KJ24" s="54"/>
      <c r="KK24" s="54"/>
      <c r="KL24" s="54"/>
      <c r="KM24" s="54"/>
      <c r="KN24" s="54"/>
      <c r="KO24" s="54"/>
      <c r="KP24" s="54">
        <v>2198.1247200000003</v>
      </c>
      <c r="KQ24" s="54">
        <v>2198.1247200000003</v>
      </c>
      <c r="KR24" s="54">
        <f t="shared" si="86"/>
        <v>100</v>
      </c>
      <c r="KS24" s="54">
        <v>22.203279999999999</v>
      </c>
      <c r="KT24" s="54">
        <v>22.203279999999999</v>
      </c>
      <c r="KU24" s="54">
        <f t="shared" si="87"/>
        <v>100</v>
      </c>
      <c r="KV24" s="54"/>
      <c r="KW24" s="54"/>
      <c r="KX24" s="54"/>
      <c r="KY24" s="54"/>
      <c r="KZ24" s="54"/>
      <c r="LA24" s="54"/>
      <c r="LB24" s="54">
        <v>100</v>
      </c>
      <c r="LC24" s="54">
        <v>100</v>
      </c>
      <c r="LD24" s="54">
        <f t="shared" si="89"/>
        <v>100</v>
      </c>
      <c r="LE24" s="41"/>
      <c r="LF24" s="40"/>
      <c r="LG24" s="43"/>
      <c r="LH24" s="58">
        <f t="shared" si="90"/>
        <v>321887.83305000002</v>
      </c>
      <c r="LI24" s="39">
        <f t="shared" si="91"/>
        <v>318809.17956000008</v>
      </c>
      <c r="LJ24" s="59">
        <f t="shared" si="102"/>
        <v>99.043563262137425</v>
      </c>
      <c r="LK24" s="8"/>
      <c r="LL24" s="8"/>
      <c r="LM24" s="11"/>
      <c r="LN24" s="11"/>
    </row>
    <row r="25" spans="1:326" x14ac:dyDescent="0.2">
      <c r="A25" s="36" t="s">
        <v>79</v>
      </c>
      <c r="B25" s="37">
        <f t="shared" si="92"/>
        <v>181369</v>
      </c>
      <c r="C25" s="38">
        <f t="shared" si="93"/>
        <v>181369</v>
      </c>
      <c r="D25" s="39">
        <f t="shared" si="94"/>
        <v>100</v>
      </c>
      <c r="E25" s="40"/>
      <c r="F25" s="40"/>
      <c r="G25" s="40"/>
      <c r="H25" s="41">
        <v>154568</v>
      </c>
      <c r="I25" s="40">
        <v>154568</v>
      </c>
      <c r="J25" s="42">
        <f t="shared" si="61"/>
        <v>100</v>
      </c>
      <c r="K25" s="41">
        <v>26801</v>
      </c>
      <c r="L25" s="40">
        <v>26801</v>
      </c>
      <c r="M25" s="40">
        <f t="shared" si="95"/>
        <v>100</v>
      </c>
      <c r="N25" s="40"/>
      <c r="O25" s="40"/>
      <c r="P25" s="43"/>
      <c r="Q25" s="60">
        <f t="shared" si="62"/>
        <v>223412.19706999999</v>
      </c>
      <c r="R25" s="42">
        <f t="shared" si="63"/>
        <v>223034.32522999999</v>
      </c>
      <c r="S25" s="40">
        <f t="shared" si="96"/>
        <v>99.830863379459274</v>
      </c>
      <c r="T25" s="40">
        <v>101568.9</v>
      </c>
      <c r="U25" s="40">
        <v>101568.9</v>
      </c>
      <c r="V25" s="40">
        <f t="shared" si="97"/>
        <v>100</v>
      </c>
      <c r="W25" s="41">
        <v>66380.2</v>
      </c>
      <c r="X25" s="40">
        <v>66380.2</v>
      </c>
      <c r="Y25" s="40">
        <f t="shared" si="2"/>
        <v>99.999999999999986</v>
      </c>
      <c r="Z25" s="41"/>
      <c r="AA25" s="40"/>
      <c r="AB25" s="40"/>
      <c r="AC25" s="41"/>
      <c r="AD25" s="40"/>
      <c r="AE25" s="40"/>
      <c r="AF25" s="41"/>
      <c r="AG25" s="40"/>
      <c r="AH25" s="40"/>
      <c r="AI25" s="41"/>
      <c r="AJ25" s="40"/>
      <c r="AK25" s="40"/>
      <c r="AL25" s="41"/>
      <c r="AM25" s="40"/>
      <c r="AN25" s="40"/>
      <c r="AO25" s="40"/>
      <c r="AP25" s="40"/>
      <c r="AQ25" s="40"/>
      <c r="AR25" s="40"/>
      <c r="AS25" s="40"/>
      <c r="AT25" s="40"/>
      <c r="AU25" s="40">
        <v>5198.88184</v>
      </c>
      <c r="AV25" s="40">
        <v>5197.6000000000004</v>
      </c>
      <c r="AW25" s="42">
        <f t="shared" si="107"/>
        <v>99.975343928955311</v>
      </c>
      <c r="AX25" s="41">
        <v>300</v>
      </c>
      <c r="AY25" s="40">
        <v>300</v>
      </c>
      <c r="AZ25" s="40">
        <f t="shared" si="64"/>
        <v>100</v>
      </c>
      <c r="BA25" s="41">
        <v>2346</v>
      </c>
      <c r="BB25" s="40">
        <v>2346</v>
      </c>
      <c r="BC25" s="40">
        <f t="shared" si="65"/>
        <v>100</v>
      </c>
      <c r="BD25" s="41">
        <v>1759.5</v>
      </c>
      <c r="BE25" s="40">
        <v>1759.5</v>
      </c>
      <c r="BF25" s="40">
        <f t="shared" si="103"/>
        <v>100</v>
      </c>
      <c r="BG25" s="41"/>
      <c r="BH25" s="40"/>
      <c r="BI25" s="40"/>
      <c r="BJ25" s="61"/>
      <c r="BK25" s="40"/>
      <c r="BL25" s="40"/>
      <c r="BM25" s="41"/>
      <c r="BN25" s="40"/>
      <c r="BO25" s="40"/>
      <c r="BP25" s="41"/>
      <c r="BQ25" s="40"/>
      <c r="BR25" s="40"/>
      <c r="BS25" s="40"/>
      <c r="BT25" s="40"/>
      <c r="BU25" s="40"/>
      <c r="BV25" s="41">
        <v>3128</v>
      </c>
      <c r="BW25" s="40">
        <v>3128</v>
      </c>
      <c r="BX25" s="40">
        <f t="shared" si="14"/>
        <v>100</v>
      </c>
      <c r="BY25" s="40">
        <v>5865</v>
      </c>
      <c r="BZ25" s="40">
        <v>5865</v>
      </c>
      <c r="CA25" s="40">
        <f t="shared" si="15"/>
        <v>100</v>
      </c>
      <c r="CB25" s="40">
        <v>1603.76</v>
      </c>
      <c r="CC25" s="40">
        <v>1603.76</v>
      </c>
      <c r="CD25" s="82">
        <f t="shared" si="66"/>
        <v>100</v>
      </c>
      <c r="CE25" s="41"/>
      <c r="CF25" s="41"/>
      <c r="CG25" s="62"/>
      <c r="CH25" s="41"/>
      <c r="CI25" s="41"/>
      <c r="CJ25" s="62"/>
      <c r="CK25" s="41">
        <v>391</v>
      </c>
      <c r="CL25" s="41">
        <v>391</v>
      </c>
      <c r="CM25" s="62">
        <f t="shared" si="99"/>
        <v>100</v>
      </c>
      <c r="CN25" s="62">
        <v>391</v>
      </c>
      <c r="CO25" s="62">
        <v>391</v>
      </c>
      <c r="CP25" s="62">
        <f t="shared" si="104"/>
        <v>100</v>
      </c>
      <c r="CQ25" s="41"/>
      <c r="CR25" s="40"/>
      <c r="CS25" s="62"/>
      <c r="CT25" s="41">
        <v>3339.6</v>
      </c>
      <c r="CU25" s="62">
        <v>3339.6</v>
      </c>
      <c r="CV25" s="62">
        <f t="shared" si="20"/>
        <v>100</v>
      </c>
      <c r="CW25" s="62">
        <v>72.221919999999997</v>
      </c>
      <c r="CX25" s="62">
        <v>72.221919999999997</v>
      </c>
      <c r="CY25" s="62">
        <f t="shared" si="67"/>
        <v>100</v>
      </c>
      <c r="CZ25" s="62"/>
      <c r="DA25" s="62"/>
      <c r="DB25" s="62"/>
      <c r="DC25" s="62"/>
      <c r="DD25" s="62"/>
      <c r="DE25" s="62"/>
      <c r="DF25" s="62">
        <v>100</v>
      </c>
      <c r="DG25" s="62">
        <v>100</v>
      </c>
      <c r="DH25" s="62">
        <f t="shared" si="22"/>
        <v>100</v>
      </c>
      <c r="DI25" s="62"/>
      <c r="DJ25" s="62"/>
      <c r="DK25" s="63"/>
      <c r="DL25" s="62"/>
      <c r="DM25" s="62"/>
      <c r="DN25" s="62"/>
      <c r="DO25" s="62"/>
      <c r="DP25" s="62"/>
      <c r="DQ25" s="62"/>
      <c r="DR25" s="41">
        <v>1633.7813100000001</v>
      </c>
      <c r="DS25" s="62">
        <v>1633.7813100000001</v>
      </c>
      <c r="DT25" s="62">
        <f t="shared" si="27"/>
        <v>100</v>
      </c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41"/>
      <c r="EH25" s="40"/>
      <c r="EI25" s="62"/>
      <c r="EJ25" s="41"/>
      <c r="EK25" s="40"/>
      <c r="EL25" s="62"/>
      <c r="EM25" s="41"/>
      <c r="EN25" s="40"/>
      <c r="EO25" s="62"/>
      <c r="EP25" s="41"/>
      <c r="EQ25" s="40"/>
      <c r="ER25" s="62"/>
      <c r="ES25" s="41">
        <v>29334.351999999999</v>
      </c>
      <c r="ET25" s="40">
        <v>28957.761999999999</v>
      </c>
      <c r="EU25" s="62">
        <f t="shared" si="116"/>
        <v>98.716215036895989</v>
      </c>
      <c r="EV25" s="41"/>
      <c r="EW25" s="40"/>
      <c r="EX25" s="62"/>
      <c r="EY25" s="62"/>
      <c r="EZ25" s="62"/>
      <c r="FA25" s="62"/>
      <c r="FB25" s="62"/>
      <c r="FC25" s="62"/>
      <c r="FD25" s="62"/>
      <c r="FE25" s="62"/>
      <c r="FF25" s="62"/>
      <c r="FG25" s="42"/>
      <c r="FH25" s="50">
        <f t="shared" si="70"/>
        <v>346135.42000000016</v>
      </c>
      <c r="FI25" s="51">
        <f t="shared" si="71"/>
        <v>345465.33307000005</v>
      </c>
      <c r="FJ25" s="39">
        <f t="shared" si="100"/>
        <v>99.806409026270671</v>
      </c>
      <c r="FK25" s="52">
        <v>5315</v>
      </c>
      <c r="FL25" s="52">
        <v>5315</v>
      </c>
      <c r="FM25" s="40">
        <f t="shared" si="109"/>
        <v>100</v>
      </c>
      <c r="FN25" s="52">
        <v>332.5</v>
      </c>
      <c r="FO25" s="40">
        <v>332.5</v>
      </c>
      <c r="FP25" s="40">
        <f t="shared" si="110"/>
        <v>100</v>
      </c>
      <c r="FQ25" s="52">
        <v>407.1</v>
      </c>
      <c r="FR25" s="40">
        <v>407.1</v>
      </c>
      <c r="FS25" s="40">
        <f t="shared" si="41"/>
        <v>99.999999999999986</v>
      </c>
      <c r="FT25" s="52"/>
      <c r="FU25" s="40"/>
      <c r="FV25" s="40"/>
      <c r="FW25" s="52"/>
      <c r="FX25" s="40"/>
      <c r="FY25" s="40"/>
      <c r="FZ25" s="52"/>
      <c r="GA25" s="40"/>
      <c r="GB25" s="40"/>
      <c r="GC25" s="52"/>
      <c r="GD25" s="40"/>
      <c r="GE25" s="40"/>
      <c r="GF25" s="52"/>
      <c r="GG25" s="40"/>
      <c r="GH25" s="40"/>
      <c r="GI25" s="52">
        <v>78950.899999999994</v>
      </c>
      <c r="GJ25" s="40">
        <v>78601.522549999994</v>
      </c>
      <c r="GK25" s="40">
        <f t="shared" si="43"/>
        <v>99.557475025617194</v>
      </c>
      <c r="GL25" s="52">
        <v>893.1</v>
      </c>
      <c r="GM25" s="40">
        <v>773.7</v>
      </c>
      <c r="GN25" s="40">
        <f t="shared" si="45"/>
        <v>86.630836412495796</v>
      </c>
      <c r="GO25" s="52">
        <v>216468.7</v>
      </c>
      <c r="GP25" s="40">
        <v>216468.69902</v>
      </c>
      <c r="GQ25" s="40">
        <f t="shared" si="46"/>
        <v>99.999999547278662</v>
      </c>
      <c r="GR25" s="52">
        <v>334.2</v>
      </c>
      <c r="GS25" s="40">
        <v>334.17</v>
      </c>
      <c r="GT25" s="40">
        <f>GS25/GR25%</f>
        <v>99.991023339317778</v>
      </c>
      <c r="GU25" s="52">
        <v>4780</v>
      </c>
      <c r="GV25" s="40">
        <v>4780</v>
      </c>
      <c r="GW25" s="40">
        <f t="shared" si="101"/>
        <v>100</v>
      </c>
      <c r="GX25" s="52">
        <v>3107.52</v>
      </c>
      <c r="GY25" s="40">
        <v>3107.52</v>
      </c>
      <c r="GZ25" s="40">
        <f t="shared" si="48"/>
        <v>100</v>
      </c>
      <c r="HA25" s="52">
        <v>80.099999999999994</v>
      </c>
      <c r="HB25" s="40">
        <v>80.099999999999994</v>
      </c>
      <c r="HC25" s="40">
        <f t="shared" si="49"/>
        <v>100</v>
      </c>
      <c r="HD25" s="52">
        <v>23941.9</v>
      </c>
      <c r="HE25" s="40">
        <v>23917.71</v>
      </c>
      <c r="HF25" s="40">
        <f t="shared" si="50"/>
        <v>99.898963741390602</v>
      </c>
      <c r="HG25" s="53">
        <v>2919.4</v>
      </c>
      <c r="HH25" s="40">
        <v>2919.4</v>
      </c>
      <c r="HI25" s="40">
        <f t="shared" si="51"/>
        <v>100</v>
      </c>
      <c r="HJ25" s="53">
        <v>5636.2</v>
      </c>
      <c r="HK25" s="40">
        <v>5474.9404999999997</v>
      </c>
      <c r="HL25" s="40">
        <f t="shared" si="53"/>
        <v>97.138861289521316</v>
      </c>
      <c r="HM25" s="52"/>
      <c r="HN25" s="40"/>
      <c r="HO25" s="40"/>
      <c r="HP25" s="52">
        <v>3.5</v>
      </c>
      <c r="HQ25" s="40">
        <v>3.5</v>
      </c>
      <c r="HR25" s="40">
        <f t="shared" si="112"/>
        <v>99.999999999999986</v>
      </c>
      <c r="HS25" s="52">
        <v>2334.4</v>
      </c>
      <c r="HT25" s="40">
        <v>2334.4</v>
      </c>
      <c r="HU25" s="40">
        <f t="shared" si="57"/>
        <v>100</v>
      </c>
      <c r="HV25" s="52"/>
      <c r="HW25" s="40"/>
      <c r="HX25" s="40"/>
      <c r="HY25" s="40">
        <v>2</v>
      </c>
      <c r="HZ25" s="40">
        <v>2</v>
      </c>
      <c r="IA25" s="54">
        <f t="shared" si="73"/>
        <v>100</v>
      </c>
      <c r="IB25" s="54"/>
      <c r="IC25" s="54"/>
      <c r="ID25" s="55"/>
      <c r="IE25" s="54"/>
      <c r="IF25" s="54"/>
      <c r="IG25" s="54"/>
      <c r="IH25" s="52">
        <v>628.9</v>
      </c>
      <c r="II25" s="40">
        <v>613.07100000000003</v>
      </c>
      <c r="IJ25" s="43">
        <f t="shared" si="74"/>
        <v>97.483065670217854</v>
      </c>
      <c r="IK25" s="56">
        <f t="shared" si="75"/>
        <v>8311.1</v>
      </c>
      <c r="IL25" s="57">
        <f t="shared" si="76"/>
        <v>7717.4178200000006</v>
      </c>
      <c r="IM25" s="29">
        <f t="shared" si="60"/>
        <v>92.856755664111859</v>
      </c>
      <c r="IN25" s="41">
        <v>972</v>
      </c>
      <c r="IO25" s="40">
        <v>378.31781999999998</v>
      </c>
      <c r="IP25" s="40">
        <f t="shared" si="77"/>
        <v>38.921586419753083</v>
      </c>
      <c r="IQ25" s="40"/>
      <c r="IR25" s="40"/>
      <c r="IS25" s="55"/>
      <c r="IT25" s="40"/>
      <c r="IU25" s="40"/>
      <c r="IV25" s="54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54"/>
      <c r="JO25" s="40"/>
      <c r="JP25" s="40"/>
      <c r="JQ25" s="54"/>
      <c r="JR25" s="54"/>
      <c r="JS25" s="54"/>
      <c r="JT25" s="54"/>
      <c r="JU25" s="54"/>
      <c r="JV25" s="54"/>
      <c r="JW25" s="54"/>
      <c r="JX25" s="54"/>
      <c r="JY25" s="54"/>
      <c r="JZ25" s="54"/>
      <c r="KA25" s="54"/>
      <c r="KB25" s="54"/>
      <c r="KC25" s="54"/>
      <c r="KD25" s="54"/>
      <c r="KE25" s="54"/>
      <c r="KF25" s="54"/>
      <c r="KG25" s="54"/>
      <c r="KH25" s="54"/>
      <c r="KI25" s="54"/>
      <c r="KJ25" s="54"/>
      <c r="KK25" s="54"/>
      <c r="KL25" s="54"/>
      <c r="KM25" s="54"/>
      <c r="KN25" s="54"/>
      <c r="KO25" s="54"/>
      <c r="KP25" s="54"/>
      <c r="KQ25" s="54"/>
      <c r="KR25" s="54"/>
      <c r="KS25" s="54"/>
      <c r="KT25" s="54"/>
      <c r="KU25" s="54"/>
      <c r="KV25" s="54"/>
      <c r="KW25" s="54"/>
      <c r="KX25" s="54"/>
      <c r="KY25" s="54">
        <v>7139.1</v>
      </c>
      <c r="KZ25" s="54">
        <v>7139.1</v>
      </c>
      <c r="LA25" s="54">
        <f t="shared" si="88"/>
        <v>100</v>
      </c>
      <c r="LB25" s="54">
        <v>200</v>
      </c>
      <c r="LC25" s="54">
        <v>200</v>
      </c>
      <c r="LD25" s="54">
        <f t="shared" si="89"/>
        <v>100</v>
      </c>
      <c r="LE25" s="41"/>
      <c r="LF25" s="40"/>
      <c r="LG25" s="43"/>
      <c r="LH25" s="58">
        <f t="shared" si="90"/>
        <v>759227.71707000013</v>
      </c>
      <c r="LI25" s="39">
        <f t="shared" si="91"/>
        <v>757586.07611999998</v>
      </c>
      <c r="LJ25" s="59">
        <f t="shared" si="102"/>
        <v>99.783774892158107</v>
      </c>
      <c r="LK25" s="8"/>
      <c r="LL25" s="8"/>
      <c r="LM25" s="11"/>
      <c r="LN25" s="11"/>
    </row>
    <row r="26" spans="1:326" x14ac:dyDescent="0.2">
      <c r="A26" s="36" t="s">
        <v>80</v>
      </c>
      <c r="B26" s="37">
        <f t="shared" si="92"/>
        <v>160160.4</v>
      </c>
      <c r="C26" s="38">
        <f t="shared" si="93"/>
        <v>160144.59682999999</v>
      </c>
      <c r="D26" s="39">
        <f t="shared" si="94"/>
        <v>99.990132910507214</v>
      </c>
      <c r="E26" s="40"/>
      <c r="F26" s="40"/>
      <c r="G26" s="40"/>
      <c r="H26" s="41">
        <v>100388</v>
      </c>
      <c r="I26" s="40">
        <v>100388</v>
      </c>
      <c r="J26" s="42">
        <f t="shared" si="61"/>
        <v>100</v>
      </c>
      <c r="K26" s="41">
        <v>59772.4</v>
      </c>
      <c r="L26" s="40">
        <v>59756.596829999995</v>
      </c>
      <c r="M26" s="40">
        <f t="shared" si="95"/>
        <v>99.973561091741317</v>
      </c>
      <c r="N26" s="40"/>
      <c r="O26" s="40"/>
      <c r="P26" s="43"/>
      <c r="Q26" s="60">
        <f t="shared" si="62"/>
        <v>225648.36656000002</v>
      </c>
      <c r="R26" s="42">
        <f t="shared" si="63"/>
        <v>224648.36656000002</v>
      </c>
      <c r="S26" s="40">
        <f t="shared" si="96"/>
        <v>99.55683259965717</v>
      </c>
      <c r="T26" s="40">
        <v>77186.3</v>
      </c>
      <c r="U26" s="40">
        <v>77186.3</v>
      </c>
      <c r="V26" s="40">
        <f t="shared" si="97"/>
        <v>100</v>
      </c>
      <c r="W26" s="41">
        <v>12293.9</v>
      </c>
      <c r="X26" s="40">
        <v>12293.9</v>
      </c>
      <c r="Y26" s="40">
        <f t="shared" si="2"/>
        <v>100</v>
      </c>
      <c r="Z26" s="41"/>
      <c r="AA26" s="40"/>
      <c r="AB26" s="40"/>
      <c r="AC26" s="41"/>
      <c r="AD26" s="40"/>
      <c r="AE26" s="40"/>
      <c r="AF26" s="41"/>
      <c r="AG26" s="40"/>
      <c r="AH26" s="40"/>
      <c r="AI26" s="41"/>
      <c r="AJ26" s="40"/>
      <c r="AK26" s="40"/>
      <c r="AL26" s="41"/>
      <c r="AM26" s="40"/>
      <c r="AN26" s="40"/>
      <c r="AO26" s="40">
        <v>1017.497</v>
      </c>
      <c r="AP26" s="40">
        <v>1017.497</v>
      </c>
      <c r="AQ26" s="40">
        <f t="shared" si="9"/>
        <v>100</v>
      </c>
      <c r="AR26" s="40"/>
      <c r="AS26" s="40"/>
      <c r="AT26" s="40"/>
      <c r="AU26" s="40"/>
      <c r="AV26" s="40"/>
      <c r="AW26" s="42"/>
      <c r="AX26" s="41">
        <v>1000</v>
      </c>
      <c r="AY26" s="40">
        <v>0</v>
      </c>
      <c r="AZ26" s="40">
        <f t="shared" si="64"/>
        <v>0</v>
      </c>
      <c r="BA26" s="41">
        <v>1956.6</v>
      </c>
      <c r="BB26" s="40">
        <v>1956.6</v>
      </c>
      <c r="BC26" s="40">
        <f t="shared" si="65"/>
        <v>100</v>
      </c>
      <c r="BD26" s="41"/>
      <c r="BE26" s="40"/>
      <c r="BF26" s="40"/>
      <c r="BG26" s="41"/>
      <c r="BH26" s="40"/>
      <c r="BI26" s="40"/>
      <c r="BJ26" s="61"/>
      <c r="BK26" s="40"/>
      <c r="BL26" s="40"/>
      <c r="BM26" s="41">
        <v>74250</v>
      </c>
      <c r="BN26" s="40">
        <v>74250</v>
      </c>
      <c r="BO26" s="40">
        <f t="shared" si="12"/>
        <v>100</v>
      </c>
      <c r="BP26" s="41"/>
      <c r="BQ26" s="40"/>
      <c r="BR26" s="40"/>
      <c r="BS26" s="40"/>
      <c r="BT26" s="40"/>
      <c r="BU26" s="40"/>
      <c r="BV26" s="41">
        <v>5087.2</v>
      </c>
      <c r="BW26" s="40">
        <v>5087.2</v>
      </c>
      <c r="BX26" s="40">
        <f t="shared" si="14"/>
        <v>100</v>
      </c>
      <c r="BY26" s="40"/>
      <c r="BZ26" s="40"/>
      <c r="CA26" s="40"/>
      <c r="CB26" s="40"/>
      <c r="CC26" s="40"/>
      <c r="CD26" s="82"/>
      <c r="CE26" s="41"/>
      <c r="CF26" s="41"/>
      <c r="CG26" s="62"/>
      <c r="CH26" s="41">
        <v>3864.2428</v>
      </c>
      <c r="CI26" s="41">
        <v>3864.2428</v>
      </c>
      <c r="CJ26" s="62">
        <f t="shared" si="98"/>
        <v>100</v>
      </c>
      <c r="CK26" s="41">
        <v>782.6</v>
      </c>
      <c r="CL26" s="41">
        <v>782.6</v>
      </c>
      <c r="CM26" s="62">
        <f t="shared" si="99"/>
        <v>100</v>
      </c>
      <c r="CN26" s="62"/>
      <c r="CO26" s="62"/>
      <c r="CP26" s="62"/>
      <c r="CQ26" s="41"/>
      <c r="CR26" s="40"/>
      <c r="CS26" s="62"/>
      <c r="CT26" s="41"/>
      <c r="CU26" s="62"/>
      <c r="CV26" s="62"/>
      <c r="CW26" s="62">
        <v>79.019829999999999</v>
      </c>
      <c r="CX26" s="62">
        <v>79.019829999999999</v>
      </c>
      <c r="CY26" s="62">
        <f t="shared" si="67"/>
        <v>100</v>
      </c>
      <c r="CZ26" s="62"/>
      <c r="DA26" s="62"/>
      <c r="DB26" s="62"/>
      <c r="DC26" s="62"/>
      <c r="DD26" s="62"/>
      <c r="DE26" s="62"/>
      <c r="DF26" s="62">
        <v>50</v>
      </c>
      <c r="DG26" s="62">
        <v>50</v>
      </c>
      <c r="DH26" s="62">
        <f t="shared" si="22"/>
        <v>100</v>
      </c>
      <c r="DI26" s="62">
        <v>28590.711199999998</v>
      </c>
      <c r="DJ26" s="62">
        <v>28590.711199999998</v>
      </c>
      <c r="DK26" s="63">
        <f t="shared" si="24"/>
        <v>100</v>
      </c>
      <c r="DL26" s="62"/>
      <c r="DM26" s="62"/>
      <c r="DN26" s="62"/>
      <c r="DO26" s="62"/>
      <c r="DP26" s="62"/>
      <c r="DQ26" s="62"/>
      <c r="DR26" s="41">
        <v>11184.64573</v>
      </c>
      <c r="DS26" s="62">
        <v>11184.64573</v>
      </c>
      <c r="DT26" s="62">
        <f t="shared" si="27"/>
        <v>100</v>
      </c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41"/>
      <c r="EH26" s="40"/>
      <c r="EI26" s="62"/>
      <c r="EJ26" s="41"/>
      <c r="EK26" s="40"/>
      <c r="EL26" s="62"/>
      <c r="EM26" s="41"/>
      <c r="EN26" s="40"/>
      <c r="EO26" s="62"/>
      <c r="EP26" s="41">
        <v>909.25</v>
      </c>
      <c r="EQ26" s="40">
        <v>909.25</v>
      </c>
      <c r="ER26" s="62">
        <f t="shared" ref="ER26" si="118">EQ26/EP26%</f>
        <v>100</v>
      </c>
      <c r="ES26" s="41">
        <v>7396.4</v>
      </c>
      <c r="ET26" s="40">
        <v>7396.4</v>
      </c>
      <c r="EU26" s="62">
        <f t="shared" si="116"/>
        <v>100</v>
      </c>
      <c r="EV26" s="41"/>
      <c r="EW26" s="40"/>
      <c r="EX26" s="62"/>
      <c r="EY26" s="62"/>
      <c r="EZ26" s="62"/>
      <c r="FA26" s="62"/>
      <c r="FB26" s="62"/>
      <c r="FC26" s="62"/>
      <c r="FD26" s="62"/>
      <c r="FE26" s="62"/>
      <c r="FF26" s="62"/>
      <c r="FG26" s="42"/>
      <c r="FH26" s="50">
        <f t="shared" si="70"/>
        <v>172277.15999999997</v>
      </c>
      <c r="FI26" s="51">
        <f t="shared" si="71"/>
        <v>172261.55499999996</v>
      </c>
      <c r="FJ26" s="39">
        <f t="shared" si="100"/>
        <v>99.990941921726588</v>
      </c>
      <c r="FK26" s="52">
        <v>1441</v>
      </c>
      <c r="FL26" s="52">
        <v>1441</v>
      </c>
      <c r="FM26" s="40">
        <f t="shared" si="109"/>
        <v>100</v>
      </c>
      <c r="FN26" s="52">
        <v>192.5</v>
      </c>
      <c r="FO26" s="40">
        <v>192.5</v>
      </c>
      <c r="FP26" s="40">
        <f t="shared" si="110"/>
        <v>100</v>
      </c>
      <c r="FQ26" s="52">
        <v>182.2</v>
      </c>
      <c r="FR26" s="40">
        <v>182.2</v>
      </c>
      <c r="FS26" s="40">
        <f t="shared" si="41"/>
        <v>100</v>
      </c>
      <c r="FT26" s="52"/>
      <c r="FU26" s="40"/>
      <c r="FV26" s="40"/>
      <c r="FW26" s="52"/>
      <c r="FX26" s="40"/>
      <c r="FY26" s="40"/>
      <c r="FZ26" s="52"/>
      <c r="GA26" s="40"/>
      <c r="GB26" s="40"/>
      <c r="GC26" s="52"/>
      <c r="GD26" s="40"/>
      <c r="GE26" s="40"/>
      <c r="GF26" s="52"/>
      <c r="GG26" s="40"/>
      <c r="GH26" s="40"/>
      <c r="GI26" s="52">
        <v>33204.300000000003</v>
      </c>
      <c r="GJ26" s="40">
        <v>33204.300000000003</v>
      </c>
      <c r="GK26" s="40">
        <f t="shared" si="43"/>
        <v>100</v>
      </c>
      <c r="GL26" s="52">
        <v>905.2</v>
      </c>
      <c r="GM26" s="40">
        <v>905.2</v>
      </c>
      <c r="GN26" s="40">
        <f t="shared" si="45"/>
        <v>100.00000000000001</v>
      </c>
      <c r="GO26" s="52">
        <v>121833.9</v>
      </c>
      <c r="GP26" s="40">
        <v>121833.9</v>
      </c>
      <c r="GQ26" s="40">
        <f t="shared" si="46"/>
        <v>100</v>
      </c>
      <c r="GR26" s="52"/>
      <c r="GS26" s="40"/>
      <c r="GT26" s="40"/>
      <c r="GU26" s="52">
        <v>4326.8</v>
      </c>
      <c r="GV26" s="40">
        <v>4326.8</v>
      </c>
      <c r="GW26" s="40">
        <f t="shared" si="101"/>
        <v>100</v>
      </c>
      <c r="GX26" s="52">
        <v>1364.16</v>
      </c>
      <c r="GY26" s="40">
        <v>1364.16</v>
      </c>
      <c r="GZ26" s="40">
        <f t="shared" si="48"/>
        <v>100</v>
      </c>
      <c r="HA26" s="52">
        <v>66.8</v>
      </c>
      <c r="HB26" s="40">
        <v>66.599999999999994</v>
      </c>
      <c r="HC26" s="40">
        <f t="shared" si="49"/>
        <v>99.700598802395206</v>
      </c>
      <c r="HD26" s="52">
        <v>5925.4</v>
      </c>
      <c r="HE26" s="40">
        <v>5924.3540000000003</v>
      </c>
      <c r="HF26" s="40">
        <f t="shared" si="50"/>
        <v>99.982347183312527</v>
      </c>
      <c r="HG26" s="53">
        <v>1127</v>
      </c>
      <c r="HH26" s="40">
        <v>1127</v>
      </c>
      <c r="HI26" s="40">
        <f t="shared" si="51"/>
        <v>100</v>
      </c>
      <c r="HJ26" s="53"/>
      <c r="HK26" s="40"/>
      <c r="HL26" s="40"/>
      <c r="HM26" s="52"/>
      <c r="HN26" s="40"/>
      <c r="HO26" s="40"/>
      <c r="HP26" s="52"/>
      <c r="HQ26" s="40"/>
      <c r="HR26" s="40"/>
      <c r="HS26" s="52">
        <v>1185.5</v>
      </c>
      <c r="HT26" s="40">
        <v>1185.5</v>
      </c>
      <c r="HU26" s="40">
        <f t="shared" si="57"/>
        <v>100</v>
      </c>
      <c r="HV26" s="52"/>
      <c r="HW26" s="40"/>
      <c r="HX26" s="40"/>
      <c r="HY26" s="40">
        <v>0.7</v>
      </c>
      <c r="HZ26" s="40">
        <v>0.7</v>
      </c>
      <c r="IA26" s="54">
        <f t="shared" si="73"/>
        <v>100</v>
      </c>
      <c r="IB26" s="54"/>
      <c r="IC26" s="54"/>
      <c r="ID26" s="55"/>
      <c r="IE26" s="54"/>
      <c r="IF26" s="54"/>
      <c r="IG26" s="54"/>
      <c r="IH26" s="52">
        <v>521.70000000000005</v>
      </c>
      <c r="II26" s="40">
        <v>507.34100000000001</v>
      </c>
      <c r="IJ26" s="43">
        <f t="shared" si="74"/>
        <v>97.24765190722637</v>
      </c>
      <c r="IK26" s="56">
        <f t="shared" si="75"/>
        <v>26410.964489999998</v>
      </c>
      <c r="IL26" s="57">
        <f t="shared" si="76"/>
        <v>16826.182870000001</v>
      </c>
      <c r="IM26" s="29">
        <f t="shared" si="60"/>
        <v>63.709081417192884</v>
      </c>
      <c r="IN26" s="41"/>
      <c r="IO26" s="40"/>
      <c r="IP26" s="40"/>
      <c r="IQ26" s="40"/>
      <c r="IR26" s="40"/>
      <c r="IS26" s="55"/>
      <c r="IT26" s="40"/>
      <c r="IU26" s="40"/>
      <c r="IV26" s="54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54"/>
      <c r="JO26" s="40">
        <v>20404.04249</v>
      </c>
      <c r="JP26" s="40">
        <v>10819.26087</v>
      </c>
      <c r="JQ26" s="54">
        <f t="shared" si="80"/>
        <v>53.025084981579063</v>
      </c>
      <c r="JR26" s="54"/>
      <c r="JS26" s="54"/>
      <c r="JT26" s="54"/>
      <c r="JU26" s="54"/>
      <c r="JV26" s="54"/>
      <c r="JW26" s="54"/>
      <c r="JX26" s="54"/>
      <c r="JY26" s="54"/>
      <c r="JZ26" s="54"/>
      <c r="KA26" s="54"/>
      <c r="KB26" s="54"/>
      <c r="KC26" s="54"/>
      <c r="KD26" s="54"/>
      <c r="KE26" s="54"/>
      <c r="KF26" s="54"/>
      <c r="KG26" s="54"/>
      <c r="KH26" s="54"/>
      <c r="KI26" s="54"/>
      <c r="KJ26" s="54"/>
      <c r="KK26" s="54"/>
      <c r="KL26" s="54"/>
      <c r="KM26" s="54"/>
      <c r="KN26" s="54"/>
      <c r="KO26" s="54"/>
      <c r="KP26" s="54"/>
      <c r="KQ26" s="54"/>
      <c r="KR26" s="54"/>
      <c r="KS26" s="54"/>
      <c r="KT26" s="54"/>
      <c r="KU26" s="54"/>
      <c r="KV26" s="54"/>
      <c r="KW26" s="54"/>
      <c r="KX26" s="54"/>
      <c r="KY26" s="54">
        <v>5806.9219999999996</v>
      </c>
      <c r="KZ26" s="54">
        <v>5806.9219999999996</v>
      </c>
      <c r="LA26" s="54">
        <f t="shared" si="88"/>
        <v>100</v>
      </c>
      <c r="LB26" s="54">
        <v>200</v>
      </c>
      <c r="LC26" s="54">
        <v>200</v>
      </c>
      <c r="LD26" s="54">
        <f t="shared" si="89"/>
        <v>100</v>
      </c>
      <c r="LE26" s="41"/>
      <c r="LF26" s="40"/>
      <c r="LG26" s="43"/>
      <c r="LH26" s="58">
        <f t="shared" si="90"/>
        <v>584496.89105000009</v>
      </c>
      <c r="LI26" s="39">
        <f t="shared" si="91"/>
        <v>573880.70126</v>
      </c>
      <c r="LJ26" s="59">
        <f t="shared" si="102"/>
        <v>98.183704660784599</v>
      </c>
      <c r="LK26" s="8"/>
      <c r="LL26" s="8"/>
      <c r="LM26" s="11"/>
      <c r="LN26" s="11"/>
    </row>
    <row r="27" spans="1:326" ht="16.5" customHeight="1" x14ac:dyDescent="0.2">
      <c r="A27" s="36" t="s">
        <v>83</v>
      </c>
      <c r="B27" s="37">
        <f t="shared" si="92"/>
        <v>119343.8</v>
      </c>
      <c r="C27" s="38">
        <f t="shared" si="93"/>
        <v>119343.68377999999</v>
      </c>
      <c r="D27" s="39">
        <f t="shared" si="94"/>
        <v>99.999902617479904</v>
      </c>
      <c r="E27" s="40"/>
      <c r="F27" s="40"/>
      <c r="G27" s="40"/>
      <c r="H27" s="41">
        <v>108279</v>
      </c>
      <c r="I27" s="40">
        <v>108279</v>
      </c>
      <c r="J27" s="42">
        <f t="shared" si="61"/>
        <v>100</v>
      </c>
      <c r="K27" s="41">
        <v>11064.8</v>
      </c>
      <c r="L27" s="40">
        <v>11064.683779999999</v>
      </c>
      <c r="M27" s="40">
        <f t="shared" si="95"/>
        <v>99.9989496421083</v>
      </c>
      <c r="N27" s="40"/>
      <c r="O27" s="40"/>
      <c r="P27" s="43"/>
      <c r="Q27" s="60">
        <f t="shared" si="62"/>
        <v>156873.39814</v>
      </c>
      <c r="R27" s="42">
        <f t="shared" si="63"/>
        <v>146873.89814000003</v>
      </c>
      <c r="S27" s="40">
        <f t="shared" si="96"/>
        <v>93.625751645236861</v>
      </c>
      <c r="T27" s="40">
        <v>71390.3</v>
      </c>
      <c r="U27" s="40">
        <v>71390.3</v>
      </c>
      <c r="V27" s="40">
        <f t="shared" si="97"/>
        <v>100</v>
      </c>
      <c r="W27" s="41">
        <v>19818.400000000001</v>
      </c>
      <c r="X27" s="40">
        <v>19818.400000000001</v>
      </c>
      <c r="Y27" s="40">
        <f t="shared" si="2"/>
        <v>100</v>
      </c>
      <c r="Z27" s="41"/>
      <c r="AA27" s="40"/>
      <c r="AB27" s="40"/>
      <c r="AC27" s="41">
        <v>14598</v>
      </c>
      <c r="AD27" s="40">
        <v>4598.5</v>
      </c>
      <c r="AE27" s="40">
        <f t="shared" si="6"/>
        <v>31.500890532949722</v>
      </c>
      <c r="AF27" s="41"/>
      <c r="AG27" s="40"/>
      <c r="AH27" s="40"/>
      <c r="AI27" s="41"/>
      <c r="AJ27" s="40"/>
      <c r="AK27" s="40"/>
      <c r="AL27" s="41"/>
      <c r="AM27" s="40"/>
      <c r="AN27" s="40"/>
      <c r="AO27" s="40">
        <v>1393.44</v>
      </c>
      <c r="AP27" s="40">
        <v>1393.44</v>
      </c>
      <c r="AQ27" s="40">
        <f t="shared" si="9"/>
        <v>100</v>
      </c>
      <c r="AR27" s="40"/>
      <c r="AS27" s="40"/>
      <c r="AT27" s="40"/>
      <c r="AU27" s="40">
        <v>5559.0037999999995</v>
      </c>
      <c r="AV27" s="40">
        <v>5559.0037999999995</v>
      </c>
      <c r="AW27" s="42">
        <f t="shared" si="107"/>
        <v>100</v>
      </c>
      <c r="AX27" s="41"/>
      <c r="AY27" s="40"/>
      <c r="AZ27" s="40"/>
      <c r="BA27" s="41"/>
      <c r="BB27" s="40"/>
      <c r="BC27" s="40"/>
      <c r="BD27" s="41">
        <v>3128</v>
      </c>
      <c r="BE27" s="40">
        <v>3128</v>
      </c>
      <c r="BF27" s="40">
        <f t="shared" si="103"/>
        <v>100</v>
      </c>
      <c r="BG27" s="41"/>
      <c r="BH27" s="40"/>
      <c r="BI27" s="40"/>
      <c r="BJ27" s="61"/>
      <c r="BK27" s="40"/>
      <c r="BL27" s="40"/>
      <c r="BM27" s="41"/>
      <c r="BN27" s="40"/>
      <c r="BO27" s="40"/>
      <c r="BP27" s="41"/>
      <c r="BQ27" s="40"/>
      <c r="BR27" s="40"/>
      <c r="BS27" s="40"/>
      <c r="BT27" s="40"/>
      <c r="BU27" s="40"/>
      <c r="BV27" s="41"/>
      <c r="BW27" s="40"/>
      <c r="BX27" s="40"/>
      <c r="BY27" s="40">
        <v>6647</v>
      </c>
      <c r="BZ27" s="40">
        <v>6647</v>
      </c>
      <c r="CA27" s="40">
        <f t="shared" si="15"/>
        <v>100</v>
      </c>
      <c r="CB27" s="40">
        <v>4811.28</v>
      </c>
      <c r="CC27" s="40">
        <v>4811.28</v>
      </c>
      <c r="CD27" s="82">
        <f t="shared" si="66"/>
        <v>100</v>
      </c>
      <c r="CE27" s="41"/>
      <c r="CF27" s="41"/>
      <c r="CG27" s="62"/>
      <c r="CH27" s="41">
        <v>1932.1214</v>
      </c>
      <c r="CI27" s="41">
        <v>1932.1214</v>
      </c>
      <c r="CJ27" s="62">
        <f t="shared" si="98"/>
        <v>100</v>
      </c>
      <c r="CK27" s="41"/>
      <c r="CL27" s="41"/>
      <c r="CM27" s="62"/>
      <c r="CN27" s="62">
        <v>782</v>
      </c>
      <c r="CO27" s="62">
        <v>782</v>
      </c>
      <c r="CP27" s="62">
        <f t="shared" si="104"/>
        <v>100</v>
      </c>
      <c r="CQ27" s="41">
        <v>2142</v>
      </c>
      <c r="CR27" s="40">
        <v>2142</v>
      </c>
      <c r="CS27" s="62">
        <f t="shared" ref="CS27:CS41" si="119">CR27/CQ27%</f>
        <v>99.999999999999986</v>
      </c>
      <c r="CT27" s="41">
        <v>2960.8</v>
      </c>
      <c r="CU27" s="62">
        <v>2960.7999999999997</v>
      </c>
      <c r="CV27" s="62">
        <f t="shared" si="20"/>
        <v>99.999999999999986</v>
      </c>
      <c r="CW27" s="62">
        <v>95.565520000000006</v>
      </c>
      <c r="CX27" s="62">
        <v>95.565520000000006</v>
      </c>
      <c r="CY27" s="62">
        <f t="shared" si="67"/>
        <v>100</v>
      </c>
      <c r="CZ27" s="62"/>
      <c r="DA27" s="62"/>
      <c r="DB27" s="62"/>
      <c r="DC27" s="62"/>
      <c r="DD27" s="62"/>
      <c r="DE27" s="62"/>
      <c r="DF27" s="62">
        <v>100</v>
      </c>
      <c r="DG27" s="62">
        <v>100</v>
      </c>
      <c r="DH27" s="62">
        <f t="shared" si="22"/>
        <v>100</v>
      </c>
      <c r="DI27" s="62">
        <v>4961.5322100000003</v>
      </c>
      <c r="DJ27" s="62">
        <v>4961.5322100000003</v>
      </c>
      <c r="DK27" s="63">
        <f t="shared" si="24"/>
        <v>100</v>
      </c>
      <c r="DL27" s="62"/>
      <c r="DM27" s="62"/>
      <c r="DN27" s="62"/>
      <c r="DO27" s="62"/>
      <c r="DP27" s="62"/>
      <c r="DQ27" s="62"/>
      <c r="DR27" s="41">
        <v>2493.6662099999999</v>
      </c>
      <c r="DS27" s="62">
        <v>2493.6662099999999</v>
      </c>
      <c r="DT27" s="62">
        <f t="shared" si="27"/>
        <v>100</v>
      </c>
      <c r="DU27" s="62"/>
      <c r="DV27" s="62"/>
      <c r="DW27" s="62"/>
      <c r="DX27" s="62"/>
      <c r="DY27" s="62"/>
      <c r="DZ27" s="62"/>
      <c r="EA27" s="62">
        <v>326.22000000000003</v>
      </c>
      <c r="EB27" s="62">
        <v>326.22000000000003</v>
      </c>
      <c r="EC27" s="62">
        <v>100</v>
      </c>
      <c r="ED27" s="62"/>
      <c r="EE27" s="62"/>
      <c r="EF27" s="62"/>
      <c r="EG27" s="41"/>
      <c r="EH27" s="40"/>
      <c r="EI27" s="62"/>
      <c r="EJ27" s="41"/>
      <c r="EK27" s="40"/>
      <c r="EL27" s="62"/>
      <c r="EM27" s="41">
        <v>100</v>
      </c>
      <c r="EN27" s="40">
        <v>100</v>
      </c>
      <c r="EO27" s="62">
        <f t="shared" si="33"/>
        <v>100</v>
      </c>
      <c r="EP27" s="41"/>
      <c r="EQ27" s="40"/>
      <c r="ER27" s="62"/>
      <c r="ES27" s="41">
        <v>4080.8</v>
      </c>
      <c r="ET27" s="40">
        <v>4080.8</v>
      </c>
      <c r="EU27" s="62">
        <f t="shared" ref="EU27:EU37" si="120">ET27/ES27%</f>
        <v>100</v>
      </c>
      <c r="EV27" s="41"/>
      <c r="EW27" s="40"/>
      <c r="EX27" s="62"/>
      <c r="EY27" s="62"/>
      <c r="EZ27" s="62"/>
      <c r="FA27" s="62"/>
      <c r="FB27" s="62"/>
      <c r="FC27" s="62"/>
      <c r="FD27" s="62"/>
      <c r="FE27" s="62">
        <v>9553.2690000000002</v>
      </c>
      <c r="FF27" s="62">
        <v>9553.2690000000002</v>
      </c>
      <c r="FG27" s="42">
        <f t="shared" si="69"/>
        <v>100</v>
      </c>
      <c r="FH27" s="50">
        <f t="shared" si="70"/>
        <v>236630.74</v>
      </c>
      <c r="FI27" s="51">
        <f t="shared" si="71"/>
        <v>236630.54817000002</v>
      </c>
      <c r="FJ27" s="39">
        <f t="shared" si="100"/>
        <v>99.999918932764203</v>
      </c>
      <c r="FK27" s="52">
        <v>2560</v>
      </c>
      <c r="FL27" s="52">
        <v>2560</v>
      </c>
      <c r="FM27" s="40">
        <f t="shared" ref="FM27:FM37" si="121">FL27/FK27%</f>
        <v>100</v>
      </c>
      <c r="FN27" s="52">
        <v>227.5</v>
      </c>
      <c r="FO27" s="40">
        <v>227.5</v>
      </c>
      <c r="FP27" s="40">
        <f t="shared" ref="FP27:FP37" si="122">FO27/FN27%</f>
        <v>100</v>
      </c>
      <c r="FQ27" s="52">
        <v>192.8</v>
      </c>
      <c r="FR27" s="40">
        <v>192.8</v>
      </c>
      <c r="FS27" s="40">
        <f t="shared" si="41"/>
        <v>100</v>
      </c>
      <c r="FT27" s="52"/>
      <c r="FU27" s="40"/>
      <c r="FV27" s="40"/>
      <c r="FW27" s="52"/>
      <c r="FX27" s="65"/>
      <c r="FY27" s="40"/>
      <c r="FZ27" s="52"/>
      <c r="GA27" s="40"/>
      <c r="GB27" s="40"/>
      <c r="GC27" s="52">
        <v>0.8</v>
      </c>
      <c r="GD27" s="40">
        <v>0.8</v>
      </c>
      <c r="GE27" s="40">
        <f>GD27/GC27%</f>
        <v>100</v>
      </c>
      <c r="GF27" s="52"/>
      <c r="GG27" s="40"/>
      <c r="GH27" s="40"/>
      <c r="GI27" s="52">
        <v>66069.100000000006</v>
      </c>
      <c r="GJ27" s="40">
        <v>66069.099999999991</v>
      </c>
      <c r="GK27" s="40">
        <f t="shared" si="43"/>
        <v>99.999999999999986</v>
      </c>
      <c r="GL27" s="52">
        <v>572.70000000000005</v>
      </c>
      <c r="GM27" s="40">
        <v>572.70000000000005</v>
      </c>
      <c r="GN27" s="40">
        <f t="shared" si="45"/>
        <v>100</v>
      </c>
      <c r="GO27" s="52">
        <v>143527.4</v>
      </c>
      <c r="GP27" s="40">
        <v>143527.4</v>
      </c>
      <c r="GQ27" s="40">
        <f t="shared" si="46"/>
        <v>100</v>
      </c>
      <c r="GR27" s="52">
        <v>40.299999999999997</v>
      </c>
      <c r="GS27" s="40">
        <v>40.244</v>
      </c>
      <c r="GT27" s="40">
        <f>GS27/GR27%</f>
        <v>99.861042183622843</v>
      </c>
      <c r="GU27" s="52">
        <v>4263.2</v>
      </c>
      <c r="GV27" s="40">
        <v>4263.2</v>
      </c>
      <c r="GW27" s="40">
        <f t="shared" si="101"/>
        <v>100</v>
      </c>
      <c r="GX27" s="52">
        <v>3281.94</v>
      </c>
      <c r="GY27" s="40">
        <v>3281.94</v>
      </c>
      <c r="GZ27" s="40">
        <f t="shared" si="48"/>
        <v>100</v>
      </c>
      <c r="HA27" s="52">
        <v>63.9</v>
      </c>
      <c r="HB27" s="40">
        <v>63.9</v>
      </c>
      <c r="HC27" s="40">
        <f t="shared" si="49"/>
        <v>100</v>
      </c>
      <c r="HD27" s="52">
        <v>11527.9</v>
      </c>
      <c r="HE27" s="40">
        <v>11527.811169999999</v>
      </c>
      <c r="HF27" s="40">
        <f t="shared" si="50"/>
        <v>99.999229434675868</v>
      </c>
      <c r="HG27" s="53">
        <v>1731.6</v>
      </c>
      <c r="HH27" s="40">
        <v>1731.6</v>
      </c>
      <c r="HI27" s="40">
        <f t="shared" si="51"/>
        <v>100</v>
      </c>
      <c r="HJ27" s="53"/>
      <c r="HK27" s="40"/>
      <c r="HL27" s="40"/>
      <c r="HM27" s="52"/>
      <c r="HN27" s="40"/>
      <c r="HO27" s="40"/>
      <c r="HP27" s="52"/>
      <c r="HQ27" s="40"/>
      <c r="HR27" s="40"/>
      <c r="HS27" s="52">
        <v>1978.5</v>
      </c>
      <c r="HT27" s="40">
        <v>1978.5</v>
      </c>
      <c r="HU27" s="40">
        <f t="shared" si="57"/>
        <v>100</v>
      </c>
      <c r="HV27" s="52"/>
      <c r="HW27" s="40"/>
      <c r="HX27" s="40"/>
      <c r="HY27" s="40">
        <v>2</v>
      </c>
      <c r="HZ27" s="40">
        <v>2</v>
      </c>
      <c r="IA27" s="54">
        <f t="shared" si="73"/>
        <v>100</v>
      </c>
      <c r="IB27" s="54"/>
      <c r="IC27" s="54"/>
      <c r="ID27" s="55"/>
      <c r="IE27" s="54"/>
      <c r="IF27" s="54"/>
      <c r="IG27" s="54"/>
      <c r="IH27" s="52">
        <v>591.1</v>
      </c>
      <c r="II27" s="40">
        <v>591.053</v>
      </c>
      <c r="IJ27" s="43">
        <f t="shared" si="74"/>
        <v>99.992048722720355</v>
      </c>
      <c r="IK27" s="56">
        <f t="shared" si="75"/>
        <v>35876.295299999998</v>
      </c>
      <c r="IL27" s="57">
        <f t="shared" si="76"/>
        <v>35876.295299999998</v>
      </c>
      <c r="IM27" s="29">
        <f t="shared" si="60"/>
        <v>100</v>
      </c>
      <c r="IN27" s="41"/>
      <c r="IO27" s="40"/>
      <c r="IP27" s="40"/>
      <c r="IQ27" s="40"/>
      <c r="IR27" s="40"/>
      <c r="IS27" s="55"/>
      <c r="IT27" s="40">
        <v>2970</v>
      </c>
      <c r="IU27" s="40">
        <v>2970</v>
      </c>
      <c r="IV27" s="54">
        <f t="shared" si="78"/>
        <v>100</v>
      </c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>
        <v>24498.440920000001</v>
      </c>
      <c r="JM27" s="40">
        <v>24498.440920000001</v>
      </c>
      <c r="JN27" s="54">
        <f t="shared" si="79"/>
        <v>100</v>
      </c>
      <c r="JO27" s="40"/>
      <c r="JP27" s="40"/>
      <c r="JQ27" s="54"/>
      <c r="JR27" s="54">
        <v>247.45908</v>
      </c>
      <c r="JS27" s="54">
        <v>247.45908</v>
      </c>
      <c r="JT27" s="54">
        <f t="shared" si="81"/>
        <v>100</v>
      </c>
      <c r="JU27" s="54"/>
      <c r="JV27" s="54"/>
      <c r="JW27" s="54"/>
      <c r="JX27" s="54"/>
      <c r="JY27" s="54"/>
      <c r="JZ27" s="54"/>
      <c r="KA27" s="54">
        <v>5320.81</v>
      </c>
      <c r="KB27" s="54">
        <v>5320.81</v>
      </c>
      <c r="KC27" s="54">
        <f t="shared" si="84"/>
        <v>100</v>
      </c>
      <c r="KD27" s="54">
        <v>53.7453</v>
      </c>
      <c r="KE27" s="54">
        <v>53.7453</v>
      </c>
      <c r="KF27" s="54">
        <f t="shared" si="85"/>
        <v>100</v>
      </c>
      <c r="KG27" s="54"/>
      <c r="KH27" s="54"/>
      <c r="KI27" s="54"/>
      <c r="KJ27" s="54"/>
      <c r="KK27" s="54"/>
      <c r="KL27" s="54"/>
      <c r="KM27" s="54"/>
      <c r="KN27" s="54"/>
      <c r="KO27" s="54"/>
      <c r="KP27" s="54">
        <v>2658.9816000000001</v>
      </c>
      <c r="KQ27" s="54">
        <v>2658.9816000000001</v>
      </c>
      <c r="KR27" s="54">
        <f t="shared" si="86"/>
        <v>100</v>
      </c>
      <c r="KS27" s="54">
        <v>26.858400000000003</v>
      </c>
      <c r="KT27" s="54">
        <v>26.858400000000003</v>
      </c>
      <c r="KU27" s="54">
        <f t="shared" si="87"/>
        <v>100</v>
      </c>
      <c r="KV27" s="54"/>
      <c r="KW27" s="54"/>
      <c r="KX27" s="54"/>
      <c r="KY27" s="54"/>
      <c r="KZ27" s="54"/>
      <c r="LA27" s="54"/>
      <c r="LB27" s="54">
        <v>100</v>
      </c>
      <c r="LC27" s="54">
        <v>100</v>
      </c>
      <c r="LD27" s="54">
        <f t="shared" si="89"/>
        <v>100</v>
      </c>
      <c r="LE27" s="41"/>
      <c r="LF27" s="40"/>
      <c r="LG27" s="43"/>
      <c r="LH27" s="58">
        <f t="shared" si="90"/>
        <v>548724.23343999998</v>
      </c>
      <c r="LI27" s="39">
        <f t="shared" si="91"/>
        <v>538724.42538999999</v>
      </c>
      <c r="LJ27" s="59">
        <f t="shared" si="102"/>
        <v>98.1776259474982</v>
      </c>
      <c r="LK27" s="8"/>
      <c r="LL27" s="8"/>
      <c r="LM27" s="11"/>
      <c r="LN27" s="11"/>
    </row>
    <row r="28" spans="1:326" ht="14.25" customHeight="1" x14ac:dyDescent="0.2">
      <c r="A28" s="36" t="s">
        <v>84</v>
      </c>
      <c r="B28" s="37">
        <f t="shared" si="92"/>
        <v>139731</v>
      </c>
      <c r="C28" s="38">
        <f t="shared" si="93"/>
        <v>139731</v>
      </c>
      <c r="D28" s="39">
        <f t="shared" si="94"/>
        <v>100</v>
      </c>
      <c r="E28" s="40"/>
      <c r="F28" s="40"/>
      <c r="G28" s="40"/>
      <c r="H28" s="41">
        <v>117762</v>
      </c>
      <c r="I28" s="40">
        <v>117762</v>
      </c>
      <c r="J28" s="42">
        <f t="shared" si="61"/>
        <v>100</v>
      </c>
      <c r="K28" s="41">
        <v>21969</v>
      </c>
      <c r="L28" s="40">
        <v>21969</v>
      </c>
      <c r="M28" s="40">
        <f t="shared" si="95"/>
        <v>100</v>
      </c>
      <c r="N28" s="40"/>
      <c r="O28" s="40"/>
      <c r="P28" s="43"/>
      <c r="Q28" s="60">
        <f t="shared" si="62"/>
        <v>116405.32392000001</v>
      </c>
      <c r="R28" s="42">
        <f t="shared" si="63"/>
        <v>100493.02392000001</v>
      </c>
      <c r="S28" s="40">
        <f t="shared" si="96"/>
        <v>86.330264403597397</v>
      </c>
      <c r="T28" s="40">
        <v>52105.3</v>
      </c>
      <c r="U28" s="40">
        <v>52105.3</v>
      </c>
      <c r="V28" s="40">
        <f t="shared" si="97"/>
        <v>100</v>
      </c>
      <c r="W28" s="41">
        <v>13385</v>
      </c>
      <c r="X28" s="40">
        <v>13385</v>
      </c>
      <c r="Y28" s="40">
        <f t="shared" si="2"/>
        <v>100</v>
      </c>
      <c r="Z28" s="41"/>
      <c r="AA28" s="40"/>
      <c r="AB28" s="40"/>
      <c r="AC28" s="41">
        <v>15912.3</v>
      </c>
      <c r="AD28" s="40">
        <v>0</v>
      </c>
      <c r="AE28" s="40">
        <f t="shared" si="6"/>
        <v>0</v>
      </c>
      <c r="AF28" s="41"/>
      <c r="AG28" s="40"/>
      <c r="AH28" s="40"/>
      <c r="AI28" s="41"/>
      <c r="AJ28" s="40"/>
      <c r="AK28" s="40"/>
      <c r="AL28" s="41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2"/>
      <c r="AX28" s="41"/>
      <c r="AY28" s="40"/>
      <c r="AZ28" s="40"/>
      <c r="BA28" s="41"/>
      <c r="BB28" s="40"/>
      <c r="BC28" s="40"/>
      <c r="BD28" s="41">
        <v>4201</v>
      </c>
      <c r="BE28" s="40">
        <v>4201</v>
      </c>
      <c r="BF28" s="40">
        <f t="shared" si="103"/>
        <v>100</v>
      </c>
      <c r="BG28" s="41"/>
      <c r="BH28" s="40"/>
      <c r="BI28" s="40"/>
      <c r="BJ28" s="61"/>
      <c r="BK28" s="40"/>
      <c r="BL28" s="40"/>
      <c r="BM28" s="41"/>
      <c r="BN28" s="40"/>
      <c r="BO28" s="40"/>
      <c r="BP28" s="41"/>
      <c r="BQ28" s="40"/>
      <c r="BR28" s="40"/>
      <c r="BS28" s="40"/>
      <c r="BT28" s="40"/>
      <c r="BU28" s="40"/>
      <c r="BV28" s="41"/>
      <c r="BW28" s="40"/>
      <c r="BX28" s="40"/>
      <c r="BY28" s="40">
        <v>6256</v>
      </c>
      <c r="BZ28" s="40">
        <v>6256</v>
      </c>
      <c r="CA28" s="40">
        <f t="shared" si="15"/>
        <v>100</v>
      </c>
      <c r="CB28" s="40">
        <v>1603.76</v>
      </c>
      <c r="CC28" s="40">
        <v>1603.76</v>
      </c>
      <c r="CD28" s="82">
        <f t="shared" si="66"/>
        <v>100</v>
      </c>
      <c r="CE28" s="41"/>
      <c r="CF28" s="41"/>
      <c r="CG28" s="62"/>
      <c r="CH28" s="41"/>
      <c r="CI28" s="41"/>
      <c r="CJ28" s="62"/>
      <c r="CK28" s="41"/>
      <c r="CL28" s="41"/>
      <c r="CM28" s="62"/>
      <c r="CN28" s="62">
        <v>782</v>
      </c>
      <c r="CO28" s="62">
        <v>782</v>
      </c>
      <c r="CP28" s="62">
        <f t="shared" si="104"/>
        <v>100</v>
      </c>
      <c r="CQ28" s="41">
        <v>2142</v>
      </c>
      <c r="CR28" s="40">
        <v>2142</v>
      </c>
      <c r="CS28" s="62">
        <f t="shared" si="119"/>
        <v>99.999999999999986</v>
      </c>
      <c r="CT28" s="41">
        <v>1135.5999999999999</v>
      </c>
      <c r="CU28" s="62">
        <v>1135.5999999999999</v>
      </c>
      <c r="CV28" s="62">
        <f t="shared" si="20"/>
        <v>100</v>
      </c>
      <c r="CW28" s="62">
        <v>72.221919999999997</v>
      </c>
      <c r="CX28" s="62">
        <v>72.221919999999997</v>
      </c>
      <c r="CY28" s="62">
        <f t="shared" si="67"/>
        <v>100</v>
      </c>
      <c r="CZ28" s="62"/>
      <c r="DA28" s="62"/>
      <c r="DB28" s="62"/>
      <c r="DC28" s="62"/>
      <c r="DD28" s="62"/>
      <c r="DE28" s="62"/>
      <c r="DF28" s="62">
        <v>150</v>
      </c>
      <c r="DG28" s="62">
        <v>150</v>
      </c>
      <c r="DH28" s="62">
        <f t="shared" si="22"/>
        <v>100</v>
      </c>
      <c r="DI28" s="62"/>
      <c r="DJ28" s="62"/>
      <c r="DK28" s="63"/>
      <c r="DL28" s="62"/>
      <c r="DM28" s="62"/>
      <c r="DN28" s="62"/>
      <c r="DO28" s="62"/>
      <c r="DP28" s="62"/>
      <c r="DQ28" s="62"/>
      <c r="DR28" s="41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41"/>
      <c r="EH28" s="40"/>
      <c r="EI28" s="62"/>
      <c r="EJ28" s="41"/>
      <c r="EK28" s="40"/>
      <c r="EL28" s="62"/>
      <c r="EM28" s="41"/>
      <c r="EN28" s="62"/>
      <c r="EO28" s="62"/>
      <c r="EP28" s="41"/>
      <c r="EQ28" s="40"/>
      <c r="ER28" s="62"/>
      <c r="ES28" s="41">
        <v>12926.99</v>
      </c>
      <c r="ET28" s="40">
        <v>12926.99</v>
      </c>
      <c r="EU28" s="62">
        <f t="shared" si="120"/>
        <v>100</v>
      </c>
      <c r="EV28" s="41"/>
      <c r="EW28" s="40"/>
      <c r="EX28" s="62"/>
      <c r="EY28" s="62"/>
      <c r="EZ28" s="62"/>
      <c r="FA28" s="62"/>
      <c r="FB28" s="62"/>
      <c r="FC28" s="62"/>
      <c r="FD28" s="62"/>
      <c r="FE28" s="62">
        <v>5733.152</v>
      </c>
      <c r="FF28" s="62">
        <v>5733.152</v>
      </c>
      <c r="FG28" s="42">
        <f t="shared" si="69"/>
        <v>100</v>
      </c>
      <c r="FH28" s="50">
        <f t="shared" si="70"/>
        <v>269605.06</v>
      </c>
      <c r="FI28" s="51">
        <f t="shared" si="71"/>
        <v>269540.91195999994</v>
      </c>
      <c r="FJ28" s="39">
        <f t="shared" si="100"/>
        <v>99.976206663183518</v>
      </c>
      <c r="FK28" s="52">
        <v>2949</v>
      </c>
      <c r="FL28" s="52">
        <v>2949</v>
      </c>
      <c r="FM28" s="40">
        <f t="shared" si="121"/>
        <v>100</v>
      </c>
      <c r="FN28" s="52">
        <v>227.5</v>
      </c>
      <c r="FO28" s="40">
        <v>227.5</v>
      </c>
      <c r="FP28" s="40">
        <f t="shared" si="122"/>
        <v>100</v>
      </c>
      <c r="FQ28" s="52">
        <v>406.69</v>
      </c>
      <c r="FR28" s="40">
        <v>406.69</v>
      </c>
      <c r="FS28" s="40">
        <f t="shared" si="41"/>
        <v>99.999999999999986</v>
      </c>
      <c r="FT28" s="52">
        <v>129.1</v>
      </c>
      <c r="FU28" s="40">
        <v>129.1</v>
      </c>
      <c r="FV28" s="40">
        <f>FU28/FT28%</f>
        <v>100</v>
      </c>
      <c r="FW28" s="52">
        <v>79.2</v>
      </c>
      <c r="FX28" s="40">
        <v>79.2</v>
      </c>
      <c r="FY28" s="40">
        <f>FX28/FW28%</f>
        <v>100</v>
      </c>
      <c r="FZ28" s="52"/>
      <c r="GA28" s="40"/>
      <c r="GB28" s="40"/>
      <c r="GC28" s="52"/>
      <c r="GD28" s="40"/>
      <c r="GE28" s="40"/>
      <c r="GF28" s="52"/>
      <c r="GG28" s="40"/>
      <c r="GH28" s="40"/>
      <c r="GI28" s="52">
        <v>58182.6</v>
      </c>
      <c r="GJ28" s="40">
        <v>58182.59996</v>
      </c>
      <c r="GK28" s="40">
        <f t="shared" si="43"/>
        <v>99.999999931250926</v>
      </c>
      <c r="GL28" s="52">
        <v>778</v>
      </c>
      <c r="GM28" s="40">
        <v>727.8</v>
      </c>
      <c r="GN28" s="40">
        <f t="shared" si="45"/>
        <v>93.54755784061696</v>
      </c>
      <c r="GO28" s="52">
        <v>184284.1</v>
      </c>
      <c r="GP28" s="40">
        <v>184284.1</v>
      </c>
      <c r="GQ28" s="40">
        <f t="shared" si="46"/>
        <v>100</v>
      </c>
      <c r="GR28" s="52"/>
      <c r="GS28" s="40"/>
      <c r="GT28" s="40"/>
      <c r="GU28" s="52">
        <v>4739.8999999999996</v>
      </c>
      <c r="GV28" s="40">
        <v>4739.8999999999996</v>
      </c>
      <c r="GW28" s="40">
        <f t="shared" si="101"/>
        <v>100</v>
      </c>
      <c r="GX28" s="52">
        <v>3395.28</v>
      </c>
      <c r="GY28" s="40">
        <v>3395.28</v>
      </c>
      <c r="GZ28" s="40">
        <f t="shared" si="48"/>
        <v>100</v>
      </c>
      <c r="HA28" s="52">
        <v>55.8</v>
      </c>
      <c r="HB28" s="40">
        <v>55.8</v>
      </c>
      <c r="HC28" s="40">
        <f t="shared" si="49"/>
        <v>100</v>
      </c>
      <c r="HD28" s="52">
        <v>10556.9</v>
      </c>
      <c r="HE28" s="40">
        <v>10542.967000000001</v>
      </c>
      <c r="HF28" s="40">
        <f t="shared" si="50"/>
        <v>99.868019967983031</v>
      </c>
      <c r="HG28" s="53">
        <v>1731.6</v>
      </c>
      <c r="HH28" s="40">
        <v>1731.6</v>
      </c>
      <c r="HI28" s="40">
        <f t="shared" si="51"/>
        <v>100</v>
      </c>
      <c r="HJ28" s="53"/>
      <c r="HK28" s="40"/>
      <c r="HL28" s="40"/>
      <c r="HM28" s="52"/>
      <c r="HN28" s="40"/>
      <c r="HO28" s="40"/>
      <c r="HP28" s="52"/>
      <c r="HQ28" s="40"/>
      <c r="HR28" s="40"/>
      <c r="HS28" s="52">
        <v>1516.7</v>
      </c>
      <c r="HT28" s="40">
        <v>1516.7</v>
      </c>
      <c r="HU28" s="40">
        <f t="shared" si="57"/>
        <v>100</v>
      </c>
      <c r="HV28" s="52"/>
      <c r="HW28" s="40"/>
      <c r="HX28" s="40"/>
      <c r="HY28" s="40">
        <v>5</v>
      </c>
      <c r="HZ28" s="40">
        <v>5</v>
      </c>
      <c r="IA28" s="54">
        <f t="shared" si="73"/>
        <v>100</v>
      </c>
      <c r="IB28" s="54"/>
      <c r="IC28" s="54"/>
      <c r="ID28" s="55"/>
      <c r="IE28" s="54"/>
      <c r="IF28" s="54"/>
      <c r="IG28" s="54"/>
      <c r="IH28" s="52">
        <v>567.69000000000005</v>
      </c>
      <c r="II28" s="40">
        <v>567.67499999999995</v>
      </c>
      <c r="IJ28" s="43">
        <f t="shared" si="74"/>
        <v>99.997357712836205</v>
      </c>
      <c r="IK28" s="56">
        <f t="shared" si="75"/>
        <v>35749.432999999997</v>
      </c>
      <c r="IL28" s="57">
        <f t="shared" si="76"/>
        <v>35749.419649999996</v>
      </c>
      <c r="IM28" s="29">
        <f t="shared" si="60"/>
        <v>99.999962656750384</v>
      </c>
      <c r="IN28" s="41"/>
      <c r="IO28" s="40"/>
      <c r="IP28" s="40"/>
      <c r="IQ28" s="40"/>
      <c r="IR28" s="40"/>
      <c r="IS28" s="55"/>
      <c r="IT28" s="40">
        <v>2970</v>
      </c>
      <c r="IU28" s="40">
        <v>2970</v>
      </c>
      <c r="IV28" s="54">
        <f t="shared" si="78"/>
        <v>100</v>
      </c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>
        <v>29335.011649999997</v>
      </c>
      <c r="JM28" s="40">
        <v>29335.011649999997</v>
      </c>
      <c r="JN28" s="54">
        <f t="shared" si="79"/>
        <v>100</v>
      </c>
      <c r="JO28" s="40"/>
      <c r="JP28" s="40"/>
      <c r="JQ28" s="54"/>
      <c r="JR28" s="54">
        <v>296.31334999999996</v>
      </c>
      <c r="JS28" s="54">
        <v>296.3</v>
      </c>
      <c r="JT28" s="54">
        <v>100</v>
      </c>
      <c r="JU28" s="54"/>
      <c r="JV28" s="54"/>
      <c r="JW28" s="54"/>
      <c r="JX28" s="54"/>
      <c r="JY28" s="54"/>
      <c r="JZ28" s="54"/>
      <c r="KA28" s="54"/>
      <c r="KB28" s="54"/>
      <c r="KC28" s="54"/>
      <c r="KD28" s="54"/>
      <c r="KE28" s="54"/>
      <c r="KF28" s="54"/>
      <c r="KG28" s="54"/>
      <c r="KH28" s="54"/>
      <c r="KI28" s="54"/>
      <c r="KJ28" s="54"/>
      <c r="KK28" s="54"/>
      <c r="KL28" s="54"/>
      <c r="KM28" s="54"/>
      <c r="KN28" s="54"/>
      <c r="KO28" s="54"/>
      <c r="KP28" s="54">
        <v>2807.44992</v>
      </c>
      <c r="KQ28" s="54">
        <v>2807.44992</v>
      </c>
      <c r="KR28" s="54">
        <f t="shared" si="86"/>
        <v>100</v>
      </c>
      <c r="KS28" s="54">
        <v>28.358080000000001</v>
      </c>
      <c r="KT28" s="54">
        <v>28.358080000000001</v>
      </c>
      <c r="KU28" s="54">
        <f t="shared" si="87"/>
        <v>100</v>
      </c>
      <c r="KV28" s="54"/>
      <c r="KW28" s="54"/>
      <c r="KX28" s="54"/>
      <c r="KY28" s="54">
        <v>212.3</v>
      </c>
      <c r="KZ28" s="54">
        <v>212.3</v>
      </c>
      <c r="LA28" s="54">
        <f t="shared" si="88"/>
        <v>100</v>
      </c>
      <c r="LB28" s="54">
        <v>100</v>
      </c>
      <c r="LC28" s="54">
        <v>100</v>
      </c>
      <c r="LD28" s="54">
        <f t="shared" si="89"/>
        <v>100</v>
      </c>
      <c r="LE28" s="41"/>
      <c r="LF28" s="40"/>
      <c r="LG28" s="43"/>
      <c r="LH28" s="58">
        <f t="shared" si="90"/>
        <v>561490.8169199999</v>
      </c>
      <c r="LI28" s="39">
        <f t="shared" si="91"/>
        <v>545514.35552999994</v>
      </c>
      <c r="LJ28" s="59">
        <f t="shared" si="102"/>
        <v>97.154635319302784</v>
      </c>
      <c r="LK28" s="8"/>
      <c r="LL28" s="8"/>
      <c r="LM28" s="11"/>
      <c r="LN28" s="11"/>
    </row>
    <row r="29" spans="1:326" x14ac:dyDescent="0.2">
      <c r="A29" s="36" t="s">
        <v>85</v>
      </c>
      <c r="B29" s="37">
        <f t="shared" si="92"/>
        <v>162409.29999999999</v>
      </c>
      <c r="C29" s="38">
        <f t="shared" si="93"/>
        <v>162409.29999999999</v>
      </c>
      <c r="D29" s="39">
        <f t="shared" si="94"/>
        <v>100</v>
      </c>
      <c r="E29" s="40"/>
      <c r="F29" s="40"/>
      <c r="G29" s="40"/>
      <c r="H29" s="41">
        <v>160253</v>
      </c>
      <c r="I29" s="40">
        <v>160253</v>
      </c>
      <c r="J29" s="42">
        <f t="shared" si="61"/>
        <v>100</v>
      </c>
      <c r="K29" s="41">
        <v>2156.3000000000002</v>
      </c>
      <c r="L29" s="40">
        <v>2156.3000000000002</v>
      </c>
      <c r="M29" s="40">
        <f t="shared" si="95"/>
        <v>100</v>
      </c>
      <c r="N29" s="40"/>
      <c r="O29" s="40"/>
      <c r="P29" s="43"/>
      <c r="Q29" s="60">
        <f t="shared" si="62"/>
        <v>229324.06958999997</v>
      </c>
      <c r="R29" s="42">
        <f t="shared" si="63"/>
        <v>215365.59331999999</v>
      </c>
      <c r="S29" s="40">
        <f t="shared" si="96"/>
        <v>93.913209243601941</v>
      </c>
      <c r="T29" s="40">
        <v>106256.9</v>
      </c>
      <c r="U29" s="40">
        <v>106256.9</v>
      </c>
      <c r="V29" s="40">
        <f t="shared" si="97"/>
        <v>100</v>
      </c>
      <c r="W29" s="41">
        <v>14694.4</v>
      </c>
      <c r="X29" s="40">
        <v>14694.4</v>
      </c>
      <c r="Y29" s="40">
        <f t="shared" si="2"/>
        <v>100</v>
      </c>
      <c r="Z29" s="41"/>
      <c r="AA29" s="40"/>
      <c r="AB29" s="40"/>
      <c r="AC29" s="41">
        <v>14075.8</v>
      </c>
      <c r="AD29" s="40">
        <v>3175.8</v>
      </c>
      <c r="AE29" s="40">
        <f t="shared" si="6"/>
        <v>22.562127907472405</v>
      </c>
      <c r="AF29" s="41"/>
      <c r="AG29" s="40"/>
      <c r="AH29" s="40"/>
      <c r="AI29" s="41"/>
      <c r="AJ29" s="40"/>
      <c r="AK29" s="40"/>
      <c r="AL29" s="41"/>
      <c r="AM29" s="40"/>
      <c r="AN29" s="40"/>
      <c r="AO29" s="40">
        <v>2168.7556</v>
      </c>
      <c r="AP29" s="40">
        <v>2168.7556</v>
      </c>
      <c r="AQ29" s="40">
        <f t="shared" si="9"/>
        <v>100</v>
      </c>
      <c r="AR29" s="40"/>
      <c r="AS29" s="40"/>
      <c r="AT29" s="40"/>
      <c r="AU29" s="40"/>
      <c r="AV29" s="40"/>
      <c r="AW29" s="42"/>
      <c r="AX29" s="41">
        <v>10150</v>
      </c>
      <c r="AY29" s="40">
        <v>7201.3214900000003</v>
      </c>
      <c r="AZ29" s="40">
        <f t="shared" si="64"/>
        <v>70.948980197044335</v>
      </c>
      <c r="BA29" s="41">
        <v>1955</v>
      </c>
      <c r="BB29" s="40">
        <v>1955</v>
      </c>
      <c r="BC29" s="40">
        <f t="shared" si="65"/>
        <v>100</v>
      </c>
      <c r="BD29" s="41"/>
      <c r="BE29" s="40"/>
      <c r="BF29" s="40"/>
      <c r="BG29" s="41"/>
      <c r="BH29" s="40"/>
      <c r="BI29" s="40"/>
      <c r="BJ29" s="61"/>
      <c r="BK29" s="40"/>
      <c r="BL29" s="40"/>
      <c r="BM29" s="41">
        <v>1782</v>
      </c>
      <c r="BN29" s="40">
        <v>1672.20227</v>
      </c>
      <c r="BO29" s="40">
        <f t="shared" si="12"/>
        <v>93.838511223344554</v>
      </c>
      <c r="BP29" s="41"/>
      <c r="BQ29" s="40"/>
      <c r="BR29" s="40"/>
      <c r="BS29" s="40"/>
      <c r="BT29" s="40"/>
      <c r="BU29" s="40"/>
      <c r="BV29" s="41">
        <v>4692</v>
      </c>
      <c r="BW29" s="40">
        <v>4692</v>
      </c>
      <c r="BX29" s="40">
        <f t="shared" si="14"/>
        <v>100</v>
      </c>
      <c r="BY29" s="40"/>
      <c r="BZ29" s="40"/>
      <c r="CA29" s="40"/>
      <c r="CB29" s="40">
        <v>3207.52</v>
      </c>
      <c r="CC29" s="40">
        <v>3207.52</v>
      </c>
      <c r="CD29" s="82">
        <f t="shared" si="66"/>
        <v>100</v>
      </c>
      <c r="CE29" s="41"/>
      <c r="CF29" s="41"/>
      <c r="CG29" s="62"/>
      <c r="CH29" s="41">
        <v>1932.1214</v>
      </c>
      <c r="CI29" s="41">
        <v>1932.1214</v>
      </c>
      <c r="CJ29" s="62">
        <f t="shared" si="98"/>
        <v>100</v>
      </c>
      <c r="CK29" s="41">
        <v>782</v>
      </c>
      <c r="CL29" s="41">
        <v>782</v>
      </c>
      <c r="CM29" s="62">
        <f t="shared" si="99"/>
        <v>100</v>
      </c>
      <c r="CN29" s="62"/>
      <c r="CO29" s="62"/>
      <c r="CP29" s="62"/>
      <c r="CQ29" s="41">
        <v>2142</v>
      </c>
      <c r="CR29" s="40">
        <v>2142</v>
      </c>
      <c r="CS29" s="62">
        <f t="shared" si="119"/>
        <v>99.999999999999986</v>
      </c>
      <c r="CT29" s="41">
        <v>1233</v>
      </c>
      <c r="CU29" s="62">
        <v>1233</v>
      </c>
      <c r="CV29" s="62">
        <f t="shared" si="20"/>
        <v>100</v>
      </c>
      <c r="CW29" s="62">
        <v>105.16344000000001</v>
      </c>
      <c r="CX29" s="62">
        <v>105.16344000000001</v>
      </c>
      <c r="CY29" s="62">
        <f t="shared" si="67"/>
        <v>100</v>
      </c>
      <c r="CZ29" s="62"/>
      <c r="DA29" s="62"/>
      <c r="DB29" s="62"/>
      <c r="DC29" s="62">
        <v>3241.9803999999999</v>
      </c>
      <c r="DD29" s="62">
        <v>3241.9803999999999</v>
      </c>
      <c r="DE29" s="62">
        <f t="shared" si="68"/>
        <v>100</v>
      </c>
      <c r="DF29" s="62">
        <v>100</v>
      </c>
      <c r="DG29" s="62">
        <v>100</v>
      </c>
      <c r="DH29" s="62">
        <f t="shared" si="22"/>
        <v>100</v>
      </c>
      <c r="DI29" s="62">
        <v>4961.4468099999995</v>
      </c>
      <c r="DJ29" s="62">
        <v>4961.4468099999995</v>
      </c>
      <c r="DK29" s="63">
        <f t="shared" si="24"/>
        <v>100</v>
      </c>
      <c r="DL29" s="62">
        <v>25139.1</v>
      </c>
      <c r="DM29" s="62">
        <v>25139.1</v>
      </c>
      <c r="DN29" s="62">
        <v>100</v>
      </c>
      <c r="DO29" s="62"/>
      <c r="DP29" s="62"/>
      <c r="DQ29" s="62"/>
      <c r="DR29" s="41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>
        <v>3260.5</v>
      </c>
      <c r="EE29" s="62">
        <v>3260.5</v>
      </c>
      <c r="EF29" s="62">
        <v>100</v>
      </c>
      <c r="EG29" s="41"/>
      <c r="EH29" s="40"/>
      <c r="EI29" s="62"/>
      <c r="EJ29" s="41"/>
      <c r="EK29" s="40"/>
      <c r="EL29" s="62"/>
      <c r="EM29" s="41"/>
      <c r="EN29" s="40"/>
      <c r="EO29" s="62"/>
      <c r="EP29" s="41"/>
      <c r="EQ29" s="40"/>
      <c r="ER29" s="62"/>
      <c r="ES29" s="41">
        <v>17470.262999999999</v>
      </c>
      <c r="ET29" s="40">
        <v>17470.262999999999</v>
      </c>
      <c r="EU29" s="62">
        <f t="shared" si="120"/>
        <v>100</v>
      </c>
      <c r="EV29" s="41"/>
      <c r="EW29" s="40"/>
      <c r="EX29" s="62"/>
      <c r="EY29" s="62"/>
      <c r="EZ29" s="62"/>
      <c r="FA29" s="62"/>
      <c r="FB29" s="62"/>
      <c r="FC29" s="62"/>
      <c r="FD29" s="62"/>
      <c r="FE29" s="62">
        <v>9974.1189400000003</v>
      </c>
      <c r="FF29" s="62">
        <v>9974.1189100000011</v>
      </c>
      <c r="FG29" s="42">
        <f t="shared" si="69"/>
        <v>99.999999699221561</v>
      </c>
      <c r="FH29" s="50">
        <f t="shared" si="70"/>
        <v>364490.84</v>
      </c>
      <c r="FI29" s="51">
        <f t="shared" si="71"/>
        <v>358879.73153999995</v>
      </c>
      <c r="FJ29" s="39">
        <f t="shared" si="100"/>
        <v>98.460562558993232</v>
      </c>
      <c r="FK29" s="52">
        <v>3202</v>
      </c>
      <c r="FL29" s="52">
        <v>3202</v>
      </c>
      <c r="FM29" s="40">
        <f t="shared" si="121"/>
        <v>99.999999999999986</v>
      </c>
      <c r="FN29" s="52">
        <v>245</v>
      </c>
      <c r="FO29" s="40">
        <v>245</v>
      </c>
      <c r="FP29" s="40">
        <f t="shared" si="122"/>
        <v>99.999999999999986</v>
      </c>
      <c r="FQ29" s="52">
        <v>467.4</v>
      </c>
      <c r="FR29" s="40">
        <v>467.4</v>
      </c>
      <c r="FS29" s="40">
        <f t="shared" si="41"/>
        <v>100</v>
      </c>
      <c r="FT29" s="52"/>
      <c r="FU29" s="40"/>
      <c r="FV29" s="40"/>
      <c r="FW29" s="52"/>
      <c r="FX29" s="40"/>
      <c r="FY29" s="40"/>
      <c r="FZ29" s="52"/>
      <c r="GA29" s="40"/>
      <c r="GB29" s="40"/>
      <c r="GC29" s="52"/>
      <c r="GD29" s="40"/>
      <c r="GE29" s="40"/>
      <c r="GF29" s="52"/>
      <c r="GG29" s="40"/>
      <c r="GH29" s="40"/>
      <c r="GI29" s="52">
        <v>108737.5</v>
      </c>
      <c r="GJ29" s="40">
        <v>105611.63004999999</v>
      </c>
      <c r="GK29" s="40">
        <f t="shared" si="43"/>
        <v>97.125306403034827</v>
      </c>
      <c r="GL29" s="52">
        <v>845.8</v>
      </c>
      <c r="GM29" s="40">
        <v>746.1</v>
      </c>
      <c r="GN29" s="40">
        <f t="shared" si="45"/>
        <v>88.212343343580045</v>
      </c>
      <c r="GO29" s="52">
        <v>227003.6</v>
      </c>
      <c r="GP29" s="40">
        <v>225025.48478</v>
      </c>
      <c r="GQ29" s="40">
        <f t="shared" si="46"/>
        <v>99.12859742312456</v>
      </c>
      <c r="GR29" s="52">
        <v>202.4</v>
      </c>
      <c r="GS29" s="40">
        <v>202.32</v>
      </c>
      <c r="GT29" s="40">
        <f>GS29/GR29%</f>
        <v>99.960474308300391</v>
      </c>
      <c r="GU29" s="52">
        <v>4587.3999999999996</v>
      </c>
      <c r="GV29" s="40">
        <v>4241.2100700000001</v>
      </c>
      <c r="GW29" s="40">
        <f t="shared" si="101"/>
        <v>92.453461001874714</v>
      </c>
      <c r="GX29" s="52">
        <v>2619.2399999999998</v>
      </c>
      <c r="GY29" s="40">
        <v>2619.2399999999998</v>
      </c>
      <c r="GZ29" s="40">
        <f t="shared" si="48"/>
        <v>100</v>
      </c>
      <c r="HA29" s="52">
        <v>80.099999999999994</v>
      </c>
      <c r="HB29" s="40">
        <v>80.099999999999994</v>
      </c>
      <c r="HC29" s="40">
        <f t="shared" si="49"/>
        <v>100</v>
      </c>
      <c r="HD29" s="52">
        <v>11773.8</v>
      </c>
      <c r="HE29" s="40">
        <v>11749.19642</v>
      </c>
      <c r="HF29" s="40">
        <f t="shared" si="50"/>
        <v>99.791031102957419</v>
      </c>
      <c r="HG29" s="53">
        <v>2255.8000000000002</v>
      </c>
      <c r="HH29" s="40">
        <v>2255.8000000000002</v>
      </c>
      <c r="HI29" s="40">
        <f t="shared" si="51"/>
        <v>100</v>
      </c>
      <c r="HJ29" s="53"/>
      <c r="HK29" s="40"/>
      <c r="HL29" s="40"/>
      <c r="HM29" s="52"/>
      <c r="HN29" s="40"/>
      <c r="HO29" s="40"/>
      <c r="HP29" s="52"/>
      <c r="HQ29" s="40"/>
      <c r="HR29" s="40"/>
      <c r="HS29" s="52">
        <v>1745.9</v>
      </c>
      <c r="HT29" s="40">
        <v>1745.9</v>
      </c>
      <c r="HU29" s="40">
        <f t="shared" si="57"/>
        <v>100.00000000000001</v>
      </c>
      <c r="HV29" s="52"/>
      <c r="HW29" s="40"/>
      <c r="HX29" s="40"/>
      <c r="HY29" s="40">
        <v>2.4</v>
      </c>
      <c r="HZ29" s="40">
        <v>2.4</v>
      </c>
      <c r="IA29" s="54">
        <f t="shared" si="73"/>
        <v>100</v>
      </c>
      <c r="IB29" s="54"/>
      <c r="IC29" s="54"/>
      <c r="ID29" s="55"/>
      <c r="IE29" s="54">
        <v>140.6</v>
      </c>
      <c r="IF29" s="54">
        <v>139.11022</v>
      </c>
      <c r="IG29" s="54">
        <f t="shared" si="111"/>
        <v>98.940412517780942</v>
      </c>
      <c r="IH29" s="52">
        <v>581.9</v>
      </c>
      <c r="II29" s="40">
        <v>546.84</v>
      </c>
      <c r="IJ29" s="43">
        <f t="shared" si="74"/>
        <v>93.974909778312437</v>
      </c>
      <c r="IK29" s="56">
        <f t="shared" si="75"/>
        <v>48698.446759999992</v>
      </c>
      <c r="IL29" s="57">
        <f t="shared" si="76"/>
        <v>24634.615610000001</v>
      </c>
      <c r="IM29" s="29">
        <f t="shared" si="60"/>
        <v>50.586039697336759</v>
      </c>
      <c r="IN29" s="41">
        <v>3000</v>
      </c>
      <c r="IO29" s="40">
        <v>3000</v>
      </c>
      <c r="IP29" s="40">
        <f t="shared" si="77"/>
        <v>100</v>
      </c>
      <c r="IQ29" s="40"/>
      <c r="IR29" s="40"/>
      <c r="IS29" s="55"/>
      <c r="IT29" s="40"/>
      <c r="IU29" s="40"/>
      <c r="IV29" s="54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54"/>
      <c r="JO29" s="40">
        <v>42424.246759999995</v>
      </c>
      <c r="JP29" s="40">
        <v>18360.41561</v>
      </c>
      <c r="JQ29" s="54">
        <f t="shared" si="80"/>
        <v>43.278118086262054</v>
      </c>
      <c r="JR29" s="54"/>
      <c r="JS29" s="54"/>
      <c r="JT29" s="54"/>
      <c r="JU29" s="54"/>
      <c r="JV29" s="54"/>
      <c r="JW29" s="54"/>
      <c r="JX29" s="54"/>
      <c r="JY29" s="54"/>
      <c r="JZ29" s="54"/>
      <c r="KA29" s="54"/>
      <c r="KB29" s="54"/>
      <c r="KC29" s="54"/>
      <c r="KD29" s="54"/>
      <c r="KE29" s="54"/>
      <c r="KF29" s="54"/>
      <c r="KG29" s="54"/>
      <c r="KH29" s="54"/>
      <c r="KI29" s="54"/>
      <c r="KJ29" s="54"/>
      <c r="KK29" s="54"/>
      <c r="KL29" s="54"/>
      <c r="KM29" s="54"/>
      <c r="KN29" s="54"/>
      <c r="KO29" s="54"/>
      <c r="KP29" s="54"/>
      <c r="KQ29" s="54"/>
      <c r="KR29" s="54"/>
      <c r="KS29" s="54"/>
      <c r="KT29" s="54"/>
      <c r="KU29" s="54"/>
      <c r="KV29" s="54"/>
      <c r="KW29" s="54"/>
      <c r="KX29" s="54"/>
      <c r="KY29" s="54"/>
      <c r="KZ29" s="54"/>
      <c r="LA29" s="54"/>
      <c r="LB29" s="54">
        <v>100</v>
      </c>
      <c r="LC29" s="54">
        <v>100</v>
      </c>
      <c r="LD29" s="54">
        <f t="shared" si="89"/>
        <v>100</v>
      </c>
      <c r="LE29" s="41">
        <v>3174.2</v>
      </c>
      <c r="LF29" s="40">
        <v>3174.2</v>
      </c>
      <c r="LG29" s="43">
        <v>100</v>
      </c>
      <c r="LH29" s="58">
        <f t="shared" si="90"/>
        <v>804922.65634999995</v>
      </c>
      <c r="LI29" s="39">
        <f t="shared" si="91"/>
        <v>761289.24046999984</v>
      </c>
      <c r="LJ29" s="59">
        <f t="shared" si="102"/>
        <v>94.579179063258067</v>
      </c>
      <c r="LK29" s="8"/>
      <c r="LL29" s="8"/>
      <c r="LM29" s="11"/>
      <c r="LN29" s="11"/>
    </row>
    <row r="30" spans="1:326" ht="13.5" customHeight="1" x14ac:dyDescent="0.2">
      <c r="A30" s="36" t="s">
        <v>86</v>
      </c>
      <c r="B30" s="37">
        <f t="shared" si="92"/>
        <v>46735</v>
      </c>
      <c r="C30" s="38">
        <f t="shared" si="93"/>
        <v>46735</v>
      </c>
      <c r="D30" s="39">
        <f t="shared" si="94"/>
        <v>100</v>
      </c>
      <c r="E30" s="40"/>
      <c r="F30" s="40"/>
      <c r="G30" s="40"/>
      <c r="H30" s="41">
        <v>46685</v>
      </c>
      <c r="I30" s="40">
        <v>46685</v>
      </c>
      <c r="J30" s="42">
        <f t="shared" si="61"/>
        <v>100</v>
      </c>
      <c r="K30" s="41">
        <v>50</v>
      </c>
      <c r="L30" s="40">
        <v>50</v>
      </c>
      <c r="M30" s="40"/>
      <c r="N30" s="40"/>
      <c r="O30" s="40"/>
      <c r="P30" s="43"/>
      <c r="Q30" s="60">
        <f t="shared" si="62"/>
        <v>5933.7</v>
      </c>
      <c r="R30" s="42">
        <f t="shared" si="63"/>
        <v>4959.2187800000002</v>
      </c>
      <c r="S30" s="40">
        <f t="shared" si="96"/>
        <v>83.577174107218099</v>
      </c>
      <c r="T30" s="40">
        <v>472.9</v>
      </c>
      <c r="U30" s="40">
        <v>472.9</v>
      </c>
      <c r="V30" s="40">
        <f t="shared" si="97"/>
        <v>100</v>
      </c>
      <c r="W30" s="41">
        <v>1819.6</v>
      </c>
      <c r="X30" s="40">
        <v>1819.6</v>
      </c>
      <c r="Y30" s="40">
        <f t="shared" si="2"/>
        <v>100</v>
      </c>
      <c r="Z30" s="41"/>
      <c r="AA30" s="40"/>
      <c r="AB30" s="40"/>
      <c r="AC30" s="41"/>
      <c r="AD30" s="40"/>
      <c r="AE30" s="40"/>
      <c r="AF30" s="41"/>
      <c r="AG30" s="40"/>
      <c r="AH30" s="40"/>
      <c r="AI30" s="41"/>
      <c r="AJ30" s="40"/>
      <c r="AK30" s="40"/>
      <c r="AL30" s="41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2"/>
      <c r="AX30" s="41"/>
      <c r="AY30" s="40"/>
      <c r="AZ30" s="40"/>
      <c r="BA30" s="40">
        <v>1173</v>
      </c>
      <c r="BB30" s="40">
        <v>1173</v>
      </c>
      <c r="BC30" s="40">
        <f t="shared" si="65"/>
        <v>100</v>
      </c>
      <c r="BD30" s="41"/>
      <c r="BE30" s="40"/>
      <c r="BF30" s="40"/>
      <c r="BG30" s="41"/>
      <c r="BH30" s="40"/>
      <c r="BI30" s="40"/>
      <c r="BJ30" s="61"/>
      <c r="BK30" s="40"/>
      <c r="BL30" s="40"/>
      <c r="BM30" s="41"/>
      <c r="BN30" s="40"/>
      <c r="BO30" s="40"/>
      <c r="BP30" s="41"/>
      <c r="BQ30" s="40"/>
      <c r="BR30" s="40"/>
      <c r="BS30" s="40"/>
      <c r="BT30" s="40"/>
      <c r="BU30" s="40"/>
      <c r="BV30" s="41">
        <v>1564</v>
      </c>
      <c r="BW30" s="40">
        <v>596.66999999999996</v>
      </c>
      <c r="BX30" s="40">
        <f t="shared" si="14"/>
        <v>38.150255754475701</v>
      </c>
      <c r="BY30" s="40"/>
      <c r="BZ30" s="40"/>
      <c r="CA30" s="40"/>
      <c r="CB30" s="40"/>
      <c r="CC30" s="40"/>
      <c r="CD30" s="82"/>
      <c r="CE30" s="41"/>
      <c r="CF30" s="41"/>
      <c r="CG30" s="62"/>
      <c r="CH30" s="41"/>
      <c r="CI30" s="41"/>
      <c r="CJ30" s="62"/>
      <c r="CK30" s="41"/>
      <c r="CL30" s="41"/>
      <c r="CM30" s="62"/>
      <c r="CN30" s="62"/>
      <c r="CO30" s="62"/>
      <c r="CP30" s="62"/>
      <c r="CQ30" s="41"/>
      <c r="CR30" s="40"/>
      <c r="CS30" s="62"/>
      <c r="CT30" s="41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3"/>
      <c r="DL30" s="62"/>
      <c r="DM30" s="62"/>
      <c r="DN30" s="62"/>
      <c r="DO30" s="62">
        <v>467.2</v>
      </c>
      <c r="DP30" s="62">
        <v>467.25167999999996</v>
      </c>
      <c r="DQ30" s="62">
        <f t="shared" ref="DQ30:DQ31" si="123">(DP30/DO30)*100</f>
        <v>100.01106164383562</v>
      </c>
      <c r="DR30" s="41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41"/>
      <c r="EH30" s="40"/>
      <c r="EI30" s="62"/>
      <c r="EJ30" s="41"/>
      <c r="EK30" s="40"/>
      <c r="EL30" s="62"/>
      <c r="EM30" s="41"/>
      <c r="EN30" s="62"/>
      <c r="EO30" s="62"/>
      <c r="EP30" s="41"/>
      <c r="EQ30" s="40"/>
      <c r="ER30" s="62"/>
      <c r="ES30" s="41">
        <v>437</v>
      </c>
      <c r="ET30" s="40">
        <v>429.7971</v>
      </c>
      <c r="EU30" s="62">
        <f t="shared" si="120"/>
        <v>98.35173913043478</v>
      </c>
      <c r="EV30" s="41"/>
      <c r="EW30" s="40"/>
      <c r="EX30" s="62"/>
      <c r="EY30" s="62"/>
      <c r="EZ30" s="62"/>
      <c r="FA30" s="62"/>
      <c r="FB30" s="62"/>
      <c r="FC30" s="62"/>
      <c r="FD30" s="62"/>
      <c r="FE30" s="62"/>
      <c r="FF30" s="62"/>
      <c r="FG30" s="42"/>
      <c r="FH30" s="50">
        <f t="shared" si="70"/>
        <v>26138.880000000001</v>
      </c>
      <c r="FI30" s="51">
        <f t="shared" si="71"/>
        <v>26073.969120000002</v>
      </c>
      <c r="FJ30" s="39">
        <f t="shared" si="100"/>
        <v>99.751669237549578</v>
      </c>
      <c r="FK30" s="52">
        <v>173</v>
      </c>
      <c r="FL30" s="52">
        <v>173</v>
      </c>
      <c r="FM30" s="40">
        <f t="shared" si="121"/>
        <v>100</v>
      </c>
      <c r="FN30" s="52">
        <v>35</v>
      </c>
      <c r="FO30" s="40">
        <v>35</v>
      </c>
      <c r="FP30" s="40">
        <f t="shared" si="122"/>
        <v>100</v>
      </c>
      <c r="FQ30" s="52">
        <v>117.5</v>
      </c>
      <c r="FR30" s="40">
        <v>117.5</v>
      </c>
      <c r="FS30" s="40">
        <f t="shared" si="41"/>
        <v>100</v>
      </c>
      <c r="FT30" s="52"/>
      <c r="FU30" s="40"/>
      <c r="FV30" s="40"/>
      <c r="FW30" s="52"/>
      <c r="FX30" s="40"/>
      <c r="FY30" s="40"/>
      <c r="FZ30" s="52"/>
      <c r="GA30" s="40"/>
      <c r="GB30" s="40"/>
      <c r="GC30" s="52"/>
      <c r="GD30" s="40"/>
      <c r="GE30" s="40"/>
      <c r="GF30" s="52"/>
      <c r="GG30" s="40"/>
      <c r="GH30" s="40"/>
      <c r="GI30" s="52">
        <v>10996.3</v>
      </c>
      <c r="GJ30" s="40">
        <v>10996.3</v>
      </c>
      <c r="GK30" s="40">
        <f t="shared" si="43"/>
        <v>100</v>
      </c>
      <c r="GL30" s="52">
        <v>80.3</v>
      </c>
      <c r="GM30" s="40">
        <v>69.900000000000006</v>
      </c>
      <c r="GN30" s="40">
        <f t="shared" si="45"/>
        <v>87.048567870485698</v>
      </c>
      <c r="GO30" s="52">
        <v>13015.8</v>
      </c>
      <c r="GP30" s="40">
        <v>13015.8</v>
      </c>
      <c r="GQ30" s="40">
        <f t="shared" si="46"/>
        <v>100</v>
      </c>
      <c r="GR30" s="52"/>
      <c r="GS30" s="40"/>
      <c r="GT30" s="40"/>
      <c r="GU30" s="52">
        <v>321.2</v>
      </c>
      <c r="GV30" s="40">
        <v>269.2</v>
      </c>
      <c r="GW30" s="40">
        <f t="shared" si="101"/>
        <v>83.810709838107101</v>
      </c>
      <c r="GX30" s="52">
        <v>94.08</v>
      </c>
      <c r="GY30" s="40">
        <v>94.08</v>
      </c>
      <c r="GZ30" s="40">
        <f t="shared" si="48"/>
        <v>100</v>
      </c>
      <c r="HA30" s="52">
        <v>32.4</v>
      </c>
      <c r="HB30" s="40">
        <v>32.4</v>
      </c>
      <c r="HC30" s="40">
        <f t="shared" si="49"/>
        <v>99.999999999999986</v>
      </c>
      <c r="HD30" s="52">
        <v>184</v>
      </c>
      <c r="HE30" s="40">
        <v>183.95712</v>
      </c>
      <c r="HF30" s="40">
        <f t="shared" si="50"/>
        <v>99.976695652173916</v>
      </c>
      <c r="HG30" s="53">
        <v>159.1</v>
      </c>
      <c r="HH30" s="40">
        <v>159.1</v>
      </c>
      <c r="HI30" s="40">
        <f t="shared" si="51"/>
        <v>100</v>
      </c>
      <c r="HJ30" s="53"/>
      <c r="HK30" s="40"/>
      <c r="HL30" s="40"/>
      <c r="HM30" s="52"/>
      <c r="HN30" s="40"/>
      <c r="HO30" s="40"/>
      <c r="HP30" s="52"/>
      <c r="HQ30" s="40"/>
      <c r="HR30" s="40"/>
      <c r="HS30" s="52">
        <v>274</v>
      </c>
      <c r="HT30" s="40">
        <v>274</v>
      </c>
      <c r="HU30" s="40">
        <f t="shared" si="57"/>
        <v>99.999999999999986</v>
      </c>
      <c r="HV30" s="52"/>
      <c r="HW30" s="40"/>
      <c r="HX30" s="40"/>
      <c r="HY30" s="40">
        <v>0.3</v>
      </c>
      <c r="HZ30" s="40">
        <v>0.3</v>
      </c>
      <c r="IA30" s="54">
        <f t="shared" si="73"/>
        <v>100</v>
      </c>
      <c r="IB30" s="54">
        <v>72.5</v>
      </c>
      <c r="IC30" s="54">
        <v>72.5</v>
      </c>
      <c r="ID30" s="54">
        <f t="shared" si="113"/>
        <v>100</v>
      </c>
      <c r="IE30" s="54"/>
      <c r="IF30" s="54"/>
      <c r="IG30" s="54"/>
      <c r="IH30" s="52">
        <v>583.4</v>
      </c>
      <c r="II30" s="40">
        <v>580.93200000000002</v>
      </c>
      <c r="IJ30" s="43">
        <f t="shared" si="74"/>
        <v>99.576962632841969</v>
      </c>
      <c r="IK30" s="56">
        <f t="shared" si="75"/>
        <v>2222.2224500000002</v>
      </c>
      <c r="IL30" s="57">
        <f t="shared" si="76"/>
        <v>1194.894</v>
      </c>
      <c r="IM30" s="29">
        <f t="shared" si="60"/>
        <v>53.770224488551989</v>
      </c>
      <c r="IN30" s="41"/>
      <c r="IO30" s="40"/>
      <c r="IP30" s="40"/>
      <c r="IQ30" s="40"/>
      <c r="IR30" s="40"/>
      <c r="IS30" s="40"/>
      <c r="IT30" s="40"/>
      <c r="IU30" s="40"/>
      <c r="IV30" s="54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54"/>
      <c r="JO30" s="40">
        <v>2222.2224500000002</v>
      </c>
      <c r="JP30" s="40">
        <v>1194.894</v>
      </c>
      <c r="JQ30" s="54">
        <f t="shared" si="80"/>
        <v>53.770224488551989</v>
      </c>
      <c r="JR30" s="54"/>
      <c r="JS30" s="54"/>
      <c r="JT30" s="54"/>
      <c r="JU30" s="54"/>
      <c r="JV30" s="54"/>
      <c r="JW30" s="54"/>
      <c r="JX30" s="54"/>
      <c r="JY30" s="54"/>
      <c r="JZ30" s="55"/>
      <c r="KA30" s="55"/>
      <c r="KB30" s="55"/>
      <c r="KC30" s="54"/>
      <c r="KD30" s="54"/>
      <c r="KE30" s="54"/>
      <c r="KF30" s="54"/>
      <c r="KG30" s="54"/>
      <c r="KH30" s="54"/>
      <c r="KI30" s="54"/>
      <c r="KJ30" s="54"/>
      <c r="KK30" s="54"/>
      <c r="KL30" s="54"/>
      <c r="KM30" s="54"/>
      <c r="KN30" s="54"/>
      <c r="KO30" s="54"/>
      <c r="KP30" s="54"/>
      <c r="KQ30" s="54"/>
      <c r="KR30" s="54"/>
      <c r="KS30" s="54"/>
      <c r="KT30" s="54"/>
      <c r="KU30" s="54"/>
      <c r="KV30" s="54"/>
      <c r="KW30" s="54"/>
      <c r="KX30" s="54"/>
      <c r="KY30" s="54"/>
      <c r="KZ30" s="54"/>
      <c r="LA30" s="54"/>
      <c r="LB30" s="54"/>
      <c r="LC30" s="54"/>
      <c r="LD30" s="54"/>
      <c r="LE30" s="41"/>
      <c r="LF30" s="40"/>
      <c r="LG30" s="43"/>
      <c r="LH30" s="58">
        <f t="shared" si="90"/>
        <v>81029.802450000003</v>
      </c>
      <c r="LI30" s="39">
        <f t="shared" si="91"/>
        <v>78963.081900000005</v>
      </c>
      <c r="LJ30" s="59">
        <f t="shared" si="102"/>
        <v>97.4494315825646</v>
      </c>
      <c r="LK30" s="8"/>
      <c r="LL30" s="8"/>
      <c r="LM30" s="11"/>
      <c r="LN30" s="11"/>
    </row>
    <row r="31" spans="1:326" x14ac:dyDescent="0.2">
      <c r="A31" s="36" t="s">
        <v>87</v>
      </c>
      <c r="B31" s="37">
        <f t="shared" si="92"/>
        <v>186111.7</v>
      </c>
      <c r="C31" s="38">
        <f t="shared" si="93"/>
        <v>186111.7</v>
      </c>
      <c r="D31" s="39">
        <f t="shared" si="94"/>
        <v>100</v>
      </c>
      <c r="E31" s="40"/>
      <c r="F31" s="40"/>
      <c r="G31" s="40"/>
      <c r="H31" s="41">
        <v>171289</v>
      </c>
      <c r="I31" s="40">
        <v>171289</v>
      </c>
      <c r="J31" s="42">
        <f t="shared" si="61"/>
        <v>100</v>
      </c>
      <c r="K31" s="41">
        <v>14822.7</v>
      </c>
      <c r="L31" s="40">
        <v>14822.7</v>
      </c>
      <c r="M31" s="40">
        <f t="shared" si="95"/>
        <v>100</v>
      </c>
      <c r="N31" s="40"/>
      <c r="O31" s="40"/>
      <c r="P31" s="43"/>
      <c r="Q31" s="60">
        <f t="shared" si="62"/>
        <v>217773.64546</v>
      </c>
      <c r="R31" s="42">
        <f t="shared" si="63"/>
        <v>209773.64546</v>
      </c>
      <c r="S31" s="40">
        <f t="shared" si="96"/>
        <v>96.326460907103012</v>
      </c>
      <c r="T31" s="40">
        <v>72015</v>
      </c>
      <c r="U31" s="40">
        <v>72015</v>
      </c>
      <c r="V31" s="40">
        <f t="shared" si="97"/>
        <v>100</v>
      </c>
      <c r="W31" s="41">
        <v>17925.900000000001</v>
      </c>
      <c r="X31" s="40">
        <v>17925.900000000001</v>
      </c>
      <c r="Y31" s="40">
        <f t="shared" si="2"/>
        <v>100</v>
      </c>
      <c r="Z31" s="41"/>
      <c r="AA31" s="40"/>
      <c r="AB31" s="40"/>
      <c r="AC31" s="41">
        <v>16144.448</v>
      </c>
      <c r="AD31" s="40">
        <v>8144.4480000000003</v>
      </c>
      <c r="AE31" s="40">
        <f t="shared" si="6"/>
        <v>50.447361222879842</v>
      </c>
      <c r="AF31" s="41"/>
      <c r="AG31" s="40"/>
      <c r="AH31" s="40"/>
      <c r="AI31" s="41"/>
      <c r="AJ31" s="40"/>
      <c r="AK31" s="40"/>
      <c r="AL31" s="41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2"/>
      <c r="AX31" s="41">
        <v>50339.732259999997</v>
      </c>
      <c r="AY31" s="40">
        <v>50339.732259999997</v>
      </c>
      <c r="AZ31" s="40">
        <f t="shared" si="64"/>
        <v>100</v>
      </c>
      <c r="BA31" s="40">
        <v>1955</v>
      </c>
      <c r="BB31" s="40">
        <v>1955</v>
      </c>
      <c r="BC31" s="40">
        <f t="shared" si="65"/>
        <v>100</v>
      </c>
      <c r="BD31" s="41">
        <v>1368.5</v>
      </c>
      <c r="BE31" s="40">
        <v>1368.5</v>
      </c>
      <c r="BF31" s="40">
        <f t="shared" si="103"/>
        <v>100</v>
      </c>
      <c r="BG31" s="41"/>
      <c r="BH31" s="40"/>
      <c r="BI31" s="40"/>
      <c r="BJ31" s="61"/>
      <c r="BK31" s="40"/>
      <c r="BL31" s="40"/>
      <c r="BM31" s="41">
        <v>1782</v>
      </c>
      <c r="BN31" s="40">
        <v>1782</v>
      </c>
      <c r="BO31" s="40">
        <f t="shared" si="12"/>
        <v>100</v>
      </c>
      <c r="BP31" s="41"/>
      <c r="BQ31" s="40"/>
      <c r="BR31" s="40"/>
      <c r="BS31" s="40"/>
      <c r="BT31" s="40"/>
      <c r="BU31" s="40"/>
      <c r="BV31" s="41">
        <v>1759.5</v>
      </c>
      <c r="BW31" s="40">
        <v>1759.5</v>
      </c>
      <c r="BX31" s="40">
        <f t="shared" si="14"/>
        <v>100</v>
      </c>
      <c r="BY31" s="40">
        <v>2932.5</v>
      </c>
      <c r="BZ31" s="40">
        <v>2932.5</v>
      </c>
      <c r="CA31" s="40">
        <f t="shared" si="15"/>
        <v>100</v>
      </c>
      <c r="CB31" s="40"/>
      <c r="CC31" s="40"/>
      <c r="CD31" s="82"/>
      <c r="CE31" s="41"/>
      <c r="CF31" s="41"/>
      <c r="CG31" s="62"/>
      <c r="CH31" s="41"/>
      <c r="CI31" s="41"/>
      <c r="CJ31" s="62"/>
      <c r="CK31" s="41">
        <v>391</v>
      </c>
      <c r="CL31" s="41">
        <v>391</v>
      </c>
      <c r="CM31" s="62">
        <f t="shared" si="99"/>
        <v>100</v>
      </c>
      <c r="CN31" s="62">
        <v>391</v>
      </c>
      <c r="CO31" s="62">
        <v>391</v>
      </c>
      <c r="CP31" s="62">
        <f t="shared" si="104"/>
        <v>100</v>
      </c>
      <c r="CQ31" s="41">
        <v>2142</v>
      </c>
      <c r="CR31" s="40">
        <v>2142</v>
      </c>
      <c r="CS31" s="62">
        <f t="shared" si="119"/>
        <v>99.999999999999986</v>
      </c>
      <c r="CT31" s="41">
        <v>761.6</v>
      </c>
      <c r="CU31" s="62">
        <v>761.6</v>
      </c>
      <c r="CV31" s="62">
        <f t="shared" si="20"/>
        <v>100</v>
      </c>
      <c r="CW31" s="62">
        <v>62.697919999999996</v>
      </c>
      <c r="CX31" s="62">
        <v>62.697919999999996</v>
      </c>
      <c r="CY31" s="62">
        <f t="shared" si="67"/>
        <v>100</v>
      </c>
      <c r="CZ31" s="62"/>
      <c r="DA31" s="62"/>
      <c r="DB31" s="62"/>
      <c r="DC31" s="62">
        <v>1873.7717</v>
      </c>
      <c r="DD31" s="62">
        <v>1873.7717</v>
      </c>
      <c r="DE31" s="62">
        <f t="shared" si="68"/>
        <v>100</v>
      </c>
      <c r="DF31" s="62">
        <v>50</v>
      </c>
      <c r="DG31" s="62">
        <v>50</v>
      </c>
      <c r="DH31" s="62">
        <f t="shared" si="22"/>
        <v>100</v>
      </c>
      <c r="DI31" s="62"/>
      <c r="DJ31" s="62"/>
      <c r="DK31" s="63"/>
      <c r="DL31" s="62"/>
      <c r="DM31" s="62"/>
      <c r="DN31" s="62"/>
      <c r="DO31" s="62">
        <v>628.26407999999992</v>
      </c>
      <c r="DP31" s="62">
        <v>628.26407999999992</v>
      </c>
      <c r="DQ31" s="62">
        <f t="shared" si="123"/>
        <v>100</v>
      </c>
      <c r="DR31" s="41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41"/>
      <c r="EH31" s="40"/>
      <c r="EI31" s="62"/>
      <c r="EJ31" s="41"/>
      <c r="EK31" s="40"/>
      <c r="EL31" s="62"/>
      <c r="EM31" s="41">
        <v>100</v>
      </c>
      <c r="EN31" s="62">
        <v>100</v>
      </c>
      <c r="EO31" s="62">
        <v>100</v>
      </c>
      <c r="EP31" s="41"/>
      <c r="EQ31" s="40"/>
      <c r="ER31" s="62"/>
      <c r="ES31" s="41">
        <v>43000.245470000002</v>
      </c>
      <c r="ET31" s="40">
        <v>43000.245470000002</v>
      </c>
      <c r="EU31" s="62">
        <f t="shared" si="120"/>
        <v>100</v>
      </c>
      <c r="EV31" s="41"/>
      <c r="EW31" s="40"/>
      <c r="EX31" s="62"/>
      <c r="EY31" s="62"/>
      <c r="EZ31" s="62"/>
      <c r="FA31" s="62"/>
      <c r="FB31" s="62"/>
      <c r="FC31" s="62"/>
      <c r="FD31" s="62"/>
      <c r="FE31" s="62">
        <v>2150.4860299999996</v>
      </c>
      <c r="FF31" s="62">
        <v>2150.4860299999996</v>
      </c>
      <c r="FG31" s="42">
        <f t="shared" si="69"/>
        <v>100</v>
      </c>
      <c r="FH31" s="50">
        <f t="shared" si="70"/>
        <v>163006.63999999998</v>
      </c>
      <c r="FI31" s="51">
        <f t="shared" si="71"/>
        <v>162963.16</v>
      </c>
      <c r="FJ31" s="39">
        <f t="shared" si="100"/>
        <v>99.973326239961764</v>
      </c>
      <c r="FK31" s="52">
        <v>1697</v>
      </c>
      <c r="FL31" s="52">
        <v>1697</v>
      </c>
      <c r="FM31" s="40">
        <f t="shared" si="121"/>
        <v>100</v>
      </c>
      <c r="FN31" s="52">
        <v>122.5</v>
      </c>
      <c r="FO31" s="40">
        <v>122.5</v>
      </c>
      <c r="FP31" s="40">
        <f t="shared" si="122"/>
        <v>99.999999999999986</v>
      </c>
      <c r="FQ31" s="52">
        <v>212.4</v>
      </c>
      <c r="FR31" s="40">
        <v>212.4</v>
      </c>
      <c r="FS31" s="40">
        <f t="shared" si="41"/>
        <v>100</v>
      </c>
      <c r="FT31" s="52"/>
      <c r="FU31" s="40"/>
      <c r="FV31" s="40"/>
      <c r="FW31" s="52"/>
      <c r="FX31" s="40"/>
      <c r="FY31" s="40"/>
      <c r="FZ31" s="52"/>
      <c r="GA31" s="40"/>
      <c r="GB31" s="40"/>
      <c r="GC31" s="52"/>
      <c r="GD31" s="40"/>
      <c r="GE31" s="40"/>
      <c r="GF31" s="52"/>
      <c r="GG31" s="40"/>
      <c r="GH31" s="40"/>
      <c r="GI31" s="52">
        <v>49149.2</v>
      </c>
      <c r="GJ31" s="40">
        <v>49149.2</v>
      </c>
      <c r="GK31" s="40">
        <f t="shared" si="43"/>
        <v>100</v>
      </c>
      <c r="GL31" s="52">
        <v>371.8</v>
      </c>
      <c r="GM31" s="40">
        <v>340</v>
      </c>
      <c r="GN31" s="40">
        <f t="shared" si="45"/>
        <v>91.447014523937597</v>
      </c>
      <c r="GO31" s="52">
        <v>100391</v>
      </c>
      <c r="GP31" s="40">
        <v>100390.97</v>
      </c>
      <c r="GQ31" s="40">
        <f t="shared" si="46"/>
        <v>99.999970116843144</v>
      </c>
      <c r="GR31" s="52">
        <v>42.7</v>
      </c>
      <c r="GS31" s="40">
        <v>42.64</v>
      </c>
      <c r="GT31" s="40">
        <f>GS31/GR31%</f>
        <v>99.859484777517551</v>
      </c>
      <c r="GU31" s="52">
        <v>1962</v>
      </c>
      <c r="GV31" s="40">
        <v>1962</v>
      </c>
      <c r="GW31" s="40">
        <f t="shared" si="101"/>
        <v>100</v>
      </c>
      <c r="GX31" s="52">
        <v>282.24</v>
      </c>
      <c r="GY31" s="40">
        <v>282.24</v>
      </c>
      <c r="GZ31" s="40">
        <f t="shared" si="48"/>
        <v>100</v>
      </c>
      <c r="HA31" s="52">
        <v>55.8</v>
      </c>
      <c r="HB31" s="40">
        <v>55.8</v>
      </c>
      <c r="HC31" s="40">
        <f t="shared" si="49"/>
        <v>100</v>
      </c>
      <c r="HD31" s="52">
        <v>4736.6000000000004</v>
      </c>
      <c r="HE31" s="40">
        <v>4736.5110000000004</v>
      </c>
      <c r="HF31" s="40">
        <f t="shared" si="50"/>
        <v>99.998121015074105</v>
      </c>
      <c r="HG31" s="53">
        <v>1235.5</v>
      </c>
      <c r="HH31" s="40">
        <v>1235.5</v>
      </c>
      <c r="HI31" s="40">
        <f t="shared" si="51"/>
        <v>100</v>
      </c>
      <c r="HJ31" s="53"/>
      <c r="HK31" s="40"/>
      <c r="HL31" s="40"/>
      <c r="HM31" s="52"/>
      <c r="HN31" s="40"/>
      <c r="HO31" s="40"/>
      <c r="HP31" s="52"/>
      <c r="HQ31" s="40"/>
      <c r="HR31" s="40"/>
      <c r="HS31" s="52">
        <v>1529.4</v>
      </c>
      <c r="HT31" s="40">
        <v>1529.4</v>
      </c>
      <c r="HU31" s="40">
        <f t="shared" si="57"/>
        <v>100</v>
      </c>
      <c r="HV31" s="52"/>
      <c r="HW31" s="40"/>
      <c r="HX31" s="40"/>
      <c r="HY31" s="40">
        <v>7.7</v>
      </c>
      <c r="HZ31" s="40">
        <v>7.7</v>
      </c>
      <c r="IA31" s="54">
        <f t="shared" si="73"/>
        <v>100</v>
      </c>
      <c r="IB31" s="54">
        <v>575.4</v>
      </c>
      <c r="IC31" s="54">
        <v>575.4</v>
      </c>
      <c r="ID31" s="54">
        <f t="shared" si="113"/>
        <v>100</v>
      </c>
      <c r="IE31" s="54">
        <v>7.5</v>
      </c>
      <c r="IF31" s="54">
        <v>3.6960000000000002</v>
      </c>
      <c r="IG31" s="54">
        <f t="shared" si="111"/>
        <v>49.28</v>
      </c>
      <c r="IH31" s="52">
        <v>627.9</v>
      </c>
      <c r="II31" s="40">
        <v>620.20299999999997</v>
      </c>
      <c r="IJ31" s="43">
        <f t="shared" si="74"/>
        <v>98.774167861124383</v>
      </c>
      <c r="IK31" s="56">
        <f t="shared" si="75"/>
        <v>13824.808139999999</v>
      </c>
      <c r="IL31" s="57">
        <f t="shared" si="76"/>
        <v>13260.104799999999</v>
      </c>
      <c r="IM31" s="29">
        <f t="shared" si="60"/>
        <v>95.915289859494564</v>
      </c>
      <c r="IN31" s="64">
        <v>8216.5</v>
      </c>
      <c r="IO31" s="40">
        <v>8216.5</v>
      </c>
      <c r="IP31" s="40">
        <f t="shared" si="77"/>
        <v>100</v>
      </c>
      <c r="IQ31" s="40"/>
      <c r="IR31" s="40"/>
      <c r="IS31" s="40"/>
      <c r="IT31" s="40"/>
      <c r="IU31" s="40"/>
      <c r="IV31" s="54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>
        <v>2552.2248300000001</v>
      </c>
      <c r="JM31" s="40">
        <v>2552.2248300000001</v>
      </c>
      <c r="JN31" s="54">
        <f t="shared" si="79"/>
        <v>100</v>
      </c>
      <c r="JO31" s="40">
        <v>3030.3033399999999</v>
      </c>
      <c r="JP31" s="40">
        <v>2465.6</v>
      </c>
      <c r="JQ31" s="54">
        <f t="shared" si="80"/>
        <v>81.364791684518295</v>
      </c>
      <c r="JR31" s="54">
        <v>25.779970000000002</v>
      </c>
      <c r="JS31" s="54">
        <v>25.779970000000002</v>
      </c>
      <c r="JT31" s="54">
        <v>100</v>
      </c>
      <c r="JU31" s="54"/>
      <c r="JV31" s="54"/>
      <c r="JW31" s="54"/>
      <c r="JX31" s="54"/>
      <c r="JY31" s="54"/>
      <c r="JZ31" s="55"/>
      <c r="KA31" s="55"/>
      <c r="KB31" s="55"/>
      <c r="KC31" s="54"/>
      <c r="KD31" s="54"/>
      <c r="KE31" s="54"/>
      <c r="KF31" s="54"/>
      <c r="KG31" s="54"/>
      <c r="KH31" s="54"/>
      <c r="KI31" s="54"/>
      <c r="KJ31" s="54"/>
      <c r="KK31" s="54"/>
      <c r="KL31" s="54"/>
      <c r="KM31" s="54"/>
      <c r="KN31" s="54"/>
      <c r="KO31" s="54"/>
      <c r="KP31" s="54"/>
      <c r="KQ31" s="54"/>
      <c r="KR31" s="54"/>
      <c r="KS31" s="54"/>
      <c r="KT31" s="54"/>
      <c r="KU31" s="54"/>
      <c r="KV31" s="54"/>
      <c r="KW31" s="54"/>
      <c r="KX31" s="54"/>
      <c r="KY31" s="54"/>
      <c r="KZ31" s="54"/>
      <c r="LA31" s="54"/>
      <c r="LB31" s="54"/>
      <c r="LC31" s="54"/>
      <c r="LD31" s="54"/>
      <c r="LE31" s="41"/>
      <c r="LF31" s="40"/>
      <c r="LG31" s="43"/>
      <c r="LH31" s="58">
        <f t="shared" si="90"/>
        <v>580716.79359999998</v>
      </c>
      <c r="LI31" s="39">
        <f t="shared" si="91"/>
        <v>572108.61025999999</v>
      </c>
      <c r="LJ31" s="59">
        <f t="shared" si="102"/>
        <v>98.517662407068372</v>
      </c>
      <c r="LK31" s="8"/>
      <c r="LL31" s="8"/>
      <c r="LM31" s="11"/>
      <c r="LN31" s="11"/>
    </row>
    <row r="32" spans="1:326" x14ac:dyDescent="0.2">
      <c r="A32" s="36" t="s">
        <v>88</v>
      </c>
      <c r="B32" s="37">
        <f t="shared" si="92"/>
        <v>125664.1</v>
      </c>
      <c r="C32" s="38">
        <f t="shared" si="93"/>
        <v>125588.554</v>
      </c>
      <c r="D32" s="39">
        <f t="shared" si="94"/>
        <v>99.939882591766462</v>
      </c>
      <c r="E32" s="40"/>
      <c r="F32" s="40"/>
      <c r="G32" s="40"/>
      <c r="H32" s="41">
        <v>106358</v>
      </c>
      <c r="I32" s="40">
        <v>106358</v>
      </c>
      <c r="J32" s="42">
        <f t="shared" si="61"/>
        <v>100</v>
      </c>
      <c r="K32" s="41">
        <v>19306.099999999999</v>
      </c>
      <c r="L32" s="40">
        <v>19230.554</v>
      </c>
      <c r="M32" s="40">
        <f t="shared" si="95"/>
        <v>99.608693625330872</v>
      </c>
      <c r="N32" s="40"/>
      <c r="O32" s="40"/>
      <c r="P32" s="43"/>
      <c r="Q32" s="60">
        <f t="shared" si="62"/>
        <v>237888.03087999995</v>
      </c>
      <c r="R32" s="42">
        <f t="shared" si="63"/>
        <v>222772.38723999998</v>
      </c>
      <c r="S32" s="40">
        <f t="shared" si="96"/>
        <v>93.645899886562646</v>
      </c>
      <c r="T32" s="40">
        <v>87980.4</v>
      </c>
      <c r="U32" s="40">
        <v>87980.4</v>
      </c>
      <c r="V32" s="40">
        <f t="shared" si="97"/>
        <v>100</v>
      </c>
      <c r="W32" s="41">
        <v>18266</v>
      </c>
      <c r="X32" s="40">
        <v>18266</v>
      </c>
      <c r="Y32" s="40">
        <f t="shared" si="2"/>
        <v>100</v>
      </c>
      <c r="Z32" s="41"/>
      <c r="AA32" s="40"/>
      <c r="AB32" s="40"/>
      <c r="AC32" s="41">
        <v>27606.353999999999</v>
      </c>
      <c r="AD32" s="40">
        <v>12606.353999999999</v>
      </c>
      <c r="AE32" s="40">
        <f t="shared" si="6"/>
        <v>45.664682848013904</v>
      </c>
      <c r="AF32" s="41"/>
      <c r="AG32" s="40"/>
      <c r="AH32" s="40"/>
      <c r="AI32" s="41"/>
      <c r="AJ32" s="40"/>
      <c r="AK32" s="40"/>
      <c r="AL32" s="41"/>
      <c r="AM32" s="40"/>
      <c r="AN32" s="40"/>
      <c r="AO32" s="40">
        <v>147.66149999999999</v>
      </c>
      <c r="AP32" s="40">
        <v>147.66149999999999</v>
      </c>
      <c r="AQ32" s="40">
        <f t="shared" si="9"/>
        <v>100.00000000000001</v>
      </c>
      <c r="AR32" s="40"/>
      <c r="AS32" s="40"/>
      <c r="AT32" s="40"/>
      <c r="AU32" s="40">
        <v>5766.3514999999998</v>
      </c>
      <c r="AV32" s="40">
        <v>5766.3514999999998</v>
      </c>
      <c r="AW32" s="42">
        <f t="shared" si="107"/>
        <v>100</v>
      </c>
      <c r="AX32" s="41"/>
      <c r="AY32" s="40"/>
      <c r="AZ32" s="40"/>
      <c r="BA32" s="41">
        <v>1173</v>
      </c>
      <c r="BB32" s="40">
        <v>1173</v>
      </c>
      <c r="BC32" s="40">
        <f t="shared" si="65"/>
        <v>100</v>
      </c>
      <c r="BD32" s="41"/>
      <c r="BE32" s="40"/>
      <c r="BF32" s="40"/>
      <c r="BG32" s="41">
        <v>33958.317750000002</v>
      </c>
      <c r="BH32" s="40">
        <v>33938.235850000005</v>
      </c>
      <c r="BI32" s="40">
        <f t="shared" si="10"/>
        <v>99.940863089426742</v>
      </c>
      <c r="BJ32" s="61"/>
      <c r="BK32" s="40"/>
      <c r="BL32" s="40"/>
      <c r="BM32" s="41">
        <v>37473.430999999997</v>
      </c>
      <c r="BN32" s="40">
        <v>37377.869270000003</v>
      </c>
      <c r="BO32" s="40">
        <f t="shared" si="12"/>
        <v>99.744988042327918</v>
      </c>
      <c r="BP32" s="41"/>
      <c r="BQ32" s="40"/>
      <c r="BR32" s="40"/>
      <c r="BS32" s="40"/>
      <c r="BT32" s="40"/>
      <c r="BU32" s="40"/>
      <c r="BV32" s="41">
        <v>3620.5</v>
      </c>
      <c r="BW32" s="40">
        <v>3620.5</v>
      </c>
      <c r="BX32" s="40">
        <f t="shared" si="14"/>
        <v>100</v>
      </c>
      <c r="BY32" s="40"/>
      <c r="BZ32" s="40"/>
      <c r="CA32" s="40"/>
      <c r="CB32" s="40">
        <v>3207.52</v>
      </c>
      <c r="CC32" s="40">
        <v>3207.5199900000002</v>
      </c>
      <c r="CD32" s="82">
        <f t="shared" si="66"/>
        <v>99.999999688232663</v>
      </c>
      <c r="CE32" s="41"/>
      <c r="CF32" s="41"/>
      <c r="CG32" s="62"/>
      <c r="CH32" s="41"/>
      <c r="CI32" s="41"/>
      <c r="CJ32" s="62"/>
      <c r="CK32" s="41">
        <v>782</v>
      </c>
      <c r="CL32" s="41">
        <v>782</v>
      </c>
      <c r="CM32" s="62">
        <f t="shared" si="99"/>
        <v>100</v>
      </c>
      <c r="CN32" s="62"/>
      <c r="CO32" s="62"/>
      <c r="CP32" s="62"/>
      <c r="CQ32" s="41"/>
      <c r="CR32" s="40"/>
      <c r="CS32" s="62"/>
      <c r="CT32" s="41">
        <v>558.9</v>
      </c>
      <c r="CU32" s="62">
        <v>558.9</v>
      </c>
      <c r="CV32" s="62">
        <f t="shared" si="20"/>
        <v>100</v>
      </c>
      <c r="CW32" s="62">
        <v>79.019829999999999</v>
      </c>
      <c r="CX32" s="62">
        <v>79.019829999999999</v>
      </c>
      <c r="CY32" s="62">
        <f t="shared" si="67"/>
        <v>100</v>
      </c>
      <c r="CZ32" s="62"/>
      <c r="DA32" s="62"/>
      <c r="DB32" s="62"/>
      <c r="DC32" s="62"/>
      <c r="DD32" s="62"/>
      <c r="DE32" s="62"/>
      <c r="DF32" s="62">
        <v>150</v>
      </c>
      <c r="DG32" s="62">
        <v>150</v>
      </c>
      <c r="DH32" s="62">
        <f t="shared" si="22"/>
        <v>100</v>
      </c>
      <c r="DI32" s="62">
        <v>4765.8974600000001</v>
      </c>
      <c r="DJ32" s="62">
        <v>4765.8974600000001</v>
      </c>
      <c r="DK32" s="63">
        <f t="shared" si="24"/>
        <v>100</v>
      </c>
      <c r="DL32" s="62"/>
      <c r="DM32" s="62"/>
      <c r="DN32" s="62"/>
      <c r="DO32" s="62"/>
      <c r="DP32" s="62"/>
      <c r="DQ32" s="62"/>
      <c r="DR32" s="62">
        <v>7084.9678400000003</v>
      </c>
      <c r="DS32" s="62">
        <v>7084.9678400000003</v>
      </c>
      <c r="DT32" s="62">
        <f t="shared" si="27"/>
        <v>100</v>
      </c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41"/>
      <c r="EH32" s="40"/>
      <c r="EI32" s="62"/>
      <c r="EJ32" s="41"/>
      <c r="EK32" s="40"/>
      <c r="EL32" s="62"/>
      <c r="EM32" s="41">
        <v>100</v>
      </c>
      <c r="EN32" s="40">
        <v>100</v>
      </c>
      <c r="EO32" s="62">
        <f t="shared" si="33"/>
        <v>100</v>
      </c>
      <c r="EP32" s="41"/>
      <c r="EQ32" s="40"/>
      <c r="ER32" s="62"/>
      <c r="ES32" s="41">
        <v>5167.71</v>
      </c>
      <c r="ET32" s="40">
        <v>5167.71</v>
      </c>
      <c r="EU32" s="62">
        <f t="shared" si="120"/>
        <v>100</v>
      </c>
      <c r="EV32" s="41"/>
      <c r="EW32" s="40"/>
      <c r="EX32" s="62"/>
      <c r="EY32" s="62"/>
      <c r="EZ32" s="62"/>
      <c r="FA32" s="62"/>
      <c r="FB32" s="62"/>
      <c r="FC32" s="62"/>
      <c r="FD32" s="62"/>
      <c r="FE32" s="62"/>
      <c r="FF32" s="62"/>
      <c r="FG32" s="42"/>
      <c r="FH32" s="50">
        <f t="shared" si="70"/>
        <v>240110.38000000006</v>
      </c>
      <c r="FI32" s="51">
        <f t="shared" si="71"/>
        <v>240074.39152000003</v>
      </c>
      <c r="FJ32" s="39">
        <f t="shared" si="100"/>
        <v>99.985011693372002</v>
      </c>
      <c r="FK32" s="52">
        <v>2720</v>
      </c>
      <c r="FL32" s="52">
        <v>2720</v>
      </c>
      <c r="FM32" s="40">
        <f t="shared" si="121"/>
        <v>100</v>
      </c>
      <c r="FN32" s="52">
        <v>175</v>
      </c>
      <c r="FO32" s="40">
        <v>175</v>
      </c>
      <c r="FP32" s="40">
        <f t="shared" si="122"/>
        <v>100</v>
      </c>
      <c r="FQ32" s="52">
        <v>192.8</v>
      </c>
      <c r="FR32" s="40">
        <v>192.8</v>
      </c>
      <c r="FS32" s="40">
        <f t="shared" si="41"/>
        <v>100</v>
      </c>
      <c r="FT32" s="52"/>
      <c r="FU32" s="40"/>
      <c r="FV32" s="40"/>
      <c r="FW32" s="52"/>
      <c r="FX32" s="40"/>
      <c r="FY32" s="40"/>
      <c r="FZ32" s="52"/>
      <c r="GA32" s="40"/>
      <c r="GB32" s="40"/>
      <c r="GC32" s="52"/>
      <c r="GD32" s="40"/>
      <c r="GE32" s="40"/>
      <c r="GF32" s="52"/>
      <c r="GG32" s="40"/>
      <c r="GH32" s="40"/>
      <c r="GI32" s="52">
        <v>53595.4</v>
      </c>
      <c r="GJ32" s="40">
        <v>53595.4</v>
      </c>
      <c r="GK32" s="40">
        <f t="shared" si="43"/>
        <v>99.999999999999986</v>
      </c>
      <c r="GL32" s="52">
        <v>723.9</v>
      </c>
      <c r="GM32" s="40">
        <v>704.6</v>
      </c>
      <c r="GN32" s="40">
        <f t="shared" si="45"/>
        <v>97.333885895841973</v>
      </c>
      <c r="GO32" s="52">
        <v>160615.5</v>
      </c>
      <c r="GP32" s="40">
        <v>160615.5</v>
      </c>
      <c r="GQ32" s="40">
        <f t="shared" si="46"/>
        <v>100</v>
      </c>
      <c r="GR32" s="52">
        <v>10.199999999999999</v>
      </c>
      <c r="GS32" s="40">
        <v>10.163</v>
      </c>
      <c r="GT32" s="40">
        <v>100</v>
      </c>
      <c r="GU32" s="52">
        <v>4910.6000000000004</v>
      </c>
      <c r="GV32" s="40">
        <v>4910.6000000000004</v>
      </c>
      <c r="GW32" s="40">
        <f t="shared" si="101"/>
        <v>100</v>
      </c>
      <c r="GX32" s="52">
        <v>1775.76</v>
      </c>
      <c r="GY32" s="40">
        <v>1775.76</v>
      </c>
      <c r="GZ32" s="40">
        <f t="shared" si="48"/>
        <v>100</v>
      </c>
      <c r="HA32" s="52">
        <v>77.400000000000006</v>
      </c>
      <c r="HB32" s="40">
        <v>77.400000000000006</v>
      </c>
      <c r="HC32" s="40">
        <f t="shared" si="49"/>
        <v>100</v>
      </c>
      <c r="HD32" s="52">
        <v>12068</v>
      </c>
      <c r="HE32" s="40">
        <v>12067.961519999999</v>
      </c>
      <c r="HF32" s="40">
        <f t="shared" si="50"/>
        <v>99.999681140205482</v>
      </c>
      <c r="HG32" s="53">
        <v>1487</v>
      </c>
      <c r="HH32" s="40">
        <v>1487</v>
      </c>
      <c r="HI32" s="40">
        <f t="shared" si="51"/>
        <v>100</v>
      </c>
      <c r="HJ32" s="53"/>
      <c r="HK32" s="40"/>
      <c r="HL32" s="40"/>
      <c r="HM32" s="52"/>
      <c r="HN32" s="40"/>
      <c r="HO32" s="40"/>
      <c r="HP32" s="52"/>
      <c r="HQ32" s="40"/>
      <c r="HR32" s="40"/>
      <c r="HS32" s="52">
        <v>1185.2</v>
      </c>
      <c r="HT32" s="40">
        <v>1185.2</v>
      </c>
      <c r="HU32" s="40">
        <f t="shared" si="57"/>
        <v>100</v>
      </c>
      <c r="HV32" s="52"/>
      <c r="HW32" s="40"/>
      <c r="HX32" s="40"/>
      <c r="HY32" s="40">
        <v>9.92</v>
      </c>
      <c r="HZ32" s="40">
        <v>9.92</v>
      </c>
      <c r="IA32" s="54">
        <f t="shared" si="73"/>
        <v>100</v>
      </c>
      <c r="IB32" s="54"/>
      <c r="IC32" s="54"/>
      <c r="ID32" s="55"/>
      <c r="IE32" s="54"/>
      <c r="IF32" s="54"/>
      <c r="IG32" s="54"/>
      <c r="IH32" s="52">
        <v>563.70000000000005</v>
      </c>
      <c r="II32" s="40">
        <v>547.08699999999999</v>
      </c>
      <c r="IJ32" s="43">
        <f t="shared" si="74"/>
        <v>97.052864999112998</v>
      </c>
      <c r="IK32" s="56">
        <f t="shared" si="75"/>
        <v>16261.61781</v>
      </c>
      <c r="IL32" s="57">
        <f t="shared" si="76"/>
        <v>8253.5439999999999</v>
      </c>
      <c r="IM32" s="29">
        <f t="shared" si="60"/>
        <v>50.754753287366803</v>
      </c>
      <c r="IN32" s="41"/>
      <c r="IO32" s="40"/>
      <c r="IP32" s="40"/>
      <c r="IQ32" s="40"/>
      <c r="IR32" s="40"/>
      <c r="IS32" s="40"/>
      <c r="IT32" s="40"/>
      <c r="IU32" s="40"/>
      <c r="IV32" s="54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54"/>
      <c r="JO32" s="40">
        <v>16161.61781</v>
      </c>
      <c r="JP32" s="40">
        <v>8153.5439999999999</v>
      </c>
      <c r="JQ32" s="54">
        <f t="shared" si="80"/>
        <v>50.450048354410384</v>
      </c>
      <c r="JR32" s="54"/>
      <c r="JS32" s="54"/>
      <c r="JT32" s="54"/>
      <c r="JU32" s="54"/>
      <c r="JV32" s="54"/>
      <c r="JW32" s="54"/>
      <c r="JX32" s="54"/>
      <c r="JY32" s="54"/>
      <c r="JZ32" s="55"/>
      <c r="KA32" s="55"/>
      <c r="KB32" s="55"/>
      <c r="KC32" s="54"/>
      <c r="KD32" s="54"/>
      <c r="KE32" s="54"/>
      <c r="KF32" s="54"/>
      <c r="KG32" s="54"/>
      <c r="KH32" s="54"/>
      <c r="KI32" s="54"/>
      <c r="KJ32" s="54"/>
      <c r="KK32" s="54"/>
      <c r="KL32" s="54"/>
      <c r="KM32" s="54"/>
      <c r="KN32" s="54"/>
      <c r="KO32" s="54"/>
      <c r="KP32" s="54"/>
      <c r="KQ32" s="54"/>
      <c r="KR32" s="54"/>
      <c r="KS32" s="54"/>
      <c r="KT32" s="54"/>
      <c r="KU32" s="54"/>
      <c r="KV32" s="54"/>
      <c r="KW32" s="54"/>
      <c r="KX32" s="54"/>
      <c r="KY32" s="54"/>
      <c r="KZ32" s="54"/>
      <c r="LA32" s="54"/>
      <c r="LB32" s="54">
        <v>100</v>
      </c>
      <c r="LC32" s="54">
        <v>100</v>
      </c>
      <c r="LD32" s="54">
        <f t="shared" si="89"/>
        <v>100</v>
      </c>
      <c r="LE32" s="41"/>
      <c r="LF32" s="40"/>
      <c r="LG32" s="43"/>
      <c r="LH32" s="58">
        <f t="shared" si="90"/>
        <v>619924.12868999992</v>
      </c>
      <c r="LI32" s="39">
        <f t="shared" si="91"/>
        <v>596688.87676000001</v>
      </c>
      <c r="LJ32" s="59">
        <f t="shared" si="102"/>
        <v>96.251920056878618</v>
      </c>
      <c r="LK32" s="8"/>
      <c r="LL32" s="8"/>
      <c r="LM32" s="11"/>
      <c r="LN32" s="11"/>
    </row>
    <row r="33" spans="1:326" x14ac:dyDescent="0.2">
      <c r="A33" s="36" t="s">
        <v>89</v>
      </c>
      <c r="B33" s="37">
        <f t="shared" si="92"/>
        <v>170100.5</v>
      </c>
      <c r="C33" s="38">
        <f t="shared" si="93"/>
        <v>169929.59359999999</v>
      </c>
      <c r="D33" s="39">
        <f t="shared" si="94"/>
        <v>99.899526221263315</v>
      </c>
      <c r="E33" s="40"/>
      <c r="F33" s="40"/>
      <c r="G33" s="40"/>
      <c r="H33" s="41">
        <v>129966</v>
      </c>
      <c r="I33" s="40">
        <v>129966</v>
      </c>
      <c r="J33" s="42">
        <f t="shared" si="61"/>
        <v>100</v>
      </c>
      <c r="K33" s="41">
        <v>40134.5</v>
      </c>
      <c r="L33" s="40">
        <v>39963.5936</v>
      </c>
      <c r="M33" s="40">
        <f t="shared" si="95"/>
        <v>99.57416586727129</v>
      </c>
      <c r="N33" s="40"/>
      <c r="O33" s="40"/>
      <c r="P33" s="43"/>
      <c r="Q33" s="60">
        <f t="shared" si="62"/>
        <v>149875.78685999999</v>
      </c>
      <c r="R33" s="42">
        <f t="shared" si="63"/>
        <v>133250.44605000003</v>
      </c>
      <c r="S33" s="40">
        <f t="shared" si="96"/>
        <v>88.907253694334358</v>
      </c>
      <c r="T33" s="40">
        <v>60943.8</v>
      </c>
      <c r="U33" s="40">
        <v>60943.8</v>
      </c>
      <c r="V33" s="40">
        <f t="shared" si="97"/>
        <v>100</v>
      </c>
      <c r="W33" s="41">
        <v>13192.1</v>
      </c>
      <c r="X33" s="40">
        <v>13192.1</v>
      </c>
      <c r="Y33" s="40">
        <f t="shared" si="2"/>
        <v>100.00000000000001</v>
      </c>
      <c r="Z33" s="41"/>
      <c r="AA33" s="40"/>
      <c r="AB33" s="40"/>
      <c r="AC33" s="41">
        <v>18170.871999999999</v>
      </c>
      <c r="AD33" s="40">
        <v>6057.1</v>
      </c>
      <c r="AE33" s="40">
        <f t="shared" si="6"/>
        <v>33.334118472685297</v>
      </c>
      <c r="AF33" s="41"/>
      <c r="AG33" s="40"/>
      <c r="AH33" s="40"/>
      <c r="AI33" s="41"/>
      <c r="AJ33" s="40"/>
      <c r="AK33" s="40"/>
      <c r="AL33" s="41"/>
      <c r="AM33" s="40"/>
      <c r="AN33" s="40"/>
      <c r="AO33" s="40">
        <v>412.92182000000003</v>
      </c>
      <c r="AP33" s="40">
        <v>412.92182000000003</v>
      </c>
      <c r="AQ33" s="40">
        <f t="shared" si="9"/>
        <v>100</v>
      </c>
      <c r="AR33" s="40"/>
      <c r="AS33" s="40"/>
      <c r="AT33" s="40"/>
      <c r="AU33" s="40"/>
      <c r="AV33" s="40"/>
      <c r="AW33" s="42"/>
      <c r="AX33" s="41">
        <v>10611.65251</v>
      </c>
      <c r="AY33" s="40">
        <v>7415.0591100000001</v>
      </c>
      <c r="AZ33" s="40">
        <f t="shared" si="64"/>
        <v>69.876572974966365</v>
      </c>
      <c r="BA33" s="41"/>
      <c r="BB33" s="40"/>
      <c r="BC33" s="40"/>
      <c r="BD33" s="41">
        <v>3128</v>
      </c>
      <c r="BE33" s="40">
        <v>3128</v>
      </c>
      <c r="BF33" s="40">
        <f t="shared" si="103"/>
        <v>100</v>
      </c>
      <c r="BG33" s="41"/>
      <c r="BH33" s="40"/>
      <c r="BI33" s="40"/>
      <c r="BJ33" s="61"/>
      <c r="BK33" s="40"/>
      <c r="BL33" s="40"/>
      <c r="BM33" s="41"/>
      <c r="BN33" s="40"/>
      <c r="BO33" s="40"/>
      <c r="BP33" s="41"/>
      <c r="BQ33" s="40"/>
      <c r="BR33" s="40"/>
      <c r="BS33" s="40"/>
      <c r="BT33" s="40"/>
      <c r="BU33" s="40"/>
      <c r="BV33" s="41"/>
      <c r="BW33" s="40"/>
      <c r="BX33" s="40"/>
      <c r="BY33" s="40">
        <v>7820</v>
      </c>
      <c r="BZ33" s="40">
        <v>7820</v>
      </c>
      <c r="CA33" s="40">
        <f t="shared" si="15"/>
        <v>100</v>
      </c>
      <c r="CB33" s="40">
        <v>4811.28</v>
      </c>
      <c r="CC33" s="40">
        <v>4811.28</v>
      </c>
      <c r="CD33" s="82">
        <f t="shared" si="66"/>
        <v>100</v>
      </c>
      <c r="CE33" s="41"/>
      <c r="CF33" s="41"/>
      <c r="CG33" s="62"/>
      <c r="CH33" s="41"/>
      <c r="CI33" s="41"/>
      <c r="CJ33" s="62"/>
      <c r="CK33" s="41"/>
      <c r="CL33" s="41"/>
      <c r="CM33" s="62"/>
      <c r="CN33" s="62">
        <v>782</v>
      </c>
      <c r="CO33" s="62">
        <v>782</v>
      </c>
      <c r="CP33" s="62">
        <f t="shared" si="104"/>
        <v>100</v>
      </c>
      <c r="CQ33" s="41">
        <v>2142</v>
      </c>
      <c r="CR33" s="40">
        <v>2142</v>
      </c>
      <c r="CS33" s="62">
        <f t="shared" si="119"/>
        <v>99.999999999999986</v>
      </c>
      <c r="CT33" s="41">
        <v>91.6</v>
      </c>
      <c r="CU33" s="62">
        <v>91.6</v>
      </c>
      <c r="CV33" s="62">
        <f t="shared" si="20"/>
        <v>100</v>
      </c>
      <c r="CW33" s="62">
        <v>70.235910000000004</v>
      </c>
      <c r="CX33" s="62">
        <v>70.235910000000004</v>
      </c>
      <c r="CY33" s="62">
        <f t="shared" si="67"/>
        <v>100</v>
      </c>
      <c r="CZ33" s="62"/>
      <c r="DA33" s="62"/>
      <c r="DB33" s="62"/>
      <c r="DC33" s="62">
        <v>1224.4081999999999</v>
      </c>
      <c r="DD33" s="62">
        <v>1224.4081999999999</v>
      </c>
      <c r="DE33" s="62">
        <f t="shared" si="68"/>
        <v>100</v>
      </c>
      <c r="DF33" s="62"/>
      <c r="DG33" s="62"/>
      <c r="DH33" s="62"/>
      <c r="DI33" s="62">
        <v>4961.4468099999995</v>
      </c>
      <c r="DJ33" s="62">
        <v>4961.4468099999995</v>
      </c>
      <c r="DK33" s="63">
        <f t="shared" si="24"/>
        <v>100</v>
      </c>
      <c r="DL33" s="62"/>
      <c r="DM33" s="62"/>
      <c r="DN33" s="62"/>
      <c r="DO33" s="62"/>
      <c r="DP33" s="62"/>
      <c r="DQ33" s="62"/>
      <c r="DR33" s="62">
        <v>1278.0826100000002</v>
      </c>
      <c r="DS33" s="62">
        <v>1278.0826100000002</v>
      </c>
      <c r="DT33" s="62">
        <f t="shared" si="27"/>
        <v>100</v>
      </c>
      <c r="DU33" s="62"/>
      <c r="DV33" s="62"/>
      <c r="DW33" s="62"/>
      <c r="DX33" s="62">
        <v>908.197</v>
      </c>
      <c r="DY33" s="62">
        <v>908.197</v>
      </c>
      <c r="DZ33" s="62">
        <f>DY33/DX33%</f>
        <v>100</v>
      </c>
      <c r="EA33" s="62">
        <v>828.91099999999994</v>
      </c>
      <c r="EB33" s="62">
        <v>828.91099999999994</v>
      </c>
      <c r="EC33" s="62">
        <v>100</v>
      </c>
      <c r="ED33" s="62"/>
      <c r="EE33" s="62"/>
      <c r="EF33" s="62"/>
      <c r="EG33" s="41"/>
      <c r="EH33" s="40"/>
      <c r="EI33" s="62"/>
      <c r="EJ33" s="41"/>
      <c r="EK33" s="40"/>
      <c r="EL33" s="62"/>
      <c r="EM33" s="41">
        <v>50</v>
      </c>
      <c r="EN33" s="40">
        <v>50</v>
      </c>
      <c r="EO33" s="62">
        <f t="shared" si="33"/>
        <v>100</v>
      </c>
      <c r="EP33" s="41"/>
      <c r="EQ33" s="40"/>
      <c r="ER33" s="62"/>
      <c r="ES33" s="41">
        <v>9928.869999999999</v>
      </c>
      <c r="ET33" s="40">
        <v>8725.576430000001</v>
      </c>
      <c r="EU33" s="62">
        <f t="shared" si="120"/>
        <v>87.880860863320819</v>
      </c>
      <c r="EV33" s="41"/>
      <c r="EW33" s="40"/>
      <c r="EX33" s="62"/>
      <c r="EY33" s="62"/>
      <c r="EZ33" s="62"/>
      <c r="FA33" s="62"/>
      <c r="FB33" s="62"/>
      <c r="FC33" s="62"/>
      <c r="FD33" s="62"/>
      <c r="FE33" s="62">
        <v>8519.4089999999997</v>
      </c>
      <c r="FF33" s="62">
        <v>8407.7271600000004</v>
      </c>
      <c r="FG33" s="42">
        <f t="shared" si="69"/>
        <v>98.689089348803421</v>
      </c>
      <c r="FH33" s="50">
        <f t="shared" si="70"/>
        <v>291157.17999999993</v>
      </c>
      <c r="FI33" s="51">
        <f t="shared" si="71"/>
        <v>290162.33783999993</v>
      </c>
      <c r="FJ33" s="39">
        <f t="shared" si="100"/>
        <v>99.658314399115966</v>
      </c>
      <c r="FK33" s="52">
        <v>4194</v>
      </c>
      <c r="FL33" s="52">
        <v>3216.04</v>
      </c>
      <c r="FM33" s="40">
        <f t="shared" si="121"/>
        <v>76.681926561754892</v>
      </c>
      <c r="FN33" s="52">
        <v>210</v>
      </c>
      <c r="FO33" s="40">
        <v>210</v>
      </c>
      <c r="FP33" s="40">
        <f t="shared" si="122"/>
        <v>100</v>
      </c>
      <c r="FQ33" s="52">
        <v>467.4</v>
      </c>
      <c r="FR33" s="40">
        <v>467.4</v>
      </c>
      <c r="FS33" s="40">
        <f t="shared" si="41"/>
        <v>100</v>
      </c>
      <c r="FT33" s="52"/>
      <c r="FU33" s="40"/>
      <c r="FV33" s="40"/>
      <c r="FW33" s="52"/>
      <c r="FX33" s="40"/>
      <c r="FY33" s="40"/>
      <c r="FZ33" s="52"/>
      <c r="GA33" s="40"/>
      <c r="GB33" s="40"/>
      <c r="GC33" s="52"/>
      <c r="GD33" s="40"/>
      <c r="GE33" s="40"/>
      <c r="GF33" s="52"/>
      <c r="GG33" s="40"/>
      <c r="GH33" s="40"/>
      <c r="GI33" s="52">
        <v>67105.7</v>
      </c>
      <c r="GJ33" s="40">
        <v>67105.7</v>
      </c>
      <c r="GK33" s="40">
        <f t="shared" si="43"/>
        <v>100</v>
      </c>
      <c r="GL33" s="52">
        <v>454.6</v>
      </c>
      <c r="GM33" s="40">
        <v>454.6</v>
      </c>
      <c r="GN33" s="40">
        <f t="shared" si="45"/>
        <v>100</v>
      </c>
      <c r="GO33" s="52">
        <v>190784.6</v>
      </c>
      <c r="GP33" s="40">
        <v>190772</v>
      </c>
      <c r="GQ33" s="40">
        <f t="shared" si="46"/>
        <v>99.993395693363084</v>
      </c>
      <c r="GR33" s="52"/>
      <c r="GS33" s="40"/>
      <c r="GT33" s="40"/>
      <c r="GU33" s="52">
        <v>4363.8</v>
      </c>
      <c r="GV33" s="40">
        <v>4363.8</v>
      </c>
      <c r="GW33" s="40">
        <f t="shared" si="101"/>
        <v>99.999999999999986</v>
      </c>
      <c r="GX33" s="52">
        <v>1740.48</v>
      </c>
      <c r="GY33" s="40">
        <v>1740.48</v>
      </c>
      <c r="GZ33" s="40">
        <f t="shared" si="48"/>
        <v>99.999999999999986</v>
      </c>
      <c r="HA33" s="52">
        <v>69.3</v>
      </c>
      <c r="HB33" s="40">
        <v>69.3</v>
      </c>
      <c r="HC33" s="40">
        <f t="shared" si="49"/>
        <v>100</v>
      </c>
      <c r="HD33" s="52">
        <v>16760.5</v>
      </c>
      <c r="HE33" s="40">
        <v>16760.33684</v>
      </c>
      <c r="HF33" s="40">
        <f t="shared" si="50"/>
        <v>99.999026520688531</v>
      </c>
      <c r="HG33" s="53">
        <v>2558.5</v>
      </c>
      <c r="HH33" s="40">
        <v>2558.5</v>
      </c>
      <c r="HI33" s="40">
        <f t="shared" si="51"/>
        <v>100</v>
      </c>
      <c r="HJ33" s="53"/>
      <c r="HK33" s="40"/>
      <c r="HL33" s="40"/>
      <c r="HM33" s="52"/>
      <c r="HN33" s="40"/>
      <c r="HO33" s="40"/>
      <c r="HP33" s="52"/>
      <c r="HQ33" s="40"/>
      <c r="HR33" s="40"/>
      <c r="HS33" s="52">
        <v>1882.3</v>
      </c>
      <c r="HT33" s="40">
        <v>1882.3</v>
      </c>
      <c r="HU33" s="40">
        <f t="shared" si="57"/>
        <v>100</v>
      </c>
      <c r="HV33" s="52"/>
      <c r="HW33" s="40"/>
      <c r="HX33" s="40"/>
      <c r="HY33" s="40">
        <v>4.4000000000000004</v>
      </c>
      <c r="HZ33" s="40">
        <f>4.4-0.3</f>
        <v>4.1000000000000005</v>
      </c>
      <c r="IA33" s="54">
        <f t="shared" si="73"/>
        <v>93.181818181818187</v>
      </c>
      <c r="IB33" s="54"/>
      <c r="IC33" s="54"/>
      <c r="ID33" s="55"/>
      <c r="IE33" s="54"/>
      <c r="IF33" s="54"/>
      <c r="IG33" s="54"/>
      <c r="IH33" s="52">
        <v>561.6</v>
      </c>
      <c r="II33" s="40">
        <v>557.78099999999995</v>
      </c>
      <c r="IJ33" s="43">
        <f t="shared" si="74"/>
        <v>99.319978632478623</v>
      </c>
      <c r="IK33" s="56">
        <f t="shared" si="75"/>
        <v>19802.908900000002</v>
      </c>
      <c r="IL33" s="57">
        <f t="shared" si="76"/>
        <v>17841.40798</v>
      </c>
      <c r="IM33" s="29">
        <f t="shared" si="60"/>
        <v>90.094884898450445</v>
      </c>
      <c r="IN33" s="64">
        <v>4242.1000000000004</v>
      </c>
      <c r="IO33" s="40">
        <v>2873.36168</v>
      </c>
      <c r="IP33" s="40">
        <f t="shared" si="77"/>
        <v>67.734416444685408</v>
      </c>
      <c r="IQ33" s="40"/>
      <c r="IR33" s="40"/>
      <c r="IS33" s="40"/>
      <c r="IT33" s="40">
        <v>2970</v>
      </c>
      <c r="IU33" s="40">
        <v>2970</v>
      </c>
      <c r="IV33" s="54">
        <f t="shared" si="78"/>
        <v>100</v>
      </c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54"/>
      <c r="JO33" s="40">
        <v>3535.3539000000001</v>
      </c>
      <c r="JP33" s="40">
        <v>2942.5912999999996</v>
      </c>
      <c r="JQ33" s="54">
        <f t="shared" si="80"/>
        <v>83.233288186509398</v>
      </c>
      <c r="JR33" s="54"/>
      <c r="JS33" s="54"/>
      <c r="JT33" s="54"/>
      <c r="JU33" s="54"/>
      <c r="JV33" s="54"/>
      <c r="JW33" s="54"/>
      <c r="JX33" s="54"/>
      <c r="JY33" s="54"/>
      <c r="JZ33" s="55"/>
      <c r="KA33" s="54"/>
      <c r="KB33" s="54"/>
      <c r="KC33" s="54"/>
      <c r="KD33" s="54"/>
      <c r="KE33" s="54"/>
      <c r="KF33" s="54"/>
      <c r="KG33" s="54"/>
      <c r="KH33" s="54"/>
      <c r="KI33" s="54"/>
      <c r="KJ33" s="54"/>
      <c r="KK33" s="54"/>
      <c r="KL33" s="54"/>
      <c r="KM33" s="54"/>
      <c r="KN33" s="54"/>
      <c r="KO33" s="54"/>
      <c r="KP33" s="54">
        <v>3321.8073899999999</v>
      </c>
      <c r="KQ33" s="54">
        <v>3321.8073899999999</v>
      </c>
      <c r="KR33" s="54">
        <f t="shared" si="86"/>
        <v>100</v>
      </c>
      <c r="KS33" s="54">
        <v>33.553609999999999</v>
      </c>
      <c r="KT33" s="54">
        <v>33.553609999999999</v>
      </c>
      <c r="KU33" s="54">
        <f t="shared" si="87"/>
        <v>100</v>
      </c>
      <c r="KV33" s="54"/>
      <c r="KW33" s="54"/>
      <c r="KX33" s="54"/>
      <c r="KY33" s="54"/>
      <c r="KZ33" s="54"/>
      <c r="LA33" s="54"/>
      <c r="LB33" s="54">
        <v>100</v>
      </c>
      <c r="LC33" s="54">
        <v>100</v>
      </c>
      <c r="LD33" s="54">
        <f t="shared" si="89"/>
        <v>100</v>
      </c>
      <c r="LE33" s="41">
        <v>5600.0940000000001</v>
      </c>
      <c r="LF33" s="40">
        <v>5600.0940000000001</v>
      </c>
      <c r="LG33" s="43">
        <v>100</v>
      </c>
      <c r="LH33" s="58">
        <f t="shared" si="90"/>
        <v>630936.37575999997</v>
      </c>
      <c r="LI33" s="39">
        <f t="shared" si="91"/>
        <v>611183.78547</v>
      </c>
      <c r="LJ33" s="59">
        <f t="shared" si="102"/>
        <v>96.869321369178181</v>
      </c>
      <c r="LK33" s="8"/>
      <c r="LL33" s="8"/>
      <c r="LM33" s="11"/>
      <c r="LN33" s="11"/>
    </row>
    <row r="34" spans="1:326" x14ac:dyDescent="0.2">
      <c r="A34" s="36" t="s">
        <v>90</v>
      </c>
      <c r="B34" s="37">
        <f t="shared" si="92"/>
        <v>228273</v>
      </c>
      <c r="C34" s="38">
        <f t="shared" si="93"/>
        <v>228255.59772999998</v>
      </c>
      <c r="D34" s="39">
        <f t="shared" si="94"/>
        <v>99.992376553512671</v>
      </c>
      <c r="E34" s="40"/>
      <c r="F34" s="40"/>
      <c r="G34" s="40"/>
      <c r="H34" s="41">
        <v>173311</v>
      </c>
      <c r="I34" s="40">
        <v>173311</v>
      </c>
      <c r="J34" s="42">
        <f t="shared" si="61"/>
        <v>100</v>
      </c>
      <c r="K34" s="41">
        <v>54962</v>
      </c>
      <c r="L34" s="40">
        <v>54944.597729999994</v>
      </c>
      <c r="M34" s="40">
        <f t="shared" si="95"/>
        <v>99.96833763327389</v>
      </c>
      <c r="N34" s="40"/>
      <c r="O34" s="40"/>
      <c r="P34" s="43"/>
      <c r="Q34" s="60">
        <f t="shared" si="62"/>
        <v>371330.53950000001</v>
      </c>
      <c r="R34" s="42">
        <f t="shared" si="63"/>
        <v>362830.53949</v>
      </c>
      <c r="S34" s="40">
        <f t="shared" si="96"/>
        <v>97.710934300893925</v>
      </c>
      <c r="T34" s="40">
        <v>148536.29999999999</v>
      </c>
      <c r="U34" s="40">
        <v>148536.29999999999</v>
      </c>
      <c r="V34" s="40">
        <f t="shared" si="97"/>
        <v>100</v>
      </c>
      <c r="W34" s="41">
        <v>27127.1</v>
      </c>
      <c r="X34" s="40">
        <v>27127.1</v>
      </c>
      <c r="Y34" s="40">
        <f t="shared" si="2"/>
        <v>100.00000000000001</v>
      </c>
      <c r="Z34" s="41"/>
      <c r="AA34" s="40"/>
      <c r="AB34" s="40"/>
      <c r="AC34" s="41">
        <v>13050.2</v>
      </c>
      <c r="AD34" s="40">
        <v>4550.2</v>
      </c>
      <c r="AE34" s="40">
        <f t="shared" si="6"/>
        <v>34.866898591592459</v>
      </c>
      <c r="AF34" s="41"/>
      <c r="AG34" s="40"/>
      <c r="AH34" s="40"/>
      <c r="AI34" s="41"/>
      <c r="AJ34" s="40"/>
      <c r="AK34" s="40"/>
      <c r="AL34" s="41"/>
      <c r="AM34" s="40"/>
      <c r="AN34" s="40"/>
      <c r="AO34" s="40">
        <v>2844.2</v>
      </c>
      <c r="AP34" s="40">
        <v>2844.2</v>
      </c>
      <c r="AQ34" s="40">
        <f t="shared" si="9"/>
        <v>100</v>
      </c>
      <c r="AR34" s="40"/>
      <c r="AS34" s="40"/>
      <c r="AT34" s="40"/>
      <c r="AU34" s="40"/>
      <c r="AV34" s="40"/>
      <c r="AW34" s="42"/>
      <c r="AX34" s="41">
        <v>16515.5</v>
      </c>
      <c r="AY34" s="40">
        <v>16515.5</v>
      </c>
      <c r="AZ34" s="40">
        <f t="shared" si="64"/>
        <v>100</v>
      </c>
      <c r="BA34" s="41">
        <v>4987.5</v>
      </c>
      <c r="BB34" s="40">
        <v>4987.5</v>
      </c>
      <c r="BC34" s="40">
        <f t="shared" si="65"/>
        <v>100</v>
      </c>
      <c r="BD34" s="41">
        <v>2346</v>
      </c>
      <c r="BE34" s="40">
        <v>2346</v>
      </c>
      <c r="BF34" s="40">
        <f t="shared" si="103"/>
        <v>100</v>
      </c>
      <c r="BG34" s="41">
        <v>68805.029500000004</v>
      </c>
      <c r="BH34" s="40">
        <v>68805.029500000004</v>
      </c>
      <c r="BI34" s="40">
        <f t="shared" si="10"/>
        <v>100</v>
      </c>
      <c r="BJ34" s="61"/>
      <c r="BK34" s="40"/>
      <c r="BL34" s="40"/>
      <c r="BM34" s="41"/>
      <c r="BN34" s="40"/>
      <c r="BO34" s="40"/>
      <c r="BP34" s="41"/>
      <c r="BQ34" s="40"/>
      <c r="BR34" s="40"/>
      <c r="BS34" s="40"/>
      <c r="BT34" s="40"/>
      <c r="BU34" s="40"/>
      <c r="BV34" s="41">
        <v>3128</v>
      </c>
      <c r="BW34" s="40">
        <v>3128</v>
      </c>
      <c r="BX34" s="40">
        <f t="shared" si="14"/>
        <v>100</v>
      </c>
      <c r="BY34" s="41">
        <v>5763.5</v>
      </c>
      <c r="BZ34" s="40">
        <v>5763.5</v>
      </c>
      <c r="CA34" s="40">
        <f t="shared" si="15"/>
        <v>100</v>
      </c>
      <c r="CB34" s="40">
        <v>1603.76</v>
      </c>
      <c r="CC34" s="40">
        <v>1603.76</v>
      </c>
      <c r="CD34" s="82">
        <f t="shared" si="66"/>
        <v>100</v>
      </c>
      <c r="CE34" s="41"/>
      <c r="CF34" s="41"/>
      <c r="CG34" s="62"/>
      <c r="CH34" s="41">
        <v>1932.1214</v>
      </c>
      <c r="CI34" s="41">
        <v>1932.1214</v>
      </c>
      <c r="CJ34" s="62">
        <f t="shared" si="98"/>
        <v>100</v>
      </c>
      <c r="CK34" s="41">
        <v>391</v>
      </c>
      <c r="CL34" s="41">
        <v>391</v>
      </c>
      <c r="CM34" s="62">
        <f t="shared" si="99"/>
        <v>100</v>
      </c>
      <c r="CN34" s="62">
        <v>391</v>
      </c>
      <c r="CO34" s="62">
        <v>391</v>
      </c>
      <c r="CP34" s="62">
        <f t="shared" si="104"/>
        <v>100</v>
      </c>
      <c r="CQ34" s="41">
        <v>2142</v>
      </c>
      <c r="CR34" s="40">
        <v>2142</v>
      </c>
      <c r="CS34" s="62">
        <f t="shared" si="119"/>
        <v>99.999999999999986</v>
      </c>
      <c r="CT34" s="41">
        <v>4230.1000000000004</v>
      </c>
      <c r="CU34" s="62">
        <v>4230.1000000000004</v>
      </c>
      <c r="CV34" s="62">
        <f t="shared" si="20"/>
        <v>100</v>
      </c>
      <c r="CW34" s="62">
        <v>55.721910000000001</v>
      </c>
      <c r="CX34" s="62">
        <v>55.721910000000001</v>
      </c>
      <c r="CY34" s="62">
        <f t="shared" si="67"/>
        <v>100</v>
      </c>
      <c r="CZ34" s="62"/>
      <c r="DA34" s="62"/>
      <c r="DB34" s="62"/>
      <c r="DC34" s="62"/>
      <c r="DD34" s="62"/>
      <c r="DE34" s="62"/>
      <c r="DF34" s="62"/>
      <c r="DG34" s="62"/>
      <c r="DH34" s="62"/>
      <c r="DI34" s="62">
        <v>7861.5622800000001</v>
      </c>
      <c r="DJ34" s="62">
        <v>7861.5622800000001</v>
      </c>
      <c r="DK34" s="63">
        <f t="shared" si="24"/>
        <v>100</v>
      </c>
      <c r="DL34" s="62"/>
      <c r="DM34" s="62"/>
      <c r="DN34" s="62"/>
      <c r="DO34" s="62"/>
      <c r="DP34" s="62"/>
      <c r="DQ34" s="62"/>
      <c r="DR34" s="62">
        <v>773.89641000000006</v>
      </c>
      <c r="DS34" s="62">
        <v>773.89641000000006</v>
      </c>
      <c r="DT34" s="62">
        <f t="shared" si="27"/>
        <v>100</v>
      </c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41"/>
      <c r="EH34" s="40"/>
      <c r="EI34" s="62"/>
      <c r="EJ34" s="41"/>
      <c r="EK34" s="40"/>
      <c r="EL34" s="62"/>
      <c r="EM34" s="41"/>
      <c r="EN34" s="40"/>
      <c r="EO34" s="62"/>
      <c r="EP34" s="41">
        <v>909.25</v>
      </c>
      <c r="EQ34" s="40">
        <v>909.25</v>
      </c>
      <c r="ER34" s="62">
        <f t="shared" ref="ER34:ER35" si="124">EQ34/EP34%</f>
        <v>100</v>
      </c>
      <c r="ES34" s="41">
        <v>48153.722000000002</v>
      </c>
      <c r="ET34" s="40">
        <v>48153.721989999998</v>
      </c>
      <c r="EU34" s="62">
        <f t="shared" si="120"/>
        <v>99.999999979233166</v>
      </c>
      <c r="EV34" s="41"/>
      <c r="EW34" s="40"/>
      <c r="EX34" s="62"/>
      <c r="EY34" s="62"/>
      <c r="EZ34" s="62"/>
      <c r="FA34" s="62"/>
      <c r="FB34" s="62"/>
      <c r="FC34" s="62"/>
      <c r="FD34" s="62"/>
      <c r="FE34" s="62">
        <v>9783.0759999999991</v>
      </c>
      <c r="FF34" s="62">
        <v>9783.0759999999991</v>
      </c>
      <c r="FG34" s="42">
        <f t="shared" si="69"/>
        <v>100</v>
      </c>
      <c r="FH34" s="50">
        <f t="shared" si="70"/>
        <v>399542.44999999995</v>
      </c>
      <c r="FI34" s="51">
        <f t="shared" si="71"/>
        <v>399411.27851999993</v>
      </c>
      <c r="FJ34" s="39">
        <f t="shared" si="100"/>
        <v>99.967169576098854</v>
      </c>
      <c r="FK34" s="52">
        <v>4827</v>
      </c>
      <c r="FL34" s="52">
        <v>4827</v>
      </c>
      <c r="FM34" s="40">
        <f t="shared" si="121"/>
        <v>100</v>
      </c>
      <c r="FN34" s="52">
        <v>315</v>
      </c>
      <c r="FO34" s="40">
        <v>315</v>
      </c>
      <c r="FP34" s="40">
        <f t="shared" si="122"/>
        <v>100</v>
      </c>
      <c r="FQ34" s="52">
        <v>429.8</v>
      </c>
      <c r="FR34" s="40">
        <v>429.8</v>
      </c>
      <c r="FS34" s="40">
        <f t="shared" si="41"/>
        <v>100</v>
      </c>
      <c r="FT34" s="52"/>
      <c r="FU34" s="40"/>
      <c r="FV34" s="40"/>
      <c r="FW34" s="52"/>
      <c r="FX34" s="40"/>
      <c r="FY34" s="40"/>
      <c r="FZ34" s="52">
        <v>3575.21</v>
      </c>
      <c r="GA34" s="40">
        <v>3575.21</v>
      </c>
      <c r="GB34" s="40">
        <f>GA34/FZ34%</f>
        <v>100</v>
      </c>
      <c r="GC34" s="52"/>
      <c r="GD34" s="40"/>
      <c r="GE34" s="9"/>
      <c r="GF34" s="52">
        <v>1.3</v>
      </c>
      <c r="GG34" s="40">
        <v>1.3</v>
      </c>
      <c r="GH34" s="40">
        <f t="shared" si="72"/>
        <v>100</v>
      </c>
      <c r="GI34" s="52">
        <v>90792</v>
      </c>
      <c r="GJ34" s="40">
        <v>90792</v>
      </c>
      <c r="GK34" s="40">
        <f t="shared" si="43"/>
        <v>100</v>
      </c>
      <c r="GL34" s="52">
        <v>821</v>
      </c>
      <c r="GM34" s="40">
        <v>727.2</v>
      </c>
      <c r="GN34" s="40">
        <f t="shared" si="45"/>
        <v>88.574908647990256</v>
      </c>
      <c r="GO34" s="52">
        <v>265964.3</v>
      </c>
      <c r="GP34" s="40">
        <v>265964.3</v>
      </c>
      <c r="GQ34" s="40">
        <f t="shared" si="46"/>
        <v>100</v>
      </c>
      <c r="GR34" s="52">
        <v>219.8</v>
      </c>
      <c r="GS34" s="40">
        <v>219.702</v>
      </c>
      <c r="GT34" s="40">
        <f t="shared" ref="GT34:GT44" si="125">GS34/GR34%</f>
        <v>99.955414012738856</v>
      </c>
      <c r="GU34" s="52">
        <v>6243.5</v>
      </c>
      <c r="GV34" s="40">
        <v>6243.5</v>
      </c>
      <c r="GW34" s="40">
        <f t="shared" si="101"/>
        <v>100</v>
      </c>
      <c r="GX34" s="52">
        <v>3575.04</v>
      </c>
      <c r="GY34" s="40">
        <v>3575.04</v>
      </c>
      <c r="GZ34" s="40">
        <f t="shared" si="48"/>
        <v>100</v>
      </c>
      <c r="HA34" s="52">
        <v>80.099999999999994</v>
      </c>
      <c r="HB34" s="40">
        <v>80.099999999999994</v>
      </c>
      <c r="HC34" s="40">
        <f t="shared" si="49"/>
        <v>100</v>
      </c>
      <c r="HD34" s="52">
        <v>16613.900000000001</v>
      </c>
      <c r="HE34" s="40">
        <v>16613.766520000001</v>
      </c>
      <c r="HF34" s="40">
        <f t="shared" si="50"/>
        <v>99.99919657636076</v>
      </c>
      <c r="HG34" s="53">
        <v>2800.6</v>
      </c>
      <c r="HH34" s="40">
        <v>2800.6</v>
      </c>
      <c r="HI34" s="40">
        <f t="shared" si="51"/>
        <v>100</v>
      </c>
      <c r="HJ34" s="53"/>
      <c r="HK34" s="40"/>
      <c r="HL34" s="40"/>
      <c r="HM34" s="52"/>
      <c r="HN34" s="40"/>
      <c r="HO34" s="40"/>
      <c r="HP34" s="52"/>
      <c r="HQ34" s="40"/>
      <c r="HR34" s="40"/>
      <c r="HS34" s="52">
        <v>2641.4</v>
      </c>
      <c r="HT34" s="40">
        <v>2641.4</v>
      </c>
      <c r="HU34" s="40">
        <f t="shared" si="57"/>
        <v>100</v>
      </c>
      <c r="HV34" s="52"/>
      <c r="HW34" s="40"/>
      <c r="HX34" s="40"/>
      <c r="HY34" s="40">
        <v>3</v>
      </c>
      <c r="HZ34" s="40">
        <v>3</v>
      </c>
      <c r="IA34" s="54">
        <f t="shared" si="73"/>
        <v>100</v>
      </c>
      <c r="IB34" s="54"/>
      <c r="IC34" s="54"/>
      <c r="ID34" s="55"/>
      <c r="IE34" s="54"/>
      <c r="IF34" s="54"/>
      <c r="IG34" s="54"/>
      <c r="IH34" s="52">
        <v>639.5</v>
      </c>
      <c r="II34" s="40">
        <v>602.36</v>
      </c>
      <c r="IJ34" s="43">
        <f t="shared" si="74"/>
        <v>94.192337763878029</v>
      </c>
      <c r="IK34" s="56">
        <f t="shared" si="75"/>
        <v>51681.799729999999</v>
      </c>
      <c r="IL34" s="57">
        <f t="shared" si="76"/>
        <v>49551.780979999996</v>
      </c>
      <c r="IM34" s="29">
        <f t="shared" si="60"/>
        <v>95.878590217198692</v>
      </c>
      <c r="IN34" s="41">
        <v>11621</v>
      </c>
      <c r="IO34" s="40">
        <v>10010.398999999999</v>
      </c>
      <c r="IP34" s="40">
        <f t="shared" si="77"/>
        <v>86.140598915755945</v>
      </c>
      <c r="IQ34" s="40"/>
      <c r="IR34" s="40"/>
      <c r="IS34" s="40"/>
      <c r="IT34" s="40">
        <v>2970</v>
      </c>
      <c r="IU34" s="40">
        <v>2970</v>
      </c>
      <c r="IV34" s="54">
        <f t="shared" si="78"/>
        <v>100</v>
      </c>
      <c r="IW34" s="40"/>
      <c r="IX34" s="40"/>
      <c r="IY34" s="40"/>
      <c r="IZ34" s="40"/>
      <c r="JA34" s="40"/>
      <c r="JB34" s="40"/>
      <c r="JC34" s="40">
        <v>6666.16723</v>
      </c>
      <c r="JD34" s="40">
        <v>6666.16723</v>
      </c>
      <c r="JE34" s="40">
        <v>100</v>
      </c>
      <c r="JF34" s="40">
        <v>67.333730000000003</v>
      </c>
      <c r="JG34" s="40">
        <v>67.333730000000003</v>
      </c>
      <c r="JH34" s="40">
        <v>100</v>
      </c>
      <c r="JI34" s="40"/>
      <c r="JJ34" s="40"/>
      <c r="JK34" s="40"/>
      <c r="JL34" s="40">
        <v>13688.158609999999</v>
      </c>
      <c r="JM34" s="40">
        <v>13688.158609999999</v>
      </c>
      <c r="JN34" s="54">
        <f t="shared" si="79"/>
        <v>100</v>
      </c>
      <c r="JO34" s="40">
        <v>3030.3033399999999</v>
      </c>
      <c r="JP34" s="40">
        <v>2712.6001299999998</v>
      </c>
      <c r="JQ34" s="54">
        <f t="shared" si="80"/>
        <v>89.515795141485739</v>
      </c>
      <c r="JR34" s="54">
        <v>138.26427999999999</v>
      </c>
      <c r="JS34" s="54">
        <v>138.26427999999999</v>
      </c>
      <c r="JT34" s="54">
        <f t="shared" si="81"/>
        <v>100</v>
      </c>
      <c r="JU34" s="54"/>
      <c r="JV34" s="54"/>
      <c r="JW34" s="54"/>
      <c r="JX34" s="54"/>
      <c r="JY34" s="54"/>
      <c r="JZ34" s="55"/>
      <c r="KA34" s="54">
        <v>8910</v>
      </c>
      <c r="KB34" s="54">
        <v>8910</v>
      </c>
      <c r="KC34" s="54">
        <f t="shared" si="84"/>
        <v>100</v>
      </c>
      <c r="KD34" s="54">
        <v>90</v>
      </c>
      <c r="KE34" s="54">
        <v>90</v>
      </c>
      <c r="KF34" s="54">
        <f t="shared" si="85"/>
        <v>100</v>
      </c>
      <c r="KG34" s="54"/>
      <c r="KH34" s="54"/>
      <c r="KI34" s="54"/>
      <c r="KJ34" s="54"/>
      <c r="KK34" s="54"/>
      <c r="KL34" s="54"/>
      <c r="KM34" s="54"/>
      <c r="KN34" s="54"/>
      <c r="KO34" s="54"/>
      <c r="KP34" s="54">
        <v>3981.8572200000003</v>
      </c>
      <c r="KQ34" s="54">
        <v>3981.8572200000003</v>
      </c>
      <c r="KR34" s="54">
        <f t="shared" si="86"/>
        <v>100</v>
      </c>
      <c r="KS34" s="54">
        <v>40.220779999999998</v>
      </c>
      <c r="KT34" s="54">
        <v>40.220779999999998</v>
      </c>
      <c r="KU34" s="54">
        <f t="shared" si="87"/>
        <v>100</v>
      </c>
      <c r="KV34" s="54"/>
      <c r="KW34" s="54"/>
      <c r="KX34" s="54"/>
      <c r="KY34" s="54"/>
      <c r="KZ34" s="54"/>
      <c r="LA34" s="54"/>
      <c r="LB34" s="54">
        <v>200</v>
      </c>
      <c r="LC34" s="54">
        <v>200</v>
      </c>
      <c r="LD34" s="54">
        <f t="shared" si="89"/>
        <v>100</v>
      </c>
      <c r="LE34" s="41">
        <v>278.49453999999997</v>
      </c>
      <c r="LF34" s="40">
        <v>76.779999999999973</v>
      </c>
      <c r="LG34" s="43">
        <f>(LF34/LE34)*100</f>
        <v>27.569660791195393</v>
      </c>
      <c r="LH34" s="58">
        <f t="shared" si="90"/>
        <v>1050827.78923</v>
      </c>
      <c r="LI34" s="39">
        <f t="shared" si="91"/>
        <v>1040049.1967199999</v>
      </c>
      <c r="LJ34" s="59">
        <f t="shared" si="102"/>
        <v>98.974276030718769</v>
      </c>
      <c r="LK34" s="8"/>
      <c r="LL34" s="8"/>
      <c r="LM34" s="11"/>
      <c r="LN34" s="11"/>
    </row>
    <row r="35" spans="1:326" x14ac:dyDescent="0.2">
      <c r="A35" s="36" t="s">
        <v>91</v>
      </c>
      <c r="B35" s="37">
        <f t="shared" si="92"/>
        <v>335809.6</v>
      </c>
      <c r="C35" s="38">
        <f t="shared" si="93"/>
        <v>335809.38491999998</v>
      </c>
      <c r="D35" s="39">
        <f t="shared" si="94"/>
        <v>99.999935951801262</v>
      </c>
      <c r="E35" s="40"/>
      <c r="F35" s="40"/>
      <c r="G35" s="40"/>
      <c r="H35" s="41">
        <v>240954</v>
      </c>
      <c r="I35" s="40">
        <v>240954</v>
      </c>
      <c r="J35" s="42">
        <f t="shared" si="61"/>
        <v>100</v>
      </c>
      <c r="K35" s="41">
        <v>94855.6</v>
      </c>
      <c r="L35" s="40">
        <v>94855.384919999997</v>
      </c>
      <c r="M35" s="40">
        <f t="shared" si="95"/>
        <v>99.999773255348117</v>
      </c>
      <c r="N35" s="40"/>
      <c r="O35" s="40"/>
      <c r="P35" s="43"/>
      <c r="Q35" s="60">
        <f t="shared" si="62"/>
        <v>323438.10191000008</v>
      </c>
      <c r="R35" s="42">
        <f t="shared" si="63"/>
        <v>268235.24770000001</v>
      </c>
      <c r="S35" s="40">
        <f t="shared" si="96"/>
        <v>82.932482634541046</v>
      </c>
      <c r="T35" s="40">
        <v>94179.5</v>
      </c>
      <c r="U35" s="40">
        <v>94179.5</v>
      </c>
      <c r="V35" s="40">
        <f t="shared" si="97"/>
        <v>100</v>
      </c>
      <c r="W35" s="41">
        <v>72012.2</v>
      </c>
      <c r="X35" s="40">
        <v>72012.2</v>
      </c>
      <c r="Y35" s="40">
        <f t="shared" si="2"/>
        <v>100</v>
      </c>
      <c r="Z35" s="41"/>
      <c r="AA35" s="40"/>
      <c r="AB35" s="40"/>
      <c r="AC35" s="41">
        <v>45659.7</v>
      </c>
      <c r="AD35" s="40">
        <v>9659.6989900000008</v>
      </c>
      <c r="AE35" s="40">
        <f t="shared" si="6"/>
        <v>21.155852951289653</v>
      </c>
      <c r="AF35" s="41"/>
      <c r="AG35" s="40"/>
      <c r="AH35" s="40"/>
      <c r="AI35" s="41"/>
      <c r="AJ35" s="40"/>
      <c r="AK35" s="40"/>
      <c r="AL35" s="41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2"/>
      <c r="AX35" s="41">
        <v>17990.549739999999</v>
      </c>
      <c r="AY35" s="40">
        <v>17952.596539999999</v>
      </c>
      <c r="AZ35" s="40">
        <f t="shared" si="64"/>
        <v>99.789038130860376</v>
      </c>
      <c r="BA35" s="41">
        <v>10557</v>
      </c>
      <c r="BB35" s="40">
        <v>10557</v>
      </c>
      <c r="BC35" s="40">
        <f t="shared" si="65"/>
        <v>100</v>
      </c>
      <c r="BD35" s="41"/>
      <c r="BE35" s="40"/>
      <c r="BF35" s="40"/>
      <c r="BG35" s="41"/>
      <c r="BH35" s="40"/>
      <c r="BI35" s="40"/>
      <c r="BJ35" s="61"/>
      <c r="BK35" s="40"/>
      <c r="BL35" s="40"/>
      <c r="BM35" s="41"/>
      <c r="BN35" s="40"/>
      <c r="BO35" s="40"/>
      <c r="BP35" s="41">
        <v>19164.900000000001</v>
      </c>
      <c r="BQ35" s="40">
        <v>0</v>
      </c>
      <c r="BR35" s="40">
        <f>BQ35/BP35%</f>
        <v>0</v>
      </c>
      <c r="BS35" s="40">
        <v>9114.7422599999991</v>
      </c>
      <c r="BT35" s="40">
        <v>9114.7422599999991</v>
      </c>
      <c r="BU35" s="40">
        <f t="shared" si="13"/>
        <v>100</v>
      </c>
      <c r="BV35" s="41">
        <v>12121</v>
      </c>
      <c r="BW35" s="40">
        <v>12121</v>
      </c>
      <c r="BX35" s="40">
        <f t="shared" si="14"/>
        <v>100</v>
      </c>
      <c r="BY35" s="41"/>
      <c r="BZ35" s="40"/>
      <c r="CA35" s="40"/>
      <c r="CB35" s="40"/>
      <c r="CC35" s="40"/>
      <c r="CD35" s="82"/>
      <c r="CE35" s="41"/>
      <c r="CF35" s="41"/>
      <c r="CG35" s="62"/>
      <c r="CH35" s="41">
        <v>1932.1576</v>
      </c>
      <c r="CI35" s="41">
        <v>1932.1576</v>
      </c>
      <c r="CJ35" s="62">
        <f t="shared" si="98"/>
        <v>100</v>
      </c>
      <c r="CK35" s="41">
        <v>782</v>
      </c>
      <c r="CL35" s="41">
        <v>782</v>
      </c>
      <c r="CM35" s="62">
        <f t="shared" si="99"/>
        <v>100</v>
      </c>
      <c r="CN35" s="62"/>
      <c r="CO35" s="40"/>
      <c r="CP35" s="62"/>
      <c r="CQ35" s="41"/>
      <c r="CR35" s="40"/>
      <c r="CS35" s="62"/>
      <c r="CT35" s="41">
        <v>1509.4</v>
      </c>
      <c r="CU35" s="62">
        <v>1509.4</v>
      </c>
      <c r="CV35" s="62">
        <f t="shared" si="20"/>
        <v>100</v>
      </c>
      <c r="CW35" s="62">
        <v>72.221910000000008</v>
      </c>
      <c r="CX35" s="62">
        <v>72.221910000000008</v>
      </c>
      <c r="CY35" s="62">
        <f t="shared" si="67"/>
        <v>100</v>
      </c>
      <c r="CZ35" s="62"/>
      <c r="DA35" s="40"/>
      <c r="DB35" s="62"/>
      <c r="DC35" s="62">
        <v>3321.9033999999997</v>
      </c>
      <c r="DD35" s="62">
        <v>3321.9033999999997</v>
      </c>
      <c r="DE35" s="62">
        <f t="shared" si="68"/>
        <v>100</v>
      </c>
      <c r="DF35" s="62">
        <v>50</v>
      </c>
      <c r="DG35" s="62">
        <v>50</v>
      </c>
      <c r="DH35" s="62">
        <f t="shared" si="22"/>
        <v>100</v>
      </c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41">
        <v>2282.6999999999998</v>
      </c>
      <c r="EH35" s="40">
        <v>2282.6999999999998</v>
      </c>
      <c r="EI35" s="62">
        <v>100</v>
      </c>
      <c r="EJ35" s="41"/>
      <c r="EK35" s="40"/>
      <c r="EL35" s="62"/>
      <c r="EM35" s="41">
        <v>1400</v>
      </c>
      <c r="EN35" s="62">
        <v>1400</v>
      </c>
      <c r="EO35" s="62">
        <v>100</v>
      </c>
      <c r="EP35" s="41">
        <v>909.25</v>
      </c>
      <c r="EQ35" s="40">
        <v>909.25</v>
      </c>
      <c r="ER35" s="62">
        <f t="shared" si="124"/>
        <v>100</v>
      </c>
      <c r="ES35" s="41">
        <v>21683.878000000001</v>
      </c>
      <c r="ET35" s="40">
        <v>21683.878000000001</v>
      </c>
      <c r="EU35" s="62">
        <f t="shared" si="120"/>
        <v>100</v>
      </c>
      <c r="EV35" s="41"/>
      <c r="EW35" s="40"/>
      <c r="EX35" s="62"/>
      <c r="EY35" s="62"/>
      <c r="EZ35" s="62"/>
      <c r="FA35" s="62"/>
      <c r="FB35" s="62"/>
      <c r="FC35" s="62"/>
      <c r="FD35" s="62"/>
      <c r="FE35" s="62">
        <v>8694.9989999999998</v>
      </c>
      <c r="FF35" s="40">
        <v>8694.9989999999998</v>
      </c>
      <c r="FG35" s="42">
        <f t="shared" si="69"/>
        <v>100</v>
      </c>
      <c r="FH35" s="50">
        <f t="shared" si="70"/>
        <v>686133.19831000001</v>
      </c>
      <c r="FI35" s="51">
        <f t="shared" si="71"/>
        <v>685811.55911000003</v>
      </c>
      <c r="FJ35" s="39">
        <f t="shared" si="100"/>
        <v>99.953122921206528</v>
      </c>
      <c r="FK35" s="52">
        <v>9586</v>
      </c>
      <c r="FL35" s="52">
        <v>9586</v>
      </c>
      <c r="FM35" s="40">
        <f t="shared" si="121"/>
        <v>100</v>
      </c>
      <c r="FN35" s="52">
        <v>402.5</v>
      </c>
      <c r="FO35" s="40">
        <v>402.5</v>
      </c>
      <c r="FP35" s="40">
        <f t="shared" si="122"/>
        <v>99.999999999999986</v>
      </c>
      <c r="FQ35" s="52">
        <v>426.4</v>
      </c>
      <c r="FR35" s="40">
        <v>426.4</v>
      </c>
      <c r="FS35" s="40">
        <f t="shared" si="41"/>
        <v>100.00000000000001</v>
      </c>
      <c r="FT35" s="52"/>
      <c r="FU35" s="40"/>
      <c r="FV35" s="40"/>
      <c r="FW35" s="52"/>
      <c r="FX35" s="40"/>
      <c r="FY35" s="40"/>
      <c r="FZ35" s="52">
        <v>11909.157309999999</v>
      </c>
      <c r="GA35" s="40">
        <v>11909.157309999999</v>
      </c>
      <c r="GB35" s="40">
        <f>GA35/FZ35%</f>
        <v>100</v>
      </c>
      <c r="GC35" s="52">
        <v>10.4</v>
      </c>
      <c r="GD35" s="40">
        <v>10.4</v>
      </c>
      <c r="GE35" s="40">
        <f>GD35/GC35%</f>
        <v>100</v>
      </c>
      <c r="GF35" s="52">
        <v>1.9</v>
      </c>
      <c r="GG35" s="40">
        <v>1.9</v>
      </c>
      <c r="GH35" s="40">
        <f t="shared" si="72"/>
        <v>100</v>
      </c>
      <c r="GI35" s="52">
        <v>168955.6</v>
      </c>
      <c r="GJ35" s="40">
        <v>168793.7</v>
      </c>
      <c r="GK35" s="40">
        <f t="shared" si="43"/>
        <v>99.904176008371437</v>
      </c>
      <c r="GL35" s="52">
        <v>682.4</v>
      </c>
      <c r="GM35" s="40">
        <v>529.20000000000005</v>
      </c>
      <c r="GN35" s="40">
        <f t="shared" si="45"/>
        <v>77.549824150058626</v>
      </c>
      <c r="GO35" s="52">
        <v>433197.4</v>
      </c>
      <c r="GP35" s="40">
        <v>433197.4</v>
      </c>
      <c r="GQ35" s="40">
        <f t="shared" si="46"/>
        <v>100</v>
      </c>
      <c r="GR35" s="52">
        <v>499.7</v>
      </c>
      <c r="GS35" s="40">
        <v>499.7</v>
      </c>
      <c r="GT35" s="40">
        <f t="shared" si="125"/>
        <v>100</v>
      </c>
      <c r="GU35" s="52">
        <v>4352.8999999999996</v>
      </c>
      <c r="GV35" s="40">
        <v>4352.8999999999996</v>
      </c>
      <c r="GW35" s="40">
        <f t="shared" si="101"/>
        <v>100</v>
      </c>
      <c r="GX35" s="52">
        <v>2062.62</v>
      </c>
      <c r="GY35" s="40">
        <v>2062.62</v>
      </c>
      <c r="GZ35" s="40">
        <f t="shared" si="48"/>
        <v>100.00000000000001</v>
      </c>
      <c r="HA35" s="52">
        <v>66.599999999999994</v>
      </c>
      <c r="HB35" s="40">
        <v>66.599999999999994</v>
      </c>
      <c r="HC35" s="40">
        <f t="shared" si="49"/>
        <v>100</v>
      </c>
      <c r="HD35" s="52">
        <v>40724.9</v>
      </c>
      <c r="HE35" s="40">
        <v>40724.823799999998</v>
      </c>
      <c r="HF35" s="40">
        <f t="shared" si="50"/>
        <v>99.999812890884925</v>
      </c>
      <c r="HG35" s="53">
        <v>6776.6</v>
      </c>
      <c r="HH35" s="40">
        <v>6776.6</v>
      </c>
      <c r="HI35" s="40">
        <f t="shared" si="51"/>
        <v>100</v>
      </c>
      <c r="HJ35" s="53"/>
      <c r="HK35" s="40"/>
      <c r="HL35" s="40"/>
      <c r="HM35" s="52"/>
      <c r="HN35" s="40"/>
      <c r="HO35" s="40"/>
      <c r="HP35" s="52"/>
      <c r="HQ35" s="40"/>
      <c r="HR35" s="40"/>
      <c r="HS35" s="52">
        <v>4939.8</v>
      </c>
      <c r="HT35" s="40">
        <v>4939.8</v>
      </c>
      <c r="HU35" s="40">
        <f t="shared" si="57"/>
        <v>100</v>
      </c>
      <c r="HV35" s="52"/>
      <c r="HW35" s="40"/>
      <c r="HX35" s="40"/>
      <c r="HY35" s="40">
        <v>11.4</v>
      </c>
      <c r="HZ35" s="40">
        <f>11.4-0.3</f>
        <v>11.1</v>
      </c>
      <c r="IA35" s="54">
        <f t="shared" si="73"/>
        <v>97.368421052631575</v>
      </c>
      <c r="IB35" s="54"/>
      <c r="IC35" s="54"/>
      <c r="ID35" s="55"/>
      <c r="IE35" s="54"/>
      <c r="IF35" s="54"/>
      <c r="IG35" s="54"/>
      <c r="IH35" s="52">
        <v>1526.921</v>
      </c>
      <c r="II35" s="40">
        <v>1520.758</v>
      </c>
      <c r="IJ35" s="43">
        <f t="shared" si="74"/>
        <v>99.596377284744918</v>
      </c>
      <c r="IK35" s="56">
        <f t="shared" si="75"/>
        <v>114613.92042999998</v>
      </c>
      <c r="IL35" s="57">
        <f t="shared" si="76"/>
        <v>112895.76460999998</v>
      </c>
      <c r="IM35" s="29">
        <f t="shared" si="60"/>
        <v>98.500918724746569</v>
      </c>
      <c r="IN35" s="41">
        <v>33943.199999999997</v>
      </c>
      <c r="IO35" s="40">
        <v>33777.760299999994</v>
      </c>
      <c r="IP35" s="40">
        <f t="shared" si="77"/>
        <v>99.512598399679447</v>
      </c>
      <c r="IQ35" s="40"/>
      <c r="IR35" s="40"/>
      <c r="IS35" s="40"/>
      <c r="IT35" s="40">
        <v>9900</v>
      </c>
      <c r="IU35" s="40">
        <v>9900</v>
      </c>
      <c r="IV35" s="54">
        <f t="shared" si="78"/>
        <v>100</v>
      </c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>
        <v>40376.491959999999</v>
      </c>
      <c r="JM35" s="40">
        <v>40376.491959999999</v>
      </c>
      <c r="JN35" s="54">
        <f t="shared" si="79"/>
        <v>100</v>
      </c>
      <c r="JO35" s="40">
        <v>10303.031359999999</v>
      </c>
      <c r="JP35" s="40">
        <v>8848.2572400000008</v>
      </c>
      <c r="JQ35" s="54">
        <f t="shared" si="80"/>
        <v>85.880134989708523</v>
      </c>
      <c r="JR35" s="54">
        <v>518.12803999999994</v>
      </c>
      <c r="JS35" s="54">
        <v>518.12803999999994</v>
      </c>
      <c r="JT35" s="54">
        <f t="shared" si="81"/>
        <v>100</v>
      </c>
      <c r="JU35" s="54">
        <v>5567.94841</v>
      </c>
      <c r="JV35" s="54">
        <v>5567.94841</v>
      </c>
      <c r="JW35" s="54">
        <f t="shared" si="82"/>
        <v>100</v>
      </c>
      <c r="JX35" s="54">
        <v>56.240660000000005</v>
      </c>
      <c r="JY35" s="54">
        <v>56.240660000000005</v>
      </c>
      <c r="JZ35" s="54">
        <f t="shared" si="83"/>
        <v>100</v>
      </c>
      <c r="KA35" s="54"/>
      <c r="KB35" s="54"/>
      <c r="KC35" s="54"/>
      <c r="KD35" s="54"/>
      <c r="KE35" s="54"/>
      <c r="KF35" s="54"/>
      <c r="KG35" s="54"/>
      <c r="KH35" s="54"/>
      <c r="KI35" s="54"/>
      <c r="KJ35" s="54"/>
      <c r="KK35" s="54"/>
      <c r="KL35" s="54"/>
      <c r="KM35" s="54"/>
      <c r="KN35" s="54"/>
      <c r="KO35" s="54"/>
      <c r="KP35" s="54">
        <v>4800.7802699999993</v>
      </c>
      <c r="KQ35" s="54">
        <v>4703.8176900000008</v>
      </c>
      <c r="KR35" s="54">
        <f t="shared" si="86"/>
        <v>97.980274568992115</v>
      </c>
      <c r="KS35" s="54">
        <v>48.492730000000002</v>
      </c>
      <c r="KT35" s="54">
        <v>47.513309999999997</v>
      </c>
      <c r="KU35" s="54">
        <f t="shared" si="87"/>
        <v>97.980274568992087</v>
      </c>
      <c r="KV35" s="54"/>
      <c r="KW35" s="54"/>
      <c r="KX35" s="54"/>
      <c r="KY35" s="54"/>
      <c r="KZ35" s="54"/>
      <c r="LA35" s="54"/>
      <c r="LB35" s="54">
        <v>4830.607</v>
      </c>
      <c r="LC35" s="54">
        <v>4830.607</v>
      </c>
      <c r="LD35" s="54">
        <f t="shared" si="89"/>
        <v>100</v>
      </c>
      <c r="LE35" s="41">
        <v>4269</v>
      </c>
      <c r="LF35" s="40">
        <v>4269</v>
      </c>
      <c r="LG35" s="43">
        <f>LF35/LE35%</f>
        <v>100</v>
      </c>
      <c r="LH35" s="58">
        <f t="shared" si="90"/>
        <v>1459994.8206500001</v>
      </c>
      <c r="LI35" s="39">
        <f t="shared" si="91"/>
        <v>1402751.95634</v>
      </c>
      <c r="LJ35" s="59">
        <f t="shared" si="102"/>
        <v>96.079241960288925</v>
      </c>
      <c r="LK35" s="8"/>
      <c r="LL35" s="8"/>
      <c r="LM35" s="11"/>
      <c r="LN35" s="11"/>
    </row>
    <row r="36" spans="1:326" x14ac:dyDescent="0.2">
      <c r="A36" s="36" t="s">
        <v>92</v>
      </c>
      <c r="B36" s="37">
        <f t="shared" si="92"/>
        <v>92511.5</v>
      </c>
      <c r="C36" s="38">
        <f t="shared" si="93"/>
        <v>92511.5</v>
      </c>
      <c r="D36" s="39">
        <f t="shared" si="94"/>
        <v>100</v>
      </c>
      <c r="E36" s="40"/>
      <c r="F36" s="40"/>
      <c r="G36" s="40"/>
      <c r="H36" s="41">
        <v>81295</v>
      </c>
      <c r="I36" s="40">
        <v>81295</v>
      </c>
      <c r="J36" s="42">
        <f t="shared" si="61"/>
        <v>100</v>
      </c>
      <c r="K36" s="41">
        <v>11216.5</v>
      </c>
      <c r="L36" s="40">
        <v>11216.5</v>
      </c>
      <c r="M36" s="40">
        <f t="shared" si="95"/>
        <v>100</v>
      </c>
      <c r="N36" s="40"/>
      <c r="O36" s="40"/>
      <c r="P36" s="43"/>
      <c r="Q36" s="60">
        <f t="shared" si="62"/>
        <v>79060.223790000004</v>
      </c>
      <c r="R36" s="42">
        <f t="shared" si="63"/>
        <v>78669.223790000004</v>
      </c>
      <c r="S36" s="40">
        <f t="shared" si="96"/>
        <v>99.50544030707708</v>
      </c>
      <c r="T36" s="40">
        <v>52094</v>
      </c>
      <c r="U36" s="40">
        <v>52094</v>
      </c>
      <c r="V36" s="40">
        <f t="shared" si="97"/>
        <v>99.999999999999986</v>
      </c>
      <c r="W36" s="41">
        <v>12711.3</v>
      </c>
      <c r="X36" s="40">
        <v>12711.3</v>
      </c>
      <c r="Y36" s="40">
        <f t="shared" si="2"/>
        <v>100</v>
      </c>
      <c r="Z36" s="41"/>
      <c r="AA36" s="40"/>
      <c r="AB36" s="40"/>
      <c r="AC36" s="41"/>
      <c r="AD36" s="40"/>
      <c r="AE36" s="40"/>
      <c r="AF36" s="41"/>
      <c r="AG36" s="40"/>
      <c r="AH36" s="40"/>
      <c r="AI36" s="41"/>
      <c r="AJ36" s="40"/>
      <c r="AK36" s="40"/>
      <c r="AL36" s="41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2"/>
      <c r="AX36" s="41"/>
      <c r="AY36" s="40"/>
      <c r="AZ36" s="40"/>
      <c r="BA36" s="40">
        <v>1955</v>
      </c>
      <c r="BB36" s="40">
        <v>1955</v>
      </c>
      <c r="BC36" s="40">
        <f t="shared" si="65"/>
        <v>100</v>
      </c>
      <c r="BD36" s="41"/>
      <c r="BE36" s="40"/>
      <c r="BF36" s="40"/>
      <c r="BG36" s="41"/>
      <c r="BH36" s="40"/>
      <c r="BI36" s="40"/>
      <c r="BJ36" s="61"/>
      <c r="BK36" s="40"/>
      <c r="BL36" s="40"/>
      <c r="BM36" s="41"/>
      <c r="BN36" s="40"/>
      <c r="BO36" s="40"/>
      <c r="BP36" s="41"/>
      <c r="BQ36" s="40"/>
      <c r="BR36" s="40"/>
      <c r="BS36" s="40"/>
      <c r="BT36" s="40"/>
      <c r="BU36" s="40"/>
      <c r="BV36" s="41">
        <v>3128</v>
      </c>
      <c r="BW36" s="40">
        <v>3128</v>
      </c>
      <c r="BX36" s="40">
        <f t="shared" si="14"/>
        <v>100</v>
      </c>
      <c r="BY36" s="41"/>
      <c r="BZ36" s="40"/>
      <c r="CA36" s="40"/>
      <c r="CB36" s="40">
        <v>1603.76</v>
      </c>
      <c r="CC36" s="40">
        <v>1603.76</v>
      </c>
      <c r="CD36" s="82">
        <f t="shared" si="66"/>
        <v>100</v>
      </c>
      <c r="CE36" s="41"/>
      <c r="CF36" s="41"/>
      <c r="CG36" s="62"/>
      <c r="CH36" s="61"/>
      <c r="CI36" s="61"/>
      <c r="CJ36" s="62"/>
      <c r="CK36" s="41">
        <v>391</v>
      </c>
      <c r="CL36" s="41">
        <v>0</v>
      </c>
      <c r="CM36" s="62">
        <f t="shared" si="99"/>
        <v>0</v>
      </c>
      <c r="CN36" s="62"/>
      <c r="CO36" s="62"/>
      <c r="CP36" s="62"/>
      <c r="CQ36" s="41">
        <v>2142</v>
      </c>
      <c r="CR36" s="40">
        <v>2142</v>
      </c>
      <c r="CS36" s="62">
        <f t="shared" si="119"/>
        <v>99.999999999999986</v>
      </c>
      <c r="CT36" s="41"/>
      <c r="CU36" s="62"/>
      <c r="CV36" s="62"/>
      <c r="CW36" s="62">
        <v>114.66344000000001</v>
      </c>
      <c r="CX36" s="62">
        <v>114.66344000000001</v>
      </c>
      <c r="CY36" s="62">
        <f t="shared" si="67"/>
        <v>100</v>
      </c>
      <c r="CZ36" s="62"/>
      <c r="DA36" s="62"/>
      <c r="DB36" s="62"/>
      <c r="DC36" s="62">
        <v>880.673</v>
      </c>
      <c r="DD36" s="62">
        <v>880.673</v>
      </c>
      <c r="DE36" s="62">
        <f t="shared" si="68"/>
        <v>100</v>
      </c>
      <c r="DF36" s="62">
        <v>50</v>
      </c>
      <c r="DG36" s="62">
        <v>50</v>
      </c>
      <c r="DH36" s="62">
        <f t="shared" si="22"/>
        <v>100</v>
      </c>
      <c r="DI36" s="62"/>
      <c r="DJ36" s="62"/>
      <c r="DK36" s="62"/>
      <c r="DL36" s="62"/>
      <c r="DM36" s="62"/>
      <c r="DN36" s="62"/>
      <c r="DO36" s="62"/>
      <c r="DP36" s="62"/>
      <c r="DQ36" s="62"/>
      <c r="DR36" s="62">
        <v>1289.82735</v>
      </c>
      <c r="DS36" s="62">
        <v>1289.82735</v>
      </c>
      <c r="DT36" s="62">
        <f t="shared" si="27"/>
        <v>100</v>
      </c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41"/>
      <c r="EH36" s="40"/>
      <c r="EI36" s="62"/>
      <c r="EJ36" s="41"/>
      <c r="EK36" s="40"/>
      <c r="EL36" s="62"/>
      <c r="EM36" s="41"/>
      <c r="EN36" s="62"/>
      <c r="EO36" s="62"/>
      <c r="EP36" s="41"/>
      <c r="EQ36" s="40"/>
      <c r="ER36" s="62"/>
      <c r="ES36" s="41">
        <v>2700</v>
      </c>
      <c r="ET36" s="40">
        <v>2700</v>
      </c>
      <c r="EU36" s="62">
        <f t="shared" si="120"/>
        <v>100</v>
      </c>
      <c r="EV36" s="41"/>
      <c r="EW36" s="40"/>
      <c r="EX36" s="62"/>
      <c r="EY36" s="62"/>
      <c r="EZ36" s="62"/>
      <c r="FA36" s="62"/>
      <c r="FB36" s="62"/>
      <c r="FC36" s="62"/>
      <c r="FD36" s="62"/>
      <c r="FE36" s="62"/>
      <c r="FF36" s="62"/>
      <c r="FG36" s="42"/>
      <c r="FH36" s="50">
        <f t="shared" si="70"/>
        <v>121810.68</v>
      </c>
      <c r="FI36" s="51">
        <f t="shared" si="71"/>
        <v>121792.96100000001</v>
      </c>
      <c r="FJ36" s="39">
        <f t="shared" si="100"/>
        <v>99.985453656444591</v>
      </c>
      <c r="FK36" s="52">
        <v>1011</v>
      </c>
      <c r="FL36" s="52">
        <v>1011</v>
      </c>
      <c r="FM36" s="40">
        <f t="shared" si="121"/>
        <v>100</v>
      </c>
      <c r="FN36" s="52">
        <v>140</v>
      </c>
      <c r="FO36" s="40">
        <v>140</v>
      </c>
      <c r="FP36" s="40">
        <f t="shared" si="122"/>
        <v>100</v>
      </c>
      <c r="FQ36" s="52">
        <v>182.2</v>
      </c>
      <c r="FR36" s="40">
        <v>182.2</v>
      </c>
      <c r="FS36" s="40">
        <f t="shared" si="41"/>
        <v>100</v>
      </c>
      <c r="FT36" s="52"/>
      <c r="FU36" s="40"/>
      <c r="FV36" s="40"/>
      <c r="FW36" s="52"/>
      <c r="FX36" s="40"/>
      <c r="FY36" s="40"/>
      <c r="FZ36" s="52"/>
      <c r="GA36" s="40"/>
      <c r="GB36" s="40"/>
      <c r="GC36" s="52"/>
      <c r="GD36" s="40"/>
      <c r="GE36" s="40"/>
      <c r="GF36" s="52"/>
      <c r="GG36" s="40"/>
      <c r="GH36" s="40"/>
      <c r="GI36" s="52">
        <v>28791</v>
      </c>
      <c r="GJ36" s="40">
        <v>28791</v>
      </c>
      <c r="GK36" s="40">
        <f t="shared" si="43"/>
        <v>99.999999999999986</v>
      </c>
      <c r="GL36" s="52">
        <v>321.3</v>
      </c>
      <c r="GM36" s="40">
        <v>321.3</v>
      </c>
      <c r="GN36" s="40">
        <f t="shared" si="45"/>
        <v>100</v>
      </c>
      <c r="GO36" s="52">
        <v>81539.7</v>
      </c>
      <c r="GP36" s="40">
        <v>81539.7</v>
      </c>
      <c r="GQ36" s="40">
        <f t="shared" si="46"/>
        <v>100</v>
      </c>
      <c r="GR36" s="52">
        <v>106.9</v>
      </c>
      <c r="GS36" s="40">
        <v>100.1</v>
      </c>
      <c r="GT36" s="40">
        <f t="shared" si="125"/>
        <v>93.638914873713745</v>
      </c>
      <c r="GU36" s="52">
        <v>2317</v>
      </c>
      <c r="GV36" s="40">
        <v>2317</v>
      </c>
      <c r="GW36" s="40">
        <f t="shared" si="101"/>
        <v>99.999999999999986</v>
      </c>
      <c r="GX36" s="52">
        <v>564.48</v>
      </c>
      <c r="GY36" s="40">
        <v>564.48</v>
      </c>
      <c r="GZ36" s="40">
        <f t="shared" si="48"/>
        <v>100</v>
      </c>
      <c r="HA36" s="52">
        <v>55.8</v>
      </c>
      <c r="HB36" s="40">
        <v>55.8</v>
      </c>
      <c r="HC36" s="40">
        <f t="shared" si="49"/>
        <v>100</v>
      </c>
      <c r="HD36" s="52">
        <v>4709.3999999999996</v>
      </c>
      <c r="HE36" s="40">
        <v>4709.3999999999996</v>
      </c>
      <c r="HF36" s="40">
        <f t="shared" si="50"/>
        <v>100</v>
      </c>
      <c r="HG36" s="53">
        <v>795.6</v>
      </c>
      <c r="HH36" s="40">
        <v>795.6</v>
      </c>
      <c r="HI36" s="40">
        <f t="shared" si="51"/>
        <v>100</v>
      </c>
      <c r="HJ36" s="53"/>
      <c r="HK36" s="40"/>
      <c r="HL36" s="40"/>
      <c r="HM36" s="52"/>
      <c r="HN36" s="40"/>
      <c r="HO36" s="40"/>
      <c r="HP36" s="52"/>
      <c r="HQ36" s="40"/>
      <c r="HR36" s="40"/>
      <c r="HS36" s="52">
        <v>743.5</v>
      </c>
      <c r="HT36" s="40">
        <v>743.5</v>
      </c>
      <c r="HU36" s="40">
        <f t="shared" si="57"/>
        <v>100</v>
      </c>
      <c r="HV36" s="52"/>
      <c r="HW36" s="40"/>
      <c r="HX36" s="40"/>
      <c r="HY36" s="40">
        <v>1.3</v>
      </c>
      <c r="HZ36" s="40">
        <v>1.3</v>
      </c>
      <c r="IA36" s="54">
        <f t="shared" si="73"/>
        <v>100</v>
      </c>
      <c r="IB36" s="54"/>
      <c r="IC36" s="54"/>
      <c r="ID36" s="55"/>
      <c r="IE36" s="54"/>
      <c r="IF36" s="54"/>
      <c r="IG36" s="54"/>
      <c r="IH36" s="52">
        <v>531.5</v>
      </c>
      <c r="II36" s="40">
        <v>520.58100000000002</v>
      </c>
      <c r="IJ36" s="43">
        <f t="shared" si="74"/>
        <v>97.945625587958602</v>
      </c>
      <c r="IK36" s="56">
        <f t="shared" si="75"/>
        <v>3846.9410000000003</v>
      </c>
      <c r="IL36" s="57">
        <f t="shared" si="76"/>
        <v>3846.9409100000003</v>
      </c>
      <c r="IM36" s="29">
        <f t="shared" si="60"/>
        <v>99.999997660478797</v>
      </c>
      <c r="IN36" s="41"/>
      <c r="IO36" s="40"/>
      <c r="IP36" s="40"/>
      <c r="IQ36" s="40"/>
      <c r="IR36" s="40"/>
      <c r="IS36" s="40"/>
      <c r="IT36" s="40"/>
      <c r="IU36" s="40"/>
      <c r="IV36" s="54"/>
      <c r="IW36" s="40"/>
      <c r="IX36" s="40"/>
      <c r="IY36" s="40"/>
      <c r="IZ36" s="40"/>
      <c r="JA36" s="40"/>
      <c r="JB36" s="40"/>
      <c r="JC36" s="40"/>
      <c r="JD36" s="40"/>
      <c r="JE36" s="40"/>
      <c r="JF36" s="40"/>
      <c r="JG36" s="40"/>
      <c r="JH36" s="40"/>
      <c r="JI36" s="40"/>
      <c r="JJ36" s="40"/>
      <c r="JK36" s="40"/>
      <c r="JL36" s="40">
        <v>3245.46</v>
      </c>
      <c r="JM36" s="40">
        <v>3245.46</v>
      </c>
      <c r="JN36" s="40">
        <v>100</v>
      </c>
      <c r="JO36" s="40"/>
      <c r="JP36" s="40"/>
      <c r="JQ36" s="54"/>
      <c r="JR36" s="54">
        <v>32.781999999999996</v>
      </c>
      <c r="JS36" s="54">
        <v>32.781999999999996</v>
      </c>
      <c r="JT36" s="54">
        <v>100</v>
      </c>
      <c r="JU36" s="54"/>
      <c r="JV36" s="54"/>
      <c r="JW36" s="54"/>
      <c r="JX36" s="54"/>
      <c r="JY36" s="54"/>
      <c r="JZ36" s="55"/>
      <c r="KA36" s="55"/>
      <c r="KB36" s="55"/>
      <c r="KC36" s="54"/>
      <c r="KD36" s="54"/>
      <c r="KE36" s="54"/>
      <c r="KF36" s="54"/>
      <c r="KG36" s="54"/>
      <c r="KH36" s="54"/>
      <c r="KI36" s="54"/>
      <c r="KJ36" s="54"/>
      <c r="KK36" s="54"/>
      <c r="KL36" s="54"/>
      <c r="KM36" s="54"/>
      <c r="KN36" s="54"/>
      <c r="KO36" s="54"/>
      <c r="KP36" s="54"/>
      <c r="KQ36" s="54"/>
      <c r="KR36" s="54"/>
      <c r="KS36" s="54"/>
      <c r="KT36" s="54"/>
      <c r="KU36" s="54"/>
      <c r="KV36" s="54"/>
      <c r="KW36" s="54"/>
      <c r="KX36" s="54"/>
      <c r="KY36" s="54">
        <v>568.69899999999996</v>
      </c>
      <c r="KZ36" s="54">
        <v>568.69891000000007</v>
      </c>
      <c r="LA36" s="54">
        <f t="shared" si="88"/>
        <v>99.999984174405114</v>
      </c>
      <c r="LB36" s="54"/>
      <c r="LC36" s="54"/>
      <c r="LD36" s="54"/>
      <c r="LE36" s="41"/>
      <c r="LF36" s="40"/>
      <c r="LG36" s="43"/>
      <c r="LH36" s="58">
        <f t="shared" si="90"/>
        <v>297229.34479</v>
      </c>
      <c r="LI36" s="39">
        <f t="shared" si="91"/>
        <v>296820.62570000003</v>
      </c>
      <c r="LJ36" s="59">
        <f t="shared" si="102"/>
        <v>99.862490330391594</v>
      </c>
      <c r="LK36" s="8"/>
      <c r="LL36" s="8"/>
      <c r="LM36" s="11"/>
      <c r="LN36" s="11"/>
    </row>
    <row r="37" spans="1:326" x14ac:dyDescent="0.2">
      <c r="A37" s="36" t="s">
        <v>93</v>
      </c>
      <c r="B37" s="37">
        <f t="shared" si="92"/>
        <v>276378.40000000002</v>
      </c>
      <c r="C37" s="38">
        <f t="shared" si="93"/>
        <v>276378.34383999999</v>
      </c>
      <c r="D37" s="39">
        <f t="shared" si="94"/>
        <v>99.999979680032865</v>
      </c>
      <c r="E37" s="40"/>
      <c r="F37" s="40"/>
      <c r="G37" s="40"/>
      <c r="H37" s="41">
        <v>195552</v>
      </c>
      <c r="I37" s="40">
        <v>195552</v>
      </c>
      <c r="J37" s="42">
        <f t="shared" si="61"/>
        <v>100</v>
      </c>
      <c r="K37" s="41">
        <v>80826.399999999994</v>
      </c>
      <c r="L37" s="40">
        <v>80826.343840000001</v>
      </c>
      <c r="M37" s="40">
        <f t="shared" si="95"/>
        <v>99.999930517751636</v>
      </c>
      <c r="N37" s="40"/>
      <c r="O37" s="40"/>
      <c r="P37" s="43"/>
      <c r="Q37" s="60">
        <f t="shared" si="62"/>
        <v>352471.43081999995</v>
      </c>
      <c r="R37" s="42">
        <f t="shared" si="63"/>
        <v>331737.05618999992</v>
      </c>
      <c r="S37" s="40">
        <f t="shared" si="96"/>
        <v>94.117431139947143</v>
      </c>
      <c r="T37" s="40">
        <v>88932.9</v>
      </c>
      <c r="U37" s="40">
        <v>88932.9</v>
      </c>
      <c r="V37" s="40">
        <f t="shared" si="97"/>
        <v>100</v>
      </c>
      <c r="W37" s="41">
        <v>82684.899999999994</v>
      </c>
      <c r="X37" s="40">
        <v>82684.899999999994</v>
      </c>
      <c r="Y37" s="40">
        <f t="shared" si="2"/>
        <v>100</v>
      </c>
      <c r="Z37" s="41">
        <v>1211</v>
      </c>
      <c r="AA37" s="40">
        <v>1211</v>
      </c>
      <c r="AB37" s="40">
        <f t="shared" ref="AB37" si="126">AA37/Z37%</f>
        <v>100</v>
      </c>
      <c r="AC37" s="41">
        <v>14940.4</v>
      </c>
      <c r="AD37" s="40">
        <v>7770.9</v>
      </c>
      <c r="AE37" s="40">
        <f t="shared" si="6"/>
        <v>52.012663650236938</v>
      </c>
      <c r="AF37" s="41"/>
      <c r="AG37" s="40"/>
      <c r="AH37" s="40"/>
      <c r="AI37" s="41"/>
      <c r="AJ37" s="40"/>
      <c r="AK37" s="40"/>
      <c r="AL37" s="41"/>
      <c r="AM37" s="40"/>
      <c r="AN37" s="40"/>
      <c r="AO37" s="40"/>
      <c r="AP37" s="40"/>
      <c r="AQ37" s="40"/>
      <c r="AR37" s="40"/>
      <c r="AS37" s="40"/>
      <c r="AT37" s="40"/>
      <c r="AU37" s="40">
        <v>9538.7595399999991</v>
      </c>
      <c r="AV37" s="40">
        <v>9538.759</v>
      </c>
      <c r="AW37" s="42">
        <f t="shared" si="107"/>
        <v>99.999994338886552</v>
      </c>
      <c r="AX37" s="41">
        <v>3900</v>
      </c>
      <c r="AY37" s="40">
        <v>3900.00054</v>
      </c>
      <c r="AZ37" s="40">
        <f t="shared" si="64"/>
        <v>100.00001384615385</v>
      </c>
      <c r="BA37" s="40"/>
      <c r="BB37" s="40"/>
      <c r="BC37" s="40"/>
      <c r="BD37" s="41">
        <v>3028</v>
      </c>
      <c r="BE37" s="40">
        <v>3028</v>
      </c>
      <c r="BF37" s="40">
        <f t="shared" si="103"/>
        <v>100</v>
      </c>
      <c r="BG37" s="41">
        <v>31935.035739999999</v>
      </c>
      <c r="BH37" s="40">
        <v>31935.03573</v>
      </c>
      <c r="BI37" s="40">
        <f t="shared" si="10"/>
        <v>99.999999968686424</v>
      </c>
      <c r="BJ37" s="61"/>
      <c r="BK37" s="40"/>
      <c r="BL37" s="40"/>
      <c r="BM37" s="41">
        <v>30195</v>
      </c>
      <c r="BN37" s="40">
        <v>16630.25562</v>
      </c>
      <c r="BO37" s="40">
        <f t="shared" si="12"/>
        <v>55.076190163934427</v>
      </c>
      <c r="BP37" s="41"/>
      <c r="BQ37" s="40"/>
      <c r="BR37" s="40"/>
      <c r="BS37" s="40"/>
      <c r="BT37" s="40"/>
      <c r="BU37" s="40"/>
      <c r="BV37" s="41"/>
      <c r="BW37" s="40"/>
      <c r="BX37" s="39"/>
      <c r="BY37" s="41">
        <v>8602</v>
      </c>
      <c r="BZ37" s="40">
        <v>8602</v>
      </c>
      <c r="CA37" s="40">
        <f t="shared" si="15"/>
        <v>100</v>
      </c>
      <c r="CB37" s="40"/>
      <c r="CC37" s="40"/>
      <c r="CD37" s="40"/>
      <c r="CE37" s="41"/>
      <c r="CF37" s="41"/>
      <c r="CG37" s="62"/>
      <c r="CH37" s="61"/>
      <c r="CI37" s="61"/>
      <c r="CJ37" s="62"/>
      <c r="CK37" s="41"/>
      <c r="CL37" s="41"/>
      <c r="CM37" s="62"/>
      <c r="CN37" s="62">
        <v>1173</v>
      </c>
      <c r="CO37" s="62">
        <v>1173</v>
      </c>
      <c r="CP37" s="62">
        <f t="shared" si="104"/>
        <v>100</v>
      </c>
      <c r="CQ37" s="41">
        <v>2142</v>
      </c>
      <c r="CR37" s="40">
        <v>2142</v>
      </c>
      <c r="CS37" s="62">
        <f t="shared" si="119"/>
        <v>99.999999999999986</v>
      </c>
      <c r="CT37" s="41">
        <v>3370.7</v>
      </c>
      <c r="CU37" s="40">
        <v>3370.7</v>
      </c>
      <c r="CV37" s="62">
        <f t="shared" si="20"/>
        <v>99.999999999999986</v>
      </c>
      <c r="CW37" s="62">
        <v>72.221910000000008</v>
      </c>
      <c r="CX37" s="62">
        <v>72.221910000000008</v>
      </c>
      <c r="CY37" s="62">
        <f t="shared" si="67"/>
        <v>100</v>
      </c>
      <c r="CZ37" s="62"/>
      <c r="DA37" s="62"/>
      <c r="DB37" s="62"/>
      <c r="DC37" s="62">
        <v>5575.6857</v>
      </c>
      <c r="DD37" s="62">
        <v>5575.6857</v>
      </c>
      <c r="DE37" s="62">
        <f t="shared" si="68"/>
        <v>100</v>
      </c>
      <c r="DF37" s="62">
        <v>50</v>
      </c>
      <c r="DG37" s="62">
        <v>50</v>
      </c>
      <c r="DH37" s="62">
        <f t="shared" si="22"/>
        <v>100</v>
      </c>
      <c r="DI37" s="62"/>
      <c r="DJ37" s="62"/>
      <c r="DK37" s="62"/>
      <c r="DL37" s="62"/>
      <c r="DM37" s="62"/>
      <c r="DN37" s="62"/>
      <c r="DO37" s="62"/>
      <c r="DP37" s="62"/>
      <c r="DQ37" s="62"/>
      <c r="DR37" s="62">
        <v>5237.0929299999998</v>
      </c>
      <c r="DS37" s="62">
        <v>5237.0929299999998</v>
      </c>
      <c r="DT37" s="62">
        <f t="shared" si="27"/>
        <v>100</v>
      </c>
      <c r="DU37" s="62"/>
      <c r="DV37" s="62"/>
      <c r="DW37" s="62"/>
      <c r="DX37" s="62">
        <v>738.43499999999995</v>
      </c>
      <c r="DY37" s="62">
        <v>738.43499999999995</v>
      </c>
      <c r="DZ37" s="62">
        <v>100</v>
      </c>
      <c r="EA37" s="62"/>
      <c r="EB37" s="62"/>
      <c r="EC37" s="62"/>
      <c r="ED37" s="62"/>
      <c r="EE37" s="62"/>
      <c r="EF37" s="62"/>
      <c r="EG37" s="41"/>
      <c r="EH37" s="40"/>
      <c r="EI37" s="62"/>
      <c r="EJ37" s="41"/>
      <c r="EK37" s="40"/>
      <c r="EL37" s="62"/>
      <c r="EM37" s="41">
        <v>200</v>
      </c>
      <c r="EN37" s="40">
        <v>200</v>
      </c>
      <c r="EO37" s="62">
        <f t="shared" si="33"/>
        <v>100</v>
      </c>
      <c r="EP37" s="41">
        <v>909.25</v>
      </c>
      <c r="EQ37" s="40">
        <v>909.11976000000004</v>
      </c>
      <c r="ER37" s="62">
        <f t="shared" ref="ER37" si="127">EQ37/EP37%</f>
        <v>99.985676106681339</v>
      </c>
      <c r="ES37" s="41">
        <v>35819.851999999999</v>
      </c>
      <c r="ET37" s="40">
        <v>35819.851999999999</v>
      </c>
      <c r="EU37" s="62">
        <f t="shared" si="120"/>
        <v>100</v>
      </c>
      <c r="EV37" s="41"/>
      <c r="EW37" s="40"/>
      <c r="EX37" s="62"/>
      <c r="EY37" s="62"/>
      <c r="EZ37" s="62"/>
      <c r="FA37" s="62"/>
      <c r="FB37" s="62"/>
      <c r="FC37" s="62"/>
      <c r="FD37" s="62"/>
      <c r="FE37" s="62">
        <v>22215.198</v>
      </c>
      <c r="FF37" s="62">
        <v>22215.198</v>
      </c>
      <c r="FG37" s="42">
        <f t="shared" si="69"/>
        <v>100</v>
      </c>
      <c r="FH37" s="50">
        <f t="shared" si="70"/>
        <v>451673.29999999993</v>
      </c>
      <c r="FI37" s="51">
        <f t="shared" si="71"/>
        <v>451614.08199999994</v>
      </c>
      <c r="FJ37" s="39">
        <f t="shared" si="100"/>
        <v>99.986889196239844</v>
      </c>
      <c r="FK37" s="52">
        <v>5854</v>
      </c>
      <c r="FL37" s="52">
        <v>5854</v>
      </c>
      <c r="FM37" s="40">
        <f t="shared" si="121"/>
        <v>100</v>
      </c>
      <c r="FN37" s="52">
        <v>245</v>
      </c>
      <c r="FO37" s="40">
        <v>245</v>
      </c>
      <c r="FP37" s="40">
        <f t="shared" si="122"/>
        <v>99.999999999999986</v>
      </c>
      <c r="FQ37" s="52">
        <v>418.9</v>
      </c>
      <c r="FR37" s="40">
        <v>418.9</v>
      </c>
      <c r="FS37" s="40">
        <f t="shared" si="41"/>
        <v>100</v>
      </c>
      <c r="FT37" s="52">
        <v>492.7</v>
      </c>
      <c r="FU37" s="40">
        <v>492.7</v>
      </c>
      <c r="FV37" s="40">
        <f>FU37/FT37%</f>
        <v>100</v>
      </c>
      <c r="FW37" s="52">
        <v>79.2</v>
      </c>
      <c r="FX37" s="40">
        <v>79.2</v>
      </c>
      <c r="FY37" s="40">
        <f>FX37/FW37%</f>
        <v>100</v>
      </c>
      <c r="FZ37" s="52"/>
      <c r="GA37" s="40"/>
      <c r="GB37" s="40"/>
      <c r="GC37" s="52"/>
      <c r="GD37" s="40"/>
      <c r="GE37" s="40"/>
      <c r="GF37" s="52"/>
      <c r="GG37" s="40"/>
      <c r="GH37" s="40"/>
      <c r="GI37" s="52">
        <v>111453.6</v>
      </c>
      <c r="GJ37" s="40">
        <v>111453.6</v>
      </c>
      <c r="GK37" s="40">
        <f t="shared" si="43"/>
        <v>100</v>
      </c>
      <c r="GL37" s="52">
        <v>744.4</v>
      </c>
      <c r="GM37" s="40">
        <v>744.4</v>
      </c>
      <c r="GN37" s="40">
        <f t="shared" si="45"/>
        <v>100</v>
      </c>
      <c r="GO37" s="52">
        <v>290091.8</v>
      </c>
      <c r="GP37" s="40">
        <v>290091.8</v>
      </c>
      <c r="GQ37" s="40">
        <f t="shared" si="46"/>
        <v>100.00000000000001</v>
      </c>
      <c r="GR37" s="52">
        <v>90.8</v>
      </c>
      <c r="GS37" s="40">
        <v>90.71</v>
      </c>
      <c r="GT37" s="40">
        <f t="shared" si="125"/>
        <v>99.90088105726872</v>
      </c>
      <c r="GU37" s="52">
        <v>5706.3</v>
      </c>
      <c r="GV37" s="40">
        <v>5706.3</v>
      </c>
      <c r="GW37" s="40">
        <f t="shared" si="101"/>
        <v>100</v>
      </c>
      <c r="GX37" s="52">
        <v>5175.6000000000004</v>
      </c>
      <c r="GY37" s="40">
        <v>5175.6000000000004</v>
      </c>
      <c r="GZ37" s="40">
        <f t="shared" si="48"/>
        <v>100</v>
      </c>
      <c r="HA37" s="52">
        <v>80.099999999999994</v>
      </c>
      <c r="HB37" s="40">
        <v>80.099999999999994</v>
      </c>
      <c r="HC37" s="40">
        <f t="shared" si="49"/>
        <v>100</v>
      </c>
      <c r="HD37" s="52">
        <v>23009.8</v>
      </c>
      <c r="HE37" s="40">
        <v>22985.394</v>
      </c>
      <c r="HF37" s="40">
        <f t="shared" si="50"/>
        <v>99.893932150648865</v>
      </c>
      <c r="HG37" s="53">
        <v>3584.9</v>
      </c>
      <c r="HH37" s="40">
        <v>3584.9</v>
      </c>
      <c r="HI37" s="40">
        <f t="shared" si="51"/>
        <v>99.999999999999986</v>
      </c>
      <c r="HJ37" s="53">
        <v>1627.5930000000001</v>
      </c>
      <c r="HK37" s="40">
        <v>1627.5</v>
      </c>
      <c r="HL37" s="40">
        <f t="shared" si="53"/>
        <v>99.994286040797647</v>
      </c>
      <c r="HM37" s="52">
        <v>208.90700000000001</v>
      </c>
      <c r="HN37" s="40">
        <v>208.90700000000001</v>
      </c>
      <c r="HO37" s="40">
        <f t="shared" si="55"/>
        <v>100</v>
      </c>
      <c r="HP37" s="52">
        <v>0.5</v>
      </c>
      <c r="HQ37" s="40">
        <v>0</v>
      </c>
      <c r="HR37" s="40">
        <f t="shared" ref="HR37:HR38" si="128">HQ37/HP37%</f>
        <v>0</v>
      </c>
      <c r="HS37" s="52">
        <v>2167.8000000000002</v>
      </c>
      <c r="HT37" s="40">
        <v>2167.8000000000002</v>
      </c>
      <c r="HU37" s="40">
        <f t="shared" si="57"/>
        <v>100</v>
      </c>
      <c r="HV37" s="52"/>
      <c r="HW37" s="40"/>
      <c r="HX37" s="40"/>
      <c r="HY37" s="40">
        <v>2</v>
      </c>
      <c r="HZ37" s="40">
        <v>2</v>
      </c>
      <c r="IA37" s="54">
        <f t="shared" si="73"/>
        <v>100</v>
      </c>
      <c r="IB37" s="54"/>
      <c r="IC37" s="54"/>
      <c r="ID37" s="55"/>
      <c r="IE37" s="54"/>
      <c r="IF37" s="54"/>
      <c r="IG37" s="54"/>
      <c r="IH37" s="52">
        <v>639.4</v>
      </c>
      <c r="II37" s="40">
        <v>605.27099999999996</v>
      </c>
      <c r="IJ37" s="43">
        <f t="shared" si="74"/>
        <v>94.662339693462613</v>
      </c>
      <c r="IK37" s="56">
        <f t="shared" si="75"/>
        <v>64899.570720000003</v>
      </c>
      <c r="IL37" s="57">
        <f t="shared" si="76"/>
        <v>61658.973850000002</v>
      </c>
      <c r="IM37" s="29">
        <f t="shared" si="60"/>
        <v>95.006751456059561</v>
      </c>
      <c r="IN37" s="64">
        <v>4730</v>
      </c>
      <c r="IO37" s="40">
        <v>4713.3623699999998</v>
      </c>
      <c r="IP37" s="40">
        <f t="shared" si="77"/>
        <v>99.648253065539109</v>
      </c>
      <c r="IQ37" s="40"/>
      <c r="IR37" s="40"/>
      <c r="IS37" s="40"/>
      <c r="IT37" s="40">
        <v>12870</v>
      </c>
      <c r="IU37" s="40">
        <v>12869.99999</v>
      </c>
      <c r="IV37" s="54">
        <f t="shared" si="78"/>
        <v>99.999999922299921</v>
      </c>
      <c r="IW37" s="40"/>
      <c r="IX37" s="40"/>
      <c r="IY37" s="40"/>
      <c r="IZ37" s="40"/>
      <c r="JA37" s="40"/>
      <c r="JB37" s="40"/>
      <c r="JC37" s="40"/>
      <c r="JD37" s="40"/>
      <c r="JE37" s="40"/>
      <c r="JF37" s="40"/>
      <c r="JG37" s="40"/>
      <c r="JH37" s="40"/>
      <c r="JI37" s="40"/>
      <c r="JJ37" s="40"/>
      <c r="JK37" s="40"/>
      <c r="JL37" s="40"/>
      <c r="JM37" s="40"/>
      <c r="JN37" s="40"/>
      <c r="JO37" s="40">
        <v>5858.5864599999995</v>
      </c>
      <c r="JP37" s="40">
        <v>4076.6427999999996</v>
      </c>
      <c r="JQ37" s="54">
        <f t="shared" si="80"/>
        <v>69.584068236145825</v>
      </c>
      <c r="JR37" s="54"/>
      <c r="JS37" s="54"/>
      <c r="JT37" s="54"/>
      <c r="JU37" s="54"/>
      <c r="JV37" s="54"/>
      <c r="JW37" s="54"/>
      <c r="JX37" s="54"/>
      <c r="JY37" s="54"/>
      <c r="JZ37" s="54"/>
      <c r="KA37" s="54">
        <v>32427.39</v>
      </c>
      <c r="KB37" s="54">
        <v>32427.39</v>
      </c>
      <c r="KC37" s="54">
        <f t="shared" si="84"/>
        <v>100</v>
      </c>
      <c r="KD37" s="54">
        <v>327.54826000000003</v>
      </c>
      <c r="KE37" s="54">
        <v>327.54826000000003</v>
      </c>
      <c r="KF37" s="54">
        <f t="shared" si="85"/>
        <v>100</v>
      </c>
      <c r="KG37" s="54"/>
      <c r="KH37" s="54"/>
      <c r="KI37" s="54"/>
      <c r="KJ37" s="54"/>
      <c r="KK37" s="54"/>
      <c r="KL37" s="54"/>
      <c r="KM37" s="54"/>
      <c r="KN37" s="54"/>
      <c r="KO37" s="54"/>
      <c r="KP37" s="54">
        <v>5231.2055399999999</v>
      </c>
      <c r="KQ37" s="54">
        <v>5231.1729699999996</v>
      </c>
      <c r="KR37" s="54">
        <f t="shared" si="86"/>
        <v>99.999377390168448</v>
      </c>
      <c r="KS37" s="54">
        <v>52.84046</v>
      </c>
      <c r="KT37" s="54">
        <v>52.84046</v>
      </c>
      <c r="KU37" s="54">
        <f t="shared" si="87"/>
        <v>100</v>
      </c>
      <c r="KV37" s="54"/>
      <c r="KW37" s="54"/>
      <c r="KX37" s="54"/>
      <c r="KY37" s="54"/>
      <c r="KZ37" s="54"/>
      <c r="LA37" s="54"/>
      <c r="LB37" s="54">
        <v>100</v>
      </c>
      <c r="LC37" s="54">
        <v>100</v>
      </c>
      <c r="LD37" s="54">
        <f t="shared" si="89"/>
        <v>100</v>
      </c>
      <c r="LE37" s="41">
        <v>3302</v>
      </c>
      <c r="LF37" s="40">
        <v>1860.0170000000001</v>
      </c>
      <c r="LG37" s="43">
        <f t="shared" ref="LG37" si="129">LF37/LE37%</f>
        <v>56.330012113870374</v>
      </c>
      <c r="LH37" s="58">
        <f t="shared" si="90"/>
        <v>1145422.70154</v>
      </c>
      <c r="LI37" s="39">
        <f t="shared" si="91"/>
        <v>1121388.4558799998</v>
      </c>
      <c r="LJ37" s="59">
        <f t="shared" si="102"/>
        <v>97.901713871421734</v>
      </c>
      <c r="LK37" s="8"/>
      <c r="LL37" s="8"/>
      <c r="LM37" s="11"/>
      <c r="LN37" s="11"/>
    </row>
    <row r="38" spans="1:326" s="3" customFormat="1" x14ac:dyDescent="0.2">
      <c r="A38" s="66" t="s">
        <v>104</v>
      </c>
      <c r="B38" s="37">
        <f>SUM(B39:B42)</f>
        <v>811285.1</v>
      </c>
      <c r="C38" s="38">
        <f>SUM(C39:C42)</f>
        <v>811274.63076000009</v>
      </c>
      <c r="D38" s="39">
        <f t="shared" si="94"/>
        <v>99.998709548591506</v>
      </c>
      <c r="E38" s="38">
        <f>E39+E40+E41+E42</f>
        <v>58708</v>
      </c>
      <c r="F38" s="38">
        <f>F39+F40+F41+F42</f>
        <v>58708</v>
      </c>
      <c r="G38" s="39">
        <f t="shared" ref="G38:G44" si="130">F38/E38%</f>
        <v>100</v>
      </c>
      <c r="H38" s="38">
        <f>H39+H40+H41+H42</f>
        <v>454081</v>
      </c>
      <c r="I38" s="38">
        <f>I39+I40+I41+I42</f>
        <v>454081</v>
      </c>
      <c r="J38" s="39">
        <f>(I38/H38)*100</f>
        <v>100</v>
      </c>
      <c r="K38" s="38">
        <f t="shared" ref="K38:CN38" si="131">SUM(K39:K42)</f>
        <v>269718.09999999998</v>
      </c>
      <c r="L38" s="38">
        <f t="shared" si="131"/>
        <v>269707.63075999997</v>
      </c>
      <c r="M38" s="39">
        <f t="shared" si="95"/>
        <v>99.996118451079113</v>
      </c>
      <c r="N38" s="38">
        <f>SUM(N39:N42)</f>
        <v>28778</v>
      </c>
      <c r="O38" s="38">
        <f t="shared" si="131"/>
        <v>28778</v>
      </c>
      <c r="P38" s="59">
        <f t="shared" ref="P38" si="132">O38/N38%</f>
        <v>100.00000000000001</v>
      </c>
      <c r="Q38" s="50">
        <f t="shared" si="62"/>
        <v>1660456.3554299998</v>
      </c>
      <c r="R38" s="51">
        <f t="shared" si="63"/>
        <v>1142628.3961499999</v>
      </c>
      <c r="S38" s="39">
        <f>R38/Q38*100</f>
        <v>68.814118023240624</v>
      </c>
      <c r="T38" s="38">
        <f t="shared" si="131"/>
        <v>199836</v>
      </c>
      <c r="U38" s="38">
        <f t="shared" si="131"/>
        <v>199836</v>
      </c>
      <c r="V38" s="39">
        <f t="shared" si="97"/>
        <v>100</v>
      </c>
      <c r="W38" s="38">
        <f t="shared" si="131"/>
        <v>90680.5</v>
      </c>
      <c r="X38" s="38">
        <f t="shared" si="131"/>
        <v>90680.5</v>
      </c>
      <c r="Y38" s="39">
        <f t="shared" ref="Y38" si="133">X38/W38%</f>
        <v>100</v>
      </c>
      <c r="Z38" s="38">
        <f t="shared" ref="Z38:AA38" si="134">SUM(Z39:Z42)</f>
        <v>0</v>
      </c>
      <c r="AA38" s="38">
        <f t="shared" si="134"/>
        <v>0</v>
      </c>
      <c r="AB38" s="39" t="s">
        <v>135</v>
      </c>
      <c r="AC38" s="38">
        <f>AC39+AC40+AC41</f>
        <v>140608.87</v>
      </c>
      <c r="AD38" s="38">
        <f>AD39+AD40+AD41</f>
        <v>82464.599999999991</v>
      </c>
      <c r="AE38" s="39">
        <f t="shared" si="6"/>
        <v>58.648220414544255</v>
      </c>
      <c r="AF38" s="38">
        <f t="shared" ref="AF38:AG38" si="135">SUM(AF39:AF42)</f>
        <v>908</v>
      </c>
      <c r="AG38" s="38">
        <f t="shared" si="135"/>
        <v>0</v>
      </c>
      <c r="AH38" s="39">
        <f t="shared" ref="AH38" si="136">AG38/AF38%</f>
        <v>0</v>
      </c>
      <c r="AI38" s="38">
        <f t="shared" ref="AI38:AJ38" si="137">SUM(AI39:AI42)</f>
        <v>3159.3</v>
      </c>
      <c r="AJ38" s="38">
        <f t="shared" si="137"/>
        <v>3159.3</v>
      </c>
      <c r="AK38" s="39">
        <f t="shared" ref="AK38" si="138">AJ38/AI38%</f>
        <v>100</v>
      </c>
      <c r="AL38" s="38">
        <f>AL41</f>
        <v>80000</v>
      </c>
      <c r="AM38" s="38">
        <f>AM41</f>
        <v>80000</v>
      </c>
      <c r="AN38" s="39">
        <f t="shared" ref="AN38:AN41" si="139">AM38/AL38%</f>
        <v>100</v>
      </c>
      <c r="AO38" s="38">
        <f>AO40+AO41</f>
        <v>9454.8799999999992</v>
      </c>
      <c r="AP38" s="38">
        <f>AP40+AP41</f>
        <v>9454.8799999999992</v>
      </c>
      <c r="AQ38" s="39">
        <f t="shared" si="9"/>
        <v>100</v>
      </c>
      <c r="AR38" s="38">
        <f t="shared" si="131"/>
        <v>29319.996999999999</v>
      </c>
      <c r="AS38" s="38">
        <f t="shared" si="131"/>
        <v>26036.768309999999</v>
      </c>
      <c r="AT38" s="39">
        <f t="shared" ref="AT38" si="140">AS38/AR38%</f>
        <v>88.802083813310077</v>
      </c>
      <c r="AU38" s="38">
        <f t="shared" ref="AU38:AV38" si="141">SUM(AU39:AU42)</f>
        <v>0</v>
      </c>
      <c r="AV38" s="38">
        <f t="shared" si="141"/>
        <v>0</v>
      </c>
      <c r="AW38" s="51" t="s">
        <v>135</v>
      </c>
      <c r="AX38" s="38">
        <f>AX39+AX40+AX41+AX42</f>
        <v>125687.59618000001</v>
      </c>
      <c r="AY38" s="38">
        <f>AY39+AY40+AY41+AY42</f>
        <v>83963.857329999999</v>
      </c>
      <c r="AZ38" s="39">
        <f t="shared" si="64"/>
        <v>66.803614582423464</v>
      </c>
      <c r="BA38" s="38">
        <f>BA39+BA40+BA41</f>
        <v>9001.2000000000007</v>
      </c>
      <c r="BB38" s="38">
        <f>BB39+BB40+BB41</f>
        <v>8897.7000000000007</v>
      </c>
      <c r="BC38" s="39">
        <f t="shared" si="65"/>
        <v>98.850153312891621</v>
      </c>
      <c r="BD38" s="38">
        <f t="shared" si="131"/>
        <v>4205.5</v>
      </c>
      <c r="BE38" s="38">
        <f t="shared" si="131"/>
        <v>4205.5</v>
      </c>
      <c r="BF38" s="39">
        <f t="shared" si="103"/>
        <v>100</v>
      </c>
      <c r="BG38" s="38">
        <f>BG39+BG41</f>
        <v>338621.08013000002</v>
      </c>
      <c r="BH38" s="38">
        <f>BH39+BH41</f>
        <v>332068.57511999999</v>
      </c>
      <c r="BI38" s="39">
        <f t="shared" si="10"/>
        <v>98.064944743698632</v>
      </c>
      <c r="BJ38" s="38">
        <f t="shared" ref="BJ38:BK38" si="142">SUM(BJ39:BJ42)</f>
        <v>25702.659620000002</v>
      </c>
      <c r="BK38" s="38">
        <f t="shared" si="142"/>
        <v>25702.659620000002</v>
      </c>
      <c r="BL38" s="39">
        <f t="shared" ref="BL38:BL41" si="143">BK38/BJ38%</f>
        <v>100</v>
      </c>
      <c r="BM38" s="38">
        <f t="shared" si="131"/>
        <v>239839.00906000001</v>
      </c>
      <c r="BN38" s="38">
        <f t="shared" si="131"/>
        <v>15797.14363</v>
      </c>
      <c r="BO38" s="39">
        <f t="shared" si="12"/>
        <v>6.5865614154735201</v>
      </c>
      <c r="BP38" s="38">
        <f t="shared" si="131"/>
        <v>0</v>
      </c>
      <c r="BQ38" s="38">
        <f t="shared" si="131"/>
        <v>0</v>
      </c>
      <c r="BR38" s="39" t="s">
        <v>135</v>
      </c>
      <c r="BS38" s="38">
        <f t="shared" si="131"/>
        <v>0</v>
      </c>
      <c r="BT38" s="38">
        <f t="shared" si="131"/>
        <v>0</v>
      </c>
      <c r="BU38" s="38">
        <f t="shared" si="131"/>
        <v>0</v>
      </c>
      <c r="BV38" s="38">
        <f>BV39+BV40+BV41+BV42</f>
        <v>14404.6</v>
      </c>
      <c r="BW38" s="38">
        <f>BW39+BW40+BW41+BW42</f>
        <v>14402.655650000001</v>
      </c>
      <c r="BX38" s="39">
        <f t="shared" si="14"/>
        <v>99.986501881343472</v>
      </c>
      <c r="BY38" s="38">
        <f>BY40+BY41+BY42</f>
        <v>14068</v>
      </c>
      <c r="BZ38" s="38">
        <f>BZ40+BZ41+BZ42</f>
        <v>14068</v>
      </c>
      <c r="CA38" s="39">
        <f t="shared" si="15"/>
        <v>100</v>
      </c>
      <c r="CB38" s="38">
        <f t="shared" si="131"/>
        <v>0</v>
      </c>
      <c r="CC38" s="38">
        <f t="shared" si="131"/>
        <v>0</v>
      </c>
      <c r="CD38" s="39" t="s">
        <v>135</v>
      </c>
      <c r="CE38" s="38">
        <f t="shared" si="131"/>
        <v>0</v>
      </c>
      <c r="CF38" s="38">
        <f t="shared" ref="CF38" si="144">SUM(CF39:CF42)</f>
        <v>0</v>
      </c>
      <c r="CG38" s="63" t="s">
        <v>135</v>
      </c>
      <c r="CH38" s="38">
        <v>0</v>
      </c>
      <c r="CI38" s="39">
        <v>0</v>
      </c>
      <c r="CJ38" s="38" t="s">
        <v>135</v>
      </c>
      <c r="CK38" s="38">
        <f>CK39+CK41</f>
        <v>992.4</v>
      </c>
      <c r="CL38" s="38">
        <f>CL39+CL41</f>
        <v>992.4</v>
      </c>
      <c r="CM38" s="63">
        <f t="shared" si="99"/>
        <v>100</v>
      </c>
      <c r="CN38" s="38">
        <f t="shared" si="131"/>
        <v>1173</v>
      </c>
      <c r="CO38" s="38">
        <f t="shared" ref="CO38" si="145">SUM(CO39:CO42)</f>
        <v>1173</v>
      </c>
      <c r="CP38" s="63">
        <f t="shared" si="104"/>
        <v>100</v>
      </c>
      <c r="CQ38" s="38">
        <f t="shared" ref="CQ38:FN38" si="146">SUM(CQ39:CQ42)</f>
        <v>4284</v>
      </c>
      <c r="CR38" s="38">
        <f t="shared" si="146"/>
        <v>4284</v>
      </c>
      <c r="CS38" s="63">
        <f t="shared" si="119"/>
        <v>99.999999999999986</v>
      </c>
      <c r="CT38" s="38">
        <f t="shared" si="146"/>
        <v>2895.4</v>
      </c>
      <c r="CU38" s="38">
        <f t="shared" si="146"/>
        <v>2895.4</v>
      </c>
      <c r="CV38" s="63">
        <f t="shared" si="20"/>
        <v>100</v>
      </c>
      <c r="CW38" s="38">
        <f t="shared" si="146"/>
        <v>13.59582</v>
      </c>
      <c r="CX38" s="38">
        <f t="shared" si="146"/>
        <v>13.59582</v>
      </c>
      <c r="CY38" s="63">
        <f t="shared" si="67"/>
        <v>100</v>
      </c>
      <c r="CZ38" s="38">
        <f t="shared" si="146"/>
        <v>1677.09575</v>
      </c>
      <c r="DA38" s="38">
        <f t="shared" si="146"/>
        <v>1677.09575</v>
      </c>
      <c r="DB38" s="63">
        <v>100</v>
      </c>
      <c r="DC38" s="38">
        <f t="shared" si="146"/>
        <v>865.39859999999999</v>
      </c>
      <c r="DD38" s="38">
        <f t="shared" si="146"/>
        <v>865.39859999999999</v>
      </c>
      <c r="DE38" s="63">
        <f t="shared" si="68"/>
        <v>100</v>
      </c>
      <c r="DF38" s="38">
        <f t="shared" ref="DF38:DG38" si="147">SUM(DF39:DF42)</f>
        <v>0</v>
      </c>
      <c r="DG38" s="38">
        <f t="shared" si="147"/>
        <v>0</v>
      </c>
      <c r="DH38" s="63" t="s">
        <v>135</v>
      </c>
      <c r="DI38" s="38">
        <f t="shared" ref="DI38:DJ38" si="148">SUM(DI39:DI42)</f>
        <v>0</v>
      </c>
      <c r="DJ38" s="38">
        <f t="shared" si="148"/>
        <v>0</v>
      </c>
      <c r="DK38" s="63" t="s">
        <v>135</v>
      </c>
      <c r="DL38" s="38">
        <f t="shared" ref="DL38:DM38" si="149">SUM(DL39:DL42)</f>
        <v>0</v>
      </c>
      <c r="DM38" s="38">
        <f t="shared" si="149"/>
        <v>0</v>
      </c>
      <c r="DN38" s="63" t="s">
        <v>135</v>
      </c>
      <c r="DO38" s="38">
        <f t="shared" si="146"/>
        <v>0</v>
      </c>
      <c r="DP38" s="38">
        <f t="shared" si="146"/>
        <v>0</v>
      </c>
      <c r="DQ38" s="63" t="s">
        <v>135</v>
      </c>
      <c r="DR38" s="38">
        <f t="shared" si="146"/>
        <v>0</v>
      </c>
      <c r="DS38" s="38">
        <f t="shared" si="146"/>
        <v>0</v>
      </c>
      <c r="DT38" s="38" t="s">
        <v>135</v>
      </c>
      <c r="DU38" s="38">
        <f>SUM(DU39:DU42)</f>
        <v>0</v>
      </c>
      <c r="DV38" s="38">
        <f>SUM(DV39:DV42)</f>
        <v>0</v>
      </c>
      <c r="DW38" s="38" t="s">
        <v>135</v>
      </c>
      <c r="DX38" s="38">
        <f t="shared" ref="DX38:DY38" si="150">SUM(DX39:DX42)</f>
        <v>0</v>
      </c>
      <c r="DY38" s="38">
        <f t="shared" si="150"/>
        <v>0</v>
      </c>
      <c r="DZ38" s="38" t="s">
        <v>135</v>
      </c>
      <c r="EA38" s="38">
        <f>SUM(EA39:EA42)</f>
        <v>0</v>
      </c>
      <c r="EB38" s="38">
        <f>SUM(EB39:EB42)</f>
        <v>0</v>
      </c>
      <c r="EC38" s="63" t="s">
        <v>135</v>
      </c>
      <c r="ED38" s="38">
        <f>SUM(ED39:ED42)</f>
        <v>0</v>
      </c>
      <c r="EE38" s="38">
        <f>SUM(EE39:EE42)</f>
        <v>0</v>
      </c>
      <c r="EF38" s="38" t="s">
        <v>135</v>
      </c>
      <c r="EG38" s="38">
        <f t="shared" si="146"/>
        <v>0</v>
      </c>
      <c r="EH38" s="38">
        <f t="shared" si="146"/>
        <v>0</v>
      </c>
      <c r="EI38" s="38" t="s">
        <v>135</v>
      </c>
      <c r="EJ38" s="38">
        <f t="shared" ref="EJ38:EK38" si="151">SUM(EJ39:EJ42)</f>
        <v>5000</v>
      </c>
      <c r="EK38" s="38">
        <f t="shared" si="151"/>
        <v>5000</v>
      </c>
      <c r="EL38" s="38">
        <v>100</v>
      </c>
      <c r="EM38" s="38">
        <f t="shared" si="146"/>
        <v>0</v>
      </c>
      <c r="EN38" s="38">
        <f t="shared" si="146"/>
        <v>0</v>
      </c>
      <c r="EO38" s="63" t="s">
        <v>135</v>
      </c>
      <c r="EP38" s="38">
        <f t="shared" si="146"/>
        <v>909.25</v>
      </c>
      <c r="EQ38" s="38">
        <f t="shared" si="146"/>
        <v>909.25</v>
      </c>
      <c r="ER38" s="38">
        <v>100</v>
      </c>
      <c r="ES38" s="38">
        <f t="shared" si="146"/>
        <v>26115.200000000001</v>
      </c>
      <c r="ET38" s="38">
        <f t="shared" si="146"/>
        <v>25341.280190000001</v>
      </c>
      <c r="EU38" s="63">
        <f>ET38/ES38%</f>
        <v>97.036515860495044</v>
      </c>
      <c r="EV38" s="38">
        <f t="shared" si="146"/>
        <v>146533.1</v>
      </c>
      <c r="EW38" s="38">
        <f t="shared" si="146"/>
        <v>0</v>
      </c>
      <c r="EX38" s="63">
        <f>EW38/EV38%</f>
        <v>0</v>
      </c>
      <c r="EY38" s="38">
        <f t="shared" si="146"/>
        <v>19273.53354</v>
      </c>
      <c r="EZ38" s="38">
        <f t="shared" si="146"/>
        <v>19273.53354</v>
      </c>
      <c r="FA38" s="38">
        <v>100</v>
      </c>
      <c r="FB38" s="38">
        <f t="shared" ref="FB38:FC38" si="152">SUM(FB39:FB42)</f>
        <v>0</v>
      </c>
      <c r="FC38" s="38">
        <f t="shared" si="152"/>
        <v>0</v>
      </c>
      <c r="FD38" s="38" t="s">
        <v>135</v>
      </c>
      <c r="FE38" s="38">
        <f t="shared" si="146"/>
        <v>125227.18973</v>
      </c>
      <c r="FF38" s="38">
        <f t="shared" si="146"/>
        <v>89465.302589999992</v>
      </c>
      <c r="FG38" s="51">
        <f>(FF38/FE38)*100</f>
        <v>71.442394245925712</v>
      </c>
      <c r="FH38" s="50">
        <f t="shared" si="70"/>
        <v>3520176.5199999996</v>
      </c>
      <c r="FI38" s="51">
        <f t="shared" si="71"/>
        <v>3515041.0086300005</v>
      </c>
      <c r="FJ38" s="39">
        <f t="shared" ref="FJ38:FJ44" si="153">FI38/FH38*100</f>
        <v>99.854112106571321</v>
      </c>
      <c r="FK38" s="38">
        <f t="shared" si="146"/>
        <v>0</v>
      </c>
      <c r="FL38" s="38">
        <f t="shared" si="146"/>
        <v>0</v>
      </c>
      <c r="FM38" s="38" t="s">
        <v>135</v>
      </c>
      <c r="FN38" s="38">
        <f t="shared" si="146"/>
        <v>0</v>
      </c>
      <c r="FO38" s="38">
        <f t="shared" ref="FO38:HV38" si="154">SUM(FO39:FO42)</f>
        <v>0</v>
      </c>
      <c r="FP38" s="38" t="s">
        <v>135</v>
      </c>
      <c r="FQ38" s="38">
        <f t="shared" si="154"/>
        <v>2357.9000000000005</v>
      </c>
      <c r="FR38" s="38">
        <f t="shared" si="154"/>
        <v>2357.9000000000005</v>
      </c>
      <c r="FS38" s="39">
        <f t="shared" ref="FS38:FS44" si="155">FR38/FQ38%</f>
        <v>100</v>
      </c>
      <c r="FT38" s="38">
        <f t="shared" si="154"/>
        <v>3332.8</v>
      </c>
      <c r="FU38" s="38">
        <f t="shared" si="154"/>
        <v>2972.5163999999995</v>
      </c>
      <c r="FV38" s="39">
        <f t="shared" ref="FV38" si="156">FU38/FT38%</f>
        <v>89.189762361977898</v>
      </c>
      <c r="FW38" s="38">
        <f t="shared" si="154"/>
        <v>79.2</v>
      </c>
      <c r="FX38" s="38">
        <f t="shared" si="154"/>
        <v>79.2</v>
      </c>
      <c r="FY38" s="39">
        <f t="shared" ref="FY38" si="157">FX38/FW38%</f>
        <v>100</v>
      </c>
      <c r="FZ38" s="38">
        <f t="shared" si="154"/>
        <v>51583.5</v>
      </c>
      <c r="GA38" s="38">
        <f t="shared" si="154"/>
        <v>51583.495999999999</v>
      </c>
      <c r="GB38" s="39">
        <f>GA38/FZ38%</f>
        <v>99.999992245582391</v>
      </c>
      <c r="GC38" s="38">
        <f t="shared" si="154"/>
        <v>0</v>
      </c>
      <c r="GD38" s="38">
        <f t="shared" si="154"/>
        <v>0</v>
      </c>
      <c r="GE38" s="38" t="s">
        <v>135</v>
      </c>
      <c r="GF38" s="38">
        <f t="shared" si="154"/>
        <v>38.5</v>
      </c>
      <c r="GG38" s="38">
        <f t="shared" si="154"/>
        <v>38.5</v>
      </c>
      <c r="GH38" s="39">
        <f>GG38/GF38%</f>
        <v>100</v>
      </c>
      <c r="GI38" s="38">
        <f t="shared" si="154"/>
        <v>1354196.7</v>
      </c>
      <c r="GJ38" s="38">
        <f t="shared" si="154"/>
        <v>1351309.1020899999</v>
      </c>
      <c r="GK38" s="39">
        <f t="shared" ref="GK38:GK44" si="158">GJ38/GI38%</f>
        <v>99.786766729678192</v>
      </c>
      <c r="GL38" s="38">
        <f t="shared" ref="GL38:GM38" si="159">SUM(GL39:GL42)</f>
        <v>6964.8</v>
      </c>
      <c r="GM38" s="38">
        <f t="shared" si="159"/>
        <v>6146.4198000000006</v>
      </c>
      <c r="GN38" s="39">
        <f t="shared" si="45"/>
        <v>88.249767401791885</v>
      </c>
      <c r="GO38" s="38">
        <f t="shared" si="154"/>
        <v>1914123.2999999998</v>
      </c>
      <c r="GP38" s="38">
        <f t="shared" si="154"/>
        <v>1913554.3808299999</v>
      </c>
      <c r="GQ38" s="39">
        <f t="shared" ref="GQ38:GQ44" si="160">GP38/GO38%</f>
        <v>99.97027782013835</v>
      </c>
      <c r="GR38" s="38">
        <f t="shared" si="154"/>
        <v>2508</v>
      </c>
      <c r="GS38" s="38">
        <f t="shared" si="154"/>
        <v>2503.6320300000002</v>
      </c>
      <c r="GT38" s="39">
        <f t="shared" si="125"/>
        <v>99.82583851674643</v>
      </c>
      <c r="GU38" s="38">
        <f t="shared" ref="GU38:GV38" si="161">SUM(GU39:GU42)</f>
        <v>21597.800000000003</v>
      </c>
      <c r="GV38" s="38">
        <f t="shared" si="161"/>
        <v>21212.734000000004</v>
      </c>
      <c r="GW38" s="39">
        <f t="shared" ref="GW38:GW42" si="162">GV38/GU38%</f>
        <v>98.217105445925043</v>
      </c>
      <c r="GX38" s="38">
        <f t="shared" si="154"/>
        <v>22954.14</v>
      </c>
      <c r="GY38" s="38">
        <f t="shared" si="154"/>
        <v>22940.7732</v>
      </c>
      <c r="GZ38" s="39">
        <f t="shared" ref="GZ38:GZ44" si="163">GY38/GX38%</f>
        <v>99.941767367455284</v>
      </c>
      <c r="HA38" s="38">
        <f t="shared" si="154"/>
        <v>390.9</v>
      </c>
      <c r="HB38" s="38">
        <f t="shared" si="154"/>
        <v>390.9</v>
      </c>
      <c r="HC38" s="39">
        <f t="shared" ref="HC38:HC44" si="164">HB38/HA38%</f>
        <v>100</v>
      </c>
      <c r="HD38" s="38">
        <f t="shared" si="154"/>
        <v>106880.90000000001</v>
      </c>
      <c r="HE38" s="38">
        <f t="shared" si="154"/>
        <v>106850.51028</v>
      </c>
      <c r="HF38" s="39">
        <f t="shared" ref="HF38:HF44" si="165">HE38/HD38%</f>
        <v>99.971566743917748</v>
      </c>
      <c r="HG38" s="38">
        <f t="shared" si="154"/>
        <v>23827.899999999998</v>
      </c>
      <c r="HH38" s="38">
        <f t="shared" si="154"/>
        <v>23763.043999999998</v>
      </c>
      <c r="HI38" s="39">
        <f t="shared" si="51"/>
        <v>99.727814872481417</v>
      </c>
      <c r="HJ38" s="38">
        <f>SUM(HJ39:HJ42)</f>
        <v>3608.1</v>
      </c>
      <c r="HK38" s="38">
        <f t="shared" ref="HK38" si="166">SUM(HK39:HK42)</f>
        <v>3608.1</v>
      </c>
      <c r="HL38" s="39">
        <f t="shared" ref="HL38" si="167">HK38/HJ38%</f>
        <v>100.00000000000001</v>
      </c>
      <c r="HM38" s="38">
        <f t="shared" ref="HM38:HN38" si="168">SUM(HM39:HM42)</f>
        <v>0</v>
      </c>
      <c r="HN38" s="38">
        <f t="shared" si="168"/>
        <v>0</v>
      </c>
      <c r="HO38" s="39" t="s">
        <v>135</v>
      </c>
      <c r="HP38" s="38">
        <f t="shared" si="154"/>
        <v>0.5</v>
      </c>
      <c r="HQ38" s="38">
        <f t="shared" si="154"/>
        <v>0.5</v>
      </c>
      <c r="HR38" s="39">
        <f t="shared" si="128"/>
        <v>100</v>
      </c>
      <c r="HS38" s="38">
        <f t="shared" si="154"/>
        <v>307.2</v>
      </c>
      <c r="HT38" s="38">
        <f t="shared" si="154"/>
        <v>307.2</v>
      </c>
      <c r="HU38" s="39">
        <f t="shared" ref="HU38:HU44" si="169">HT38/HS38%</f>
        <v>100</v>
      </c>
      <c r="HV38" s="38">
        <f t="shared" si="154"/>
        <v>330.5</v>
      </c>
      <c r="HW38" s="38">
        <f t="shared" ref="HW38" si="170">SUM(HW39:HW42)</f>
        <v>330.5</v>
      </c>
      <c r="HX38" s="38">
        <v>100</v>
      </c>
      <c r="HY38" s="38">
        <f>HY39+HY40+HY41+HY42</f>
        <v>206.78</v>
      </c>
      <c r="HZ38" s="38">
        <f>HZ39+HZ40+HZ41+HZ42</f>
        <v>204.5</v>
      </c>
      <c r="IA38" s="55">
        <f t="shared" si="73"/>
        <v>98.897378856755964</v>
      </c>
      <c r="IB38" s="55">
        <f>SUM(IB40:IB42)</f>
        <v>0</v>
      </c>
      <c r="IC38" s="55">
        <f t="shared" ref="IC38:IG38" si="171">SUM(IC40:IC42)</f>
        <v>0</v>
      </c>
      <c r="ID38" s="55" t="s">
        <v>135</v>
      </c>
      <c r="IE38" s="55">
        <f t="shared" si="171"/>
        <v>0</v>
      </c>
      <c r="IF38" s="55">
        <f t="shared" si="171"/>
        <v>0</v>
      </c>
      <c r="IG38" s="55">
        <f t="shared" si="171"/>
        <v>0</v>
      </c>
      <c r="IH38" s="38">
        <f t="shared" ref="IH38" si="172">SUM(IH39:IH42)</f>
        <v>4887.0999999999995</v>
      </c>
      <c r="II38" s="38">
        <f>SUM(II39:II42)</f>
        <v>4887.0999999999995</v>
      </c>
      <c r="IJ38" s="59">
        <f t="shared" si="74"/>
        <v>100</v>
      </c>
      <c r="IK38" s="56">
        <f t="shared" si="75"/>
        <v>1380311.0317600002</v>
      </c>
      <c r="IL38" s="57">
        <f t="shared" si="76"/>
        <v>1339158.8931300004</v>
      </c>
      <c r="IM38" s="29">
        <f t="shared" si="60"/>
        <v>97.018632925252533</v>
      </c>
      <c r="IN38" s="38">
        <f t="shared" ref="IN38:IO38" si="173">SUM(IN39:IN42)</f>
        <v>600</v>
      </c>
      <c r="IO38" s="38">
        <f t="shared" si="173"/>
        <v>0</v>
      </c>
      <c r="IP38" s="39">
        <v>0</v>
      </c>
      <c r="IQ38" s="39">
        <v>0</v>
      </c>
      <c r="IR38" s="39">
        <v>0</v>
      </c>
      <c r="IS38" s="39" t="s">
        <v>135</v>
      </c>
      <c r="IT38" s="39">
        <f>IT41</f>
        <v>536500.31000000006</v>
      </c>
      <c r="IU38" s="39">
        <f>IU41</f>
        <v>536500.30995000002</v>
      </c>
      <c r="IV38" s="55">
        <f t="shared" si="78"/>
        <v>99.999999990680337</v>
      </c>
      <c r="IW38" s="39">
        <f>IW41</f>
        <v>690737.17299999995</v>
      </c>
      <c r="IX38" s="39">
        <f>IX41</f>
        <v>656128.86686000007</v>
      </c>
      <c r="IY38" s="39">
        <f>IY41</f>
        <v>94.989656342123652</v>
      </c>
      <c r="IZ38" s="39">
        <v>0</v>
      </c>
      <c r="JA38" s="39">
        <v>0</v>
      </c>
      <c r="JB38" s="39" t="s">
        <v>135</v>
      </c>
      <c r="JC38" s="39">
        <v>0</v>
      </c>
      <c r="JD38" s="39">
        <v>0</v>
      </c>
      <c r="JE38" s="39" t="s">
        <v>135</v>
      </c>
      <c r="JF38" s="39">
        <v>0</v>
      </c>
      <c r="JG38" s="39">
        <v>0</v>
      </c>
      <c r="JH38" s="39" t="s">
        <v>135</v>
      </c>
      <c r="JI38" s="39">
        <v>100</v>
      </c>
      <c r="JJ38" s="39">
        <v>100</v>
      </c>
      <c r="JK38" s="39">
        <v>100</v>
      </c>
      <c r="JL38" s="39">
        <v>0</v>
      </c>
      <c r="JM38" s="39">
        <v>0</v>
      </c>
      <c r="JN38" s="39" t="s">
        <v>135</v>
      </c>
      <c r="JO38" s="39">
        <f>JO39+JO41+JO40</f>
        <v>57171.723430000005</v>
      </c>
      <c r="JP38" s="39">
        <f>JP39+JP41+JP40</f>
        <v>52639.418910000008</v>
      </c>
      <c r="JQ38" s="55">
        <f t="shared" si="80"/>
        <v>92.072471760363726</v>
      </c>
      <c r="JR38" s="55">
        <v>0</v>
      </c>
      <c r="JS38" s="55">
        <v>0</v>
      </c>
      <c r="JT38" s="55" t="s">
        <v>135</v>
      </c>
      <c r="JU38" s="55">
        <v>0</v>
      </c>
      <c r="JV38" s="55">
        <v>0</v>
      </c>
      <c r="JW38" s="55" t="s">
        <v>135</v>
      </c>
      <c r="JX38" s="55">
        <v>0</v>
      </c>
      <c r="JY38" s="55">
        <v>0</v>
      </c>
      <c r="JZ38" s="55" t="s">
        <v>135</v>
      </c>
      <c r="KA38" s="55">
        <f>KA39+KA40+KA41+KA42</f>
        <v>17593.987550000002</v>
      </c>
      <c r="KB38" s="55">
        <f>KB39+KB40+KB41+KB42</f>
        <v>17593.987550000002</v>
      </c>
      <c r="KC38" s="55">
        <f t="shared" si="84"/>
        <v>100</v>
      </c>
      <c r="KD38" s="55">
        <f>KD39+KD41+KD40+KD42</f>
        <v>177.71603999999999</v>
      </c>
      <c r="KE38" s="55">
        <f>KE39+KE41+KE40+KE42</f>
        <v>177.71603999999999</v>
      </c>
      <c r="KF38" s="55">
        <f t="shared" si="85"/>
        <v>100</v>
      </c>
      <c r="KG38" s="55">
        <f>KG39</f>
        <v>55225.5</v>
      </c>
      <c r="KH38" s="55">
        <f t="shared" ref="KH38:KI38" si="174">KH39</f>
        <v>55225.474499999997</v>
      </c>
      <c r="KI38" s="55">
        <f t="shared" si="174"/>
        <v>100</v>
      </c>
      <c r="KJ38" s="55">
        <v>0</v>
      </c>
      <c r="KK38" s="55">
        <v>0</v>
      </c>
      <c r="KL38" s="55" t="s">
        <v>135</v>
      </c>
      <c r="KM38" s="55">
        <v>0</v>
      </c>
      <c r="KN38" s="55">
        <v>0</v>
      </c>
      <c r="KO38" s="55" t="s">
        <v>135</v>
      </c>
      <c r="KP38" s="55">
        <f>KP39+KP40+KP41</f>
        <v>14758.276239999999</v>
      </c>
      <c r="KQ38" s="55">
        <f>KQ39+KQ40+KQ41</f>
        <v>14714.587460000001</v>
      </c>
      <c r="KR38" s="55">
        <f t="shared" si="86"/>
        <v>99.703970983538127</v>
      </c>
      <c r="KS38" s="55">
        <f>KS39+KS40+KS41</f>
        <v>149.0735</v>
      </c>
      <c r="KT38" s="55">
        <f>KT39+KT40+KT41</f>
        <v>146.45986000000002</v>
      </c>
      <c r="KU38" s="55">
        <f t="shared" si="87"/>
        <v>98.246744055784575</v>
      </c>
      <c r="KV38" s="55">
        <v>0</v>
      </c>
      <c r="KW38" s="55">
        <v>0</v>
      </c>
      <c r="KX38" s="55" t="s">
        <v>135</v>
      </c>
      <c r="KY38" s="55">
        <f>KY40</f>
        <v>1210.796</v>
      </c>
      <c r="KZ38" s="55">
        <f>KZ40</f>
        <v>1210.796</v>
      </c>
      <c r="LA38" s="55">
        <f t="shared" si="88"/>
        <v>100</v>
      </c>
      <c r="LB38" s="55">
        <f>LB41</f>
        <v>4721.2759999999998</v>
      </c>
      <c r="LC38" s="55">
        <f>LC41</f>
        <v>4721.2759999999998</v>
      </c>
      <c r="LD38" s="55">
        <v>100</v>
      </c>
      <c r="LE38" s="38">
        <f t="shared" ref="LE38" si="175">SUM(LE39:LE42)</f>
        <v>1365.2</v>
      </c>
      <c r="LF38" s="38">
        <f t="shared" ref="LF38" si="176">SUM(LF39:LF42)</f>
        <v>0</v>
      </c>
      <c r="LG38" s="67">
        <v>0</v>
      </c>
      <c r="LH38" s="37">
        <f>SUM(LH39:LH42)</f>
        <v>7372229.0071900012</v>
      </c>
      <c r="LI38" s="38">
        <f>SUM(LI39:LI42)</f>
        <v>6808102.9286700012</v>
      </c>
      <c r="LJ38" s="59">
        <f t="shared" ref="LJ38:LJ44" si="177">LI38/LH38%</f>
        <v>92.347957748330685</v>
      </c>
      <c r="LK38" s="8"/>
      <c r="LL38" s="8"/>
      <c r="LM38" s="11"/>
      <c r="LN38" s="11"/>
    </row>
    <row r="39" spans="1:326" x14ac:dyDescent="0.2">
      <c r="A39" s="36" t="s">
        <v>81</v>
      </c>
      <c r="B39" s="37">
        <f t="shared" ref="B39:C42" si="178">E39+H39+K39+N39</f>
        <v>127544.2</v>
      </c>
      <c r="C39" s="38">
        <f t="shared" si="178"/>
        <v>127534.613</v>
      </c>
      <c r="D39" s="39">
        <f>C39/B39*100</f>
        <v>99.992483390071826</v>
      </c>
      <c r="E39" s="41">
        <v>2667</v>
      </c>
      <c r="F39" s="40">
        <v>2667</v>
      </c>
      <c r="G39" s="40">
        <f t="shared" si="130"/>
        <v>100</v>
      </c>
      <c r="H39" s="41">
        <v>100861</v>
      </c>
      <c r="I39" s="40">
        <v>100861</v>
      </c>
      <c r="J39" s="40">
        <f t="shared" ref="J39:J42" si="179">(I39/H39)*100</f>
        <v>100</v>
      </c>
      <c r="K39" s="41">
        <v>24016.2</v>
      </c>
      <c r="L39" s="40">
        <v>24006.613000000001</v>
      </c>
      <c r="M39" s="40">
        <f>L39/K39%</f>
        <v>99.960081111916125</v>
      </c>
      <c r="N39" s="40"/>
      <c r="O39" s="40"/>
      <c r="P39" s="43"/>
      <c r="Q39" s="60">
        <f t="shared" si="62"/>
        <v>262292.63630999997</v>
      </c>
      <c r="R39" s="42">
        <f t="shared" si="63"/>
        <v>262292.63630999997</v>
      </c>
      <c r="S39" s="40">
        <f>R39/Q39*100</f>
        <v>100</v>
      </c>
      <c r="T39" s="40">
        <v>32887.599999999999</v>
      </c>
      <c r="U39" s="40">
        <v>32887.599999999999</v>
      </c>
      <c r="V39" s="40">
        <f>U39/T39%</f>
        <v>100</v>
      </c>
      <c r="W39" s="41">
        <v>5920.4</v>
      </c>
      <c r="X39" s="40">
        <v>5920.4</v>
      </c>
      <c r="Y39" s="40">
        <f>X39/W39%</f>
        <v>100</v>
      </c>
      <c r="Z39" s="41"/>
      <c r="AA39" s="40"/>
      <c r="AB39" s="40"/>
      <c r="AC39" s="41">
        <v>8218.5</v>
      </c>
      <c r="AD39" s="40">
        <v>8218.5</v>
      </c>
      <c r="AE39" s="40">
        <f t="shared" si="6"/>
        <v>100</v>
      </c>
      <c r="AF39" s="41"/>
      <c r="AG39" s="40"/>
      <c r="AH39" s="40"/>
      <c r="AI39" s="41"/>
      <c r="AJ39" s="40"/>
      <c r="AK39" s="40"/>
      <c r="AL39" s="40"/>
      <c r="AM39" s="40"/>
      <c r="AN39" s="39"/>
      <c r="AO39" s="40"/>
      <c r="AP39" s="40"/>
      <c r="AQ39" s="40"/>
      <c r="AR39" s="40"/>
      <c r="AS39" s="40"/>
      <c r="AT39" s="40"/>
      <c r="AU39" s="40"/>
      <c r="AV39" s="40"/>
      <c r="AW39" s="51"/>
      <c r="AX39" s="40">
        <v>40000</v>
      </c>
      <c r="AY39" s="40">
        <v>40000</v>
      </c>
      <c r="AZ39" s="40">
        <f t="shared" si="64"/>
        <v>100</v>
      </c>
      <c r="BA39" s="40">
        <v>4301</v>
      </c>
      <c r="BB39" s="40">
        <v>4301</v>
      </c>
      <c r="BC39" s="40">
        <f t="shared" si="65"/>
        <v>100</v>
      </c>
      <c r="BD39" s="40"/>
      <c r="BE39" s="40"/>
      <c r="BF39" s="40"/>
      <c r="BG39" s="40">
        <v>138542.45874999999</v>
      </c>
      <c r="BH39" s="40">
        <v>138542.45874999999</v>
      </c>
      <c r="BI39" s="40">
        <f t="shared" si="10"/>
        <v>100</v>
      </c>
      <c r="BJ39" s="40"/>
      <c r="BK39" s="40"/>
      <c r="BL39" s="40"/>
      <c r="BM39" s="41"/>
      <c r="BN39" s="40"/>
      <c r="BO39" s="40"/>
      <c r="BP39" s="41"/>
      <c r="BQ39" s="40"/>
      <c r="BR39" s="40"/>
      <c r="BS39" s="41"/>
      <c r="BT39" s="40"/>
      <c r="BU39" s="40"/>
      <c r="BV39" s="40">
        <v>1955</v>
      </c>
      <c r="BW39" s="40">
        <v>1955</v>
      </c>
      <c r="BX39" s="40">
        <f t="shared" si="14"/>
        <v>100</v>
      </c>
      <c r="BY39" s="40"/>
      <c r="BZ39" s="40"/>
      <c r="CA39" s="40"/>
      <c r="CB39" s="61"/>
      <c r="CC39" s="40"/>
      <c r="CD39" s="40"/>
      <c r="CE39" s="62"/>
      <c r="CF39" s="62"/>
      <c r="CG39" s="62"/>
      <c r="CH39" s="62"/>
      <c r="CI39" s="62"/>
      <c r="CJ39" s="62"/>
      <c r="CK39" s="62">
        <v>776</v>
      </c>
      <c r="CL39" s="62">
        <v>776</v>
      </c>
      <c r="CM39" s="62">
        <f t="shared" si="99"/>
        <v>100</v>
      </c>
      <c r="CN39" s="62"/>
      <c r="CO39" s="62"/>
      <c r="CP39" s="62"/>
      <c r="CQ39" s="62"/>
      <c r="CR39" s="62"/>
      <c r="CS39" s="62"/>
      <c r="CT39" s="62">
        <v>1918</v>
      </c>
      <c r="CU39" s="62">
        <v>1918</v>
      </c>
      <c r="CV39" s="62">
        <f t="shared" si="20"/>
        <v>100</v>
      </c>
      <c r="CW39" s="62"/>
      <c r="CX39" s="62"/>
      <c r="CY39" s="62"/>
      <c r="CZ39" s="62">
        <v>1677.09575</v>
      </c>
      <c r="DA39" s="62">
        <v>1677.09575</v>
      </c>
      <c r="DB39" s="62">
        <v>100</v>
      </c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>
        <v>5000</v>
      </c>
      <c r="EK39" s="62">
        <v>5000</v>
      </c>
      <c r="EL39" s="62">
        <v>100</v>
      </c>
      <c r="EM39" s="41"/>
      <c r="EN39" s="40"/>
      <c r="EO39" s="62"/>
      <c r="EP39" s="62"/>
      <c r="EQ39" s="62"/>
      <c r="ER39" s="62"/>
      <c r="ES39" s="41">
        <v>5025</v>
      </c>
      <c r="ET39" s="40">
        <v>5025</v>
      </c>
      <c r="EU39" s="62">
        <f>ET39/ES39%</f>
        <v>100</v>
      </c>
      <c r="EV39" s="41"/>
      <c r="EW39" s="40"/>
      <c r="EX39" s="62"/>
      <c r="EY39" s="62"/>
      <c r="EZ39" s="62"/>
      <c r="FA39" s="62"/>
      <c r="FB39" s="62"/>
      <c r="FC39" s="62"/>
      <c r="FD39" s="62"/>
      <c r="FE39" s="62">
        <v>16071.58181</v>
      </c>
      <c r="FF39" s="62">
        <v>16071.58181</v>
      </c>
      <c r="FG39" s="42">
        <f t="shared" ref="FG39:FG42" si="180">(FF39/FE39)*100</f>
        <v>100</v>
      </c>
      <c r="FH39" s="50">
        <f t="shared" si="70"/>
        <v>315235.3</v>
      </c>
      <c r="FI39" s="51">
        <f t="shared" si="71"/>
        <v>315079.52472000004</v>
      </c>
      <c r="FJ39" s="39">
        <f t="shared" si="153"/>
        <v>99.950584442795616</v>
      </c>
      <c r="FK39" s="40"/>
      <c r="FL39" s="40"/>
      <c r="FM39" s="40"/>
      <c r="FN39" s="40"/>
      <c r="FO39" s="40"/>
      <c r="FP39" s="40"/>
      <c r="FQ39" s="52">
        <v>407.1</v>
      </c>
      <c r="FR39" s="52">
        <v>407.1</v>
      </c>
      <c r="FS39" s="40">
        <f t="shared" si="155"/>
        <v>99.999999999999986</v>
      </c>
      <c r="FT39" s="52"/>
      <c r="FU39" s="40"/>
      <c r="FV39" s="40"/>
      <c r="FW39" s="52"/>
      <c r="FX39" s="40"/>
      <c r="FY39" s="40"/>
      <c r="FZ39" s="52">
        <v>1493.9</v>
      </c>
      <c r="GA39" s="40">
        <v>1493.9</v>
      </c>
      <c r="GB39" s="40">
        <f>GA39/FZ39%</f>
        <v>100</v>
      </c>
      <c r="GC39" s="40"/>
      <c r="GD39" s="40"/>
      <c r="GE39" s="40"/>
      <c r="GF39" s="52">
        <v>1.1000000000000001</v>
      </c>
      <c r="GG39" s="40">
        <v>1.1000000000000001</v>
      </c>
      <c r="GH39" s="40">
        <f>GG39/GF39%</f>
        <v>100</v>
      </c>
      <c r="GI39" s="52">
        <v>97081</v>
      </c>
      <c r="GJ39" s="40">
        <v>97080.999890000006</v>
      </c>
      <c r="GK39" s="40">
        <f t="shared" si="158"/>
        <v>99.999999886692564</v>
      </c>
      <c r="GL39" s="52">
        <v>2527.1999999999998</v>
      </c>
      <c r="GM39" s="40">
        <v>2375.8000000000002</v>
      </c>
      <c r="GN39" s="40">
        <f t="shared" si="45"/>
        <v>94.009180120291248</v>
      </c>
      <c r="GO39" s="52">
        <v>188563.5</v>
      </c>
      <c r="GP39" s="40">
        <v>188563.49883000003</v>
      </c>
      <c r="GQ39" s="40">
        <f t="shared" si="160"/>
        <v>99.99999937951938</v>
      </c>
      <c r="GR39" s="52">
        <v>269.10000000000002</v>
      </c>
      <c r="GS39" s="40">
        <v>264.834</v>
      </c>
      <c r="GT39" s="40">
        <f t="shared" si="125"/>
        <v>98.414715719063537</v>
      </c>
      <c r="GU39" s="52">
        <v>10861.7</v>
      </c>
      <c r="GV39" s="40">
        <v>10861.7</v>
      </c>
      <c r="GW39" s="40">
        <f t="shared" si="162"/>
        <v>100</v>
      </c>
      <c r="GX39" s="52">
        <v>3826.2</v>
      </c>
      <c r="GY39" s="40">
        <v>3826.2</v>
      </c>
      <c r="GZ39" s="40">
        <f t="shared" si="163"/>
        <v>100</v>
      </c>
      <c r="HA39" s="52">
        <v>146</v>
      </c>
      <c r="HB39" s="40">
        <v>146</v>
      </c>
      <c r="HC39" s="40">
        <f t="shared" si="164"/>
        <v>100</v>
      </c>
      <c r="HD39" s="52">
        <v>7657.3</v>
      </c>
      <c r="HE39" s="40">
        <v>7657.192</v>
      </c>
      <c r="HF39" s="40">
        <f t="shared" si="165"/>
        <v>99.998589581183964</v>
      </c>
      <c r="HG39" s="53">
        <v>1862.6</v>
      </c>
      <c r="HH39" s="40">
        <v>1862.6</v>
      </c>
      <c r="HI39" s="40">
        <f t="shared" si="51"/>
        <v>100.00000000000001</v>
      </c>
      <c r="HJ39" s="53"/>
      <c r="HK39" s="40"/>
      <c r="HL39" s="40"/>
      <c r="HM39" s="52"/>
      <c r="HN39" s="40"/>
      <c r="HO39" s="40"/>
      <c r="HP39" s="52"/>
      <c r="HQ39" s="40"/>
      <c r="HR39" s="40"/>
      <c r="HS39" s="52"/>
      <c r="HT39" s="40"/>
      <c r="HU39" s="40"/>
      <c r="HV39" s="40"/>
      <c r="HW39" s="40"/>
      <c r="HX39" s="40"/>
      <c r="HY39" s="40">
        <v>9.9</v>
      </c>
      <c r="HZ39" s="40">
        <v>9.9</v>
      </c>
      <c r="IA39" s="54">
        <f t="shared" si="73"/>
        <v>100</v>
      </c>
      <c r="IB39" s="54"/>
      <c r="IC39" s="54"/>
      <c r="ID39" s="55"/>
      <c r="IE39" s="54"/>
      <c r="IF39" s="54"/>
      <c r="IG39" s="54"/>
      <c r="IH39" s="40">
        <v>528.70000000000005</v>
      </c>
      <c r="II39" s="40">
        <v>528.70000000000005</v>
      </c>
      <c r="IJ39" s="43">
        <f t="shared" si="74"/>
        <v>100</v>
      </c>
      <c r="IK39" s="56">
        <f t="shared" si="75"/>
        <v>73080.976640000008</v>
      </c>
      <c r="IL39" s="57">
        <f t="shared" si="76"/>
        <v>68447.240919999997</v>
      </c>
      <c r="IM39" s="29">
        <f t="shared" si="60"/>
        <v>93.659450197517216</v>
      </c>
      <c r="IN39" s="41">
        <v>600</v>
      </c>
      <c r="IO39" s="40">
        <v>0</v>
      </c>
      <c r="IP39" s="40">
        <v>0</v>
      </c>
      <c r="IQ39" s="40"/>
      <c r="IR39" s="40"/>
      <c r="IS39" s="40"/>
      <c r="IT39" s="40"/>
      <c r="IU39" s="40"/>
      <c r="IV39" s="54"/>
      <c r="IW39" s="40"/>
      <c r="IX39" s="40"/>
      <c r="IY39" s="40"/>
      <c r="IZ39" s="40"/>
      <c r="JA39" s="40"/>
      <c r="JB39" s="40"/>
      <c r="JC39" s="40"/>
      <c r="JD39" s="40"/>
      <c r="JE39" s="40"/>
      <c r="JF39" s="40"/>
      <c r="JG39" s="40"/>
      <c r="JH39" s="40"/>
      <c r="JI39" s="40"/>
      <c r="JJ39" s="40"/>
      <c r="JK39" s="40"/>
      <c r="JL39" s="40"/>
      <c r="JM39" s="40"/>
      <c r="JN39" s="40"/>
      <c r="JO39" s="40">
        <v>12373.738640000001</v>
      </c>
      <c r="JP39" s="40">
        <v>8340.0284200000006</v>
      </c>
      <c r="JQ39" s="54">
        <f t="shared" si="80"/>
        <v>67.401039109065906</v>
      </c>
      <c r="JR39" s="54"/>
      <c r="JS39" s="54"/>
      <c r="JT39" s="54"/>
      <c r="JU39" s="54"/>
      <c r="JV39" s="54"/>
      <c r="JW39" s="54"/>
      <c r="JX39" s="54"/>
      <c r="JY39" s="54"/>
      <c r="JZ39" s="54"/>
      <c r="KA39" s="54">
        <v>2928.3705</v>
      </c>
      <c r="KB39" s="54">
        <v>2928.3705</v>
      </c>
      <c r="KC39" s="54">
        <f t="shared" si="84"/>
        <v>100</v>
      </c>
      <c r="KD39" s="54">
        <v>29.579499999999999</v>
      </c>
      <c r="KE39" s="54">
        <v>29.579499999999999</v>
      </c>
      <c r="KF39" s="54">
        <f t="shared" si="85"/>
        <v>100</v>
      </c>
      <c r="KG39" s="54">
        <v>55225.5</v>
      </c>
      <c r="KH39" s="54">
        <v>55225.474499999997</v>
      </c>
      <c r="KI39" s="54">
        <v>100</v>
      </c>
      <c r="KJ39" s="54"/>
      <c r="KK39" s="54"/>
      <c r="KL39" s="54"/>
      <c r="KM39" s="54"/>
      <c r="KN39" s="54"/>
      <c r="KO39" s="54"/>
      <c r="KP39" s="54">
        <v>1904.5501200000001</v>
      </c>
      <c r="KQ39" s="54">
        <v>1904.5501200000001</v>
      </c>
      <c r="KR39" s="54">
        <f t="shared" si="86"/>
        <v>100</v>
      </c>
      <c r="KS39" s="54">
        <v>19.237880000000001</v>
      </c>
      <c r="KT39" s="54">
        <v>19.237880000000001</v>
      </c>
      <c r="KU39" s="54">
        <f t="shared" si="87"/>
        <v>100</v>
      </c>
      <c r="KV39" s="54"/>
      <c r="KW39" s="54"/>
      <c r="KX39" s="54"/>
      <c r="KY39" s="54"/>
      <c r="KZ39" s="54"/>
      <c r="LA39" s="54"/>
      <c r="LB39" s="54"/>
      <c r="LC39" s="54"/>
      <c r="LD39" s="54"/>
      <c r="LE39" s="40"/>
      <c r="LF39" s="40"/>
      <c r="LG39" s="43"/>
      <c r="LH39" s="58">
        <f t="shared" ref="LH39:LI43" si="181">B39+Q39+FH39+IK39</f>
        <v>778153.11294999998</v>
      </c>
      <c r="LI39" s="39">
        <f t="shared" si="181"/>
        <v>773354.01494999998</v>
      </c>
      <c r="LJ39" s="59">
        <f t="shared" si="177"/>
        <v>99.383270731667892</v>
      </c>
      <c r="LK39" s="8"/>
      <c r="LL39" s="8"/>
      <c r="LM39" s="11"/>
      <c r="LN39" s="11"/>
    </row>
    <row r="40" spans="1:326" x14ac:dyDescent="0.2">
      <c r="A40" s="36" t="s">
        <v>64</v>
      </c>
      <c r="B40" s="37">
        <f t="shared" si="178"/>
        <v>77230.899999999994</v>
      </c>
      <c r="C40" s="38">
        <f t="shared" si="178"/>
        <v>77230.899999999994</v>
      </c>
      <c r="D40" s="39">
        <f>C40/B40*100</f>
        <v>100</v>
      </c>
      <c r="E40" s="41">
        <v>2416</v>
      </c>
      <c r="F40" s="40">
        <v>2416</v>
      </c>
      <c r="G40" s="40">
        <f t="shared" si="130"/>
        <v>100</v>
      </c>
      <c r="H40" s="41">
        <v>71813</v>
      </c>
      <c r="I40" s="40">
        <v>71813</v>
      </c>
      <c r="J40" s="40">
        <f t="shared" si="179"/>
        <v>100</v>
      </c>
      <c r="K40" s="41">
        <v>3001.9</v>
      </c>
      <c r="L40" s="40">
        <v>3001.9</v>
      </c>
      <c r="M40" s="40">
        <f>L40/K40%</f>
        <v>100</v>
      </c>
      <c r="N40" s="40"/>
      <c r="O40" s="40"/>
      <c r="P40" s="43"/>
      <c r="Q40" s="60">
        <f t="shared" si="62"/>
        <v>134714.83450999999</v>
      </c>
      <c r="R40" s="42">
        <f t="shared" si="63"/>
        <v>119413.08905999997</v>
      </c>
      <c r="S40" s="40">
        <f>R40/Q40*100</f>
        <v>88.641380508941538</v>
      </c>
      <c r="T40" s="40">
        <v>52164.2</v>
      </c>
      <c r="U40" s="40">
        <v>52164.2</v>
      </c>
      <c r="V40" s="40">
        <f>U40/T40%</f>
        <v>100</v>
      </c>
      <c r="W40" s="41">
        <v>17185.7</v>
      </c>
      <c r="X40" s="40">
        <v>17185.7</v>
      </c>
      <c r="Y40" s="40">
        <f>X40/W40%</f>
        <v>100</v>
      </c>
      <c r="Z40" s="41"/>
      <c r="AA40" s="40"/>
      <c r="AB40" s="40"/>
      <c r="AC40" s="41">
        <v>16926.400000000001</v>
      </c>
      <c r="AD40" s="40">
        <v>3926.9</v>
      </c>
      <c r="AE40" s="40">
        <f t="shared" si="6"/>
        <v>23.199853483316002</v>
      </c>
      <c r="AF40" s="41">
        <v>908</v>
      </c>
      <c r="AG40" s="40">
        <v>0</v>
      </c>
      <c r="AH40" s="40">
        <f>AG40/AF40%</f>
        <v>0</v>
      </c>
      <c r="AI40" s="41"/>
      <c r="AJ40" s="40"/>
      <c r="AK40" s="40"/>
      <c r="AL40" s="40"/>
      <c r="AM40" s="40"/>
      <c r="AN40" s="40"/>
      <c r="AO40" s="40">
        <v>982.56</v>
      </c>
      <c r="AP40" s="40">
        <v>982.56</v>
      </c>
      <c r="AQ40" s="40">
        <f t="shared" si="9"/>
        <v>100</v>
      </c>
      <c r="AR40" s="40"/>
      <c r="AS40" s="40"/>
      <c r="AT40" s="40"/>
      <c r="AU40" s="40"/>
      <c r="AV40" s="40"/>
      <c r="AW40" s="51"/>
      <c r="AX40" s="40">
        <v>9870</v>
      </c>
      <c r="AY40" s="40">
        <v>8475.7545500000015</v>
      </c>
      <c r="AZ40" s="40">
        <f t="shared" si="64"/>
        <v>85.873906281661618</v>
      </c>
      <c r="BA40" s="40"/>
      <c r="BB40" s="40"/>
      <c r="BC40" s="40"/>
      <c r="BD40" s="40">
        <v>3032.5</v>
      </c>
      <c r="BE40" s="40">
        <v>3032.5</v>
      </c>
      <c r="BF40" s="40">
        <f t="shared" si="103"/>
        <v>100</v>
      </c>
      <c r="BG40" s="40"/>
      <c r="BH40" s="40"/>
      <c r="BI40" s="40"/>
      <c r="BJ40" s="41"/>
      <c r="BK40" s="40"/>
      <c r="BL40" s="40"/>
      <c r="BM40" s="41"/>
      <c r="BN40" s="40"/>
      <c r="BO40" s="40"/>
      <c r="BP40" s="41"/>
      <c r="BQ40" s="40"/>
      <c r="BR40" s="40"/>
      <c r="BS40" s="41"/>
      <c r="BT40" s="40"/>
      <c r="BU40" s="40"/>
      <c r="BV40" s="40"/>
      <c r="BW40" s="40"/>
      <c r="BX40" s="40"/>
      <c r="BY40" s="40">
        <v>2346</v>
      </c>
      <c r="BZ40" s="40">
        <v>2346</v>
      </c>
      <c r="CA40" s="40">
        <f t="shared" si="15"/>
        <v>100</v>
      </c>
      <c r="CB40" s="40"/>
      <c r="CC40" s="40"/>
      <c r="CD40" s="40"/>
      <c r="CE40" s="41"/>
      <c r="CF40" s="41"/>
      <c r="CG40" s="62"/>
      <c r="CH40" s="61"/>
      <c r="CI40" s="61"/>
      <c r="CJ40" s="62"/>
      <c r="CK40" s="61"/>
      <c r="CL40" s="61"/>
      <c r="CM40" s="62"/>
      <c r="CN40" s="62">
        <v>1173</v>
      </c>
      <c r="CO40" s="62">
        <v>1173</v>
      </c>
      <c r="CP40" s="62">
        <f t="shared" si="104"/>
        <v>100</v>
      </c>
      <c r="CQ40" s="62">
        <v>2142</v>
      </c>
      <c r="CR40" s="62">
        <v>2142</v>
      </c>
      <c r="CS40" s="62">
        <f t="shared" si="119"/>
        <v>99.999999999999986</v>
      </c>
      <c r="CT40" s="62"/>
      <c r="CU40" s="62"/>
      <c r="CV40" s="62"/>
      <c r="CW40" s="62">
        <v>6.7979099999999999</v>
      </c>
      <c r="CX40" s="40">
        <v>6.7979099999999999</v>
      </c>
      <c r="CY40" s="62">
        <f t="shared" si="67"/>
        <v>100</v>
      </c>
      <c r="CZ40" s="62"/>
      <c r="DA40" s="62"/>
      <c r="DB40" s="62"/>
      <c r="DC40" s="62">
        <v>865.39859999999999</v>
      </c>
      <c r="DD40" s="40">
        <v>865.39859999999999</v>
      </c>
      <c r="DE40" s="62">
        <f t="shared" si="68"/>
        <v>100</v>
      </c>
      <c r="DF40" s="62"/>
      <c r="DG40" s="40"/>
      <c r="DH40" s="62"/>
      <c r="DI40" s="62"/>
      <c r="DJ40" s="40"/>
      <c r="DK40" s="62"/>
      <c r="DL40" s="62"/>
      <c r="DM40" s="40"/>
      <c r="DN40" s="62"/>
      <c r="DO40" s="62"/>
      <c r="DP40" s="40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41"/>
      <c r="EN40" s="40"/>
      <c r="EO40" s="62"/>
      <c r="EP40" s="62"/>
      <c r="EQ40" s="62"/>
      <c r="ER40" s="62"/>
      <c r="ES40" s="41">
        <v>14090.2</v>
      </c>
      <c r="ET40" s="40">
        <v>14090.2</v>
      </c>
      <c r="EU40" s="62">
        <f>ET40/ES40%</f>
        <v>100</v>
      </c>
      <c r="EV40" s="41"/>
      <c r="EW40" s="40"/>
      <c r="EX40" s="62"/>
      <c r="EY40" s="62"/>
      <c r="EZ40" s="62"/>
      <c r="FA40" s="62"/>
      <c r="FB40" s="62"/>
      <c r="FC40" s="62"/>
      <c r="FD40" s="62"/>
      <c r="FE40" s="62">
        <v>13022.078</v>
      </c>
      <c r="FF40" s="62">
        <v>13022.078</v>
      </c>
      <c r="FG40" s="42">
        <f t="shared" si="180"/>
        <v>100</v>
      </c>
      <c r="FH40" s="50">
        <f t="shared" si="70"/>
        <v>193262.8</v>
      </c>
      <c r="FI40" s="51">
        <f t="shared" si="71"/>
        <v>189786.64688000004</v>
      </c>
      <c r="FJ40" s="39">
        <f t="shared" si="153"/>
        <v>98.201333562382445</v>
      </c>
      <c r="FK40" s="40"/>
      <c r="FL40" s="40"/>
      <c r="FM40" s="40"/>
      <c r="FN40" s="40"/>
      <c r="FO40" s="40"/>
      <c r="FP40" s="40"/>
      <c r="FQ40" s="52">
        <v>203.6</v>
      </c>
      <c r="FR40" s="40">
        <v>203.6</v>
      </c>
      <c r="FS40" s="40">
        <f t="shared" si="155"/>
        <v>100</v>
      </c>
      <c r="FT40" s="52"/>
      <c r="FU40" s="40"/>
      <c r="FV40" s="40"/>
      <c r="FW40" s="52"/>
      <c r="FX40" s="40"/>
      <c r="FY40" s="40"/>
      <c r="FZ40" s="52"/>
      <c r="GA40" s="40"/>
      <c r="GB40" s="40"/>
      <c r="GC40" s="40"/>
      <c r="GD40" s="40"/>
      <c r="GE40" s="40"/>
      <c r="GF40" s="52"/>
      <c r="GG40" s="40"/>
      <c r="GH40" s="40"/>
      <c r="GI40" s="52">
        <v>71172.5</v>
      </c>
      <c r="GJ40" s="40">
        <v>68284.902199999997</v>
      </c>
      <c r="GK40" s="40">
        <f t="shared" si="158"/>
        <v>95.942818082826932</v>
      </c>
      <c r="GL40" s="52">
        <v>715.5</v>
      </c>
      <c r="GM40" s="40">
        <v>696.8</v>
      </c>
      <c r="GN40" s="40">
        <f t="shared" si="45"/>
        <v>97.386443046820389</v>
      </c>
      <c r="GO40" s="52">
        <v>107998.7</v>
      </c>
      <c r="GP40" s="40">
        <v>107429.78200000001</v>
      </c>
      <c r="GQ40" s="40">
        <f t="shared" si="160"/>
        <v>99.473217733176412</v>
      </c>
      <c r="GR40" s="52">
        <v>34.299999999999997</v>
      </c>
      <c r="GS40" s="40">
        <v>34.256999999999998</v>
      </c>
      <c r="GT40" s="40">
        <f t="shared" si="125"/>
        <v>99.874635568513128</v>
      </c>
      <c r="GU40" s="52">
        <v>2877.6</v>
      </c>
      <c r="GV40" s="40">
        <v>2877.6</v>
      </c>
      <c r="GW40" s="40">
        <f t="shared" si="162"/>
        <v>100</v>
      </c>
      <c r="GX40" s="52">
        <v>758.1</v>
      </c>
      <c r="GY40" s="40">
        <v>758.1</v>
      </c>
      <c r="GZ40" s="40">
        <f t="shared" si="163"/>
        <v>100</v>
      </c>
      <c r="HA40" s="52">
        <v>55.8</v>
      </c>
      <c r="HB40" s="40">
        <v>55.8</v>
      </c>
      <c r="HC40" s="40">
        <f t="shared" si="164"/>
        <v>100</v>
      </c>
      <c r="HD40" s="52">
        <v>7718.1</v>
      </c>
      <c r="HE40" s="40">
        <v>7717.20568</v>
      </c>
      <c r="HF40" s="40">
        <f t="shared" si="165"/>
        <v>99.988412692242918</v>
      </c>
      <c r="HG40" s="53">
        <v>1198.0999999999999</v>
      </c>
      <c r="HH40" s="40">
        <v>1198.0999999999999</v>
      </c>
      <c r="HI40" s="40">
        <f t="shared" si="51"/>
        <v>100</v>
      </c>
      <c r="HJ40" s="53"/>
      <c r="HK40" s="40"/>
      <c r="HL40" s="40"/>
      <c r="HM40" s="52"/>
      <c r="HN40" s="40"/>
      <c r="HO40" s="40"/>
      <c r="HP40" s="52"/>
      <c r="HQ40" s="40"/>
      <c r="HR40" s="40"/>
      <c r="HS40" s="52"/>
      <c r="HT40" s="40"/>
      <c r="HU40" s="40"/>
      <c r="HV40" s="40"/>
      <c r="HW40" s="40"/>
      <c r="HX40" s="40"/>
      <c r="HY40" s="40">
        <v>1.8</v>
      </c>
      <c r="HZ40" s="40">
        <v>1.8</v>
      </c>
      <c r="IA40" s="54">
        <f t="shared" si="73"/>
        <v>100</v>
      </c>
      <c r="IB40" s="54"/>
      <c r="IC40" s="54"/>
      <c r="ID40" s="55"/>
      <c r="IE40" s="54"/>
      <c r="IF40" s="54"/>
      <c r="IG40" s="54"/>
      <c r="IH40" s="40">
        <v>528.70000000000005</v>
      </c>
      <c r="II40" s="40">
        <v>528.70000000000005</v>
      </c>
      <c r="IJ40" s="43">
        <f t="shared" si="74"/>
        <v>100</v>
      </c>
      <c r="IK40" s="56">
        <f t="shared" si="75"/>
        <v>5357.2093000000004</v>
      </c>
      <c r="IL40" s="57">
        <f t="shared" si="76"/>
        <v>4858.6149999999998</v>
      </c>
      <c r="IM40" s="29">
        <f t="shared" si="60"/>
        <v>90.693021831347892</v>
      </c>
      <c r="IN40" s="41"/>
      <c r="IO40" s="40"/>
      <c r="IP40" s="40"/>
      <c r="IQ40" s="40"/>
      <c r="IR40" s="40"/>
      <c r="IS40" s="40"/>
      <c r="IT40" s="40"/>
      <c r="IU40" s="40"/>
      <c r="IV40" s="54"/>
      <c r="IW40" s="40"/>
      <c r="IX40" s="40"/>
      <c r="IY40" s="40"/>
      <c r="IZ40" s="40"/>
      <c r="JA40" s="40"/>
      <c r="JB40" s="40"/>
      <c r="JC40" s="40"/>
      <c r="JD40" s="40"/>
      <c r="JE40" s="40"/>
      <c r="JF40" s="40"/>
      <c r="JG40" s="40"/>
      <c r="JH40" s="40"/>
      <c r="JI40" s="40"/>
      <c r="JJ40" s="40"/>
      <c r="JK40" s="40"/>
      <c r="JL40" s="40"/>
      <c r="JM40" s="40"/>
      <c r="JN40" s="40"/>
      <c r="JO40" s="40">
        <v>1717.1723</v>
      </c>
      <c r="JP40" s="40">
        <v>1218.578</v>
      </c>
      <c r="JQ40" s="54">
        <f t="shared" si="80"/>
        <v>70.96422414920157</v>
      </c>
      <c r="JR40" s="54"/>
      <c r="JS40" s="54"/>
      <c r="JT40" s="54"/>
      <c r="JU40" s="54"/>
      <c r="JV40" s="54"/>
      <c r="JW40" s="54"/>
      <c r="JX40" s="54"/>
      <c r="JY40" s="54"/>
      <c r="JZ40" s="54"/>
      <c r="KA40" s="54"/>
      <c r="KB40" s="54"/>
      <c r="KC40" s="54"/>
      <c r="KD40" s="54"/>
      <c r="KE40" s="54"/>
      <c r="KF40" s="55"/>
      <c r="KG40" s="40"/>
      <c r="KH40" s="40"/>
      <c r="KI40" s="40"/>
      <c r="KJ40" s="54"/>
      <c r="KK40" s="54"/>
      <c r="KL40" s="54"/>
      <c r="KM40" s="54"/>
      <c r="KN40" s="54"/>
      <c r="KO40" s="54"/>
      <c r="KP40" s="54">
        <v>2404.94859</v>
      </c>
      <c r="KQ40" s="54">
        <v>2404.94859</v>
      </c>
      <c r="KR40" s="54">
        <f t="shared" si="86"/>
        <v>100</v>
      </c>
      <c r="KS40" s="54">
        <v>24.29241</v>
      </c>
      <c r="KT40" s="54">
        <v>24.29241</v>
      </c>
      <c r="KU40" s="54">
        <f t="shared" si="87"/>
        <v>100</v>
      </c>
      <c r="KV40" s="54"/>
      <c r="KW40" s="54"/>
      <c r="KX40" s="54"/>
      <c r="KY40" s="54">
        <v>1210.796</v>
      </c>
      <c r="KZ40" s="54">
        <v>1210.796</v>
      </c>
      <c r="LA40" s="54">
        <f t="shared" si="88"/>
        <v>100</v>
      </c>
      <c r="LB40" s="54"/>
      <c r="LC40" s="54"/>
      <c r="LD40" s="54"/>
      <c r="LE40" s="40"/>
      <c r="LF40" s="40"/>
      <c r="LG40" s="43"/>
      <c r="LH40" s="58">
        <f t="shared" si="181"/>
        <v>410565.74380999996</v>
      </c>
      <c r="LI40" s="39">
        <f t="shared" si="181"/>
        <v>391289.25094</v>
      </c>
      <c r="LJ40" s="59">
        <f t="shared" si="177"/>
        <v>95.304894974647326</v>
      </c>
      <c r="LK40" s="8"/>
      <c r="LL40" s="8"/>
      <c r="LM40" s="11"/>
      <c r="LN40" s="11"/>
    </row>
    <row r="41" spans="1:326" x14ac:dyDescent="0.2">
      <c r="A41" s="36" t="s">
        <v>65</v>
      </c>
      <c r="B41" s="37">
        <f t="shared" si="178"/>
        <v>549626</v>
      </c>
      <c r="C41" s="38">
        <f t="shared" si="178"/>
        <v>549625.11776000005</v>
      </c>
      <c r="D41" s="39">
        <f>C41/B41*100</f>
        <v>99.99983948357611</v>
      </c>
      <c r="E41" s="41">
        <v>52002</v>
      </c>
      <c r="F41" s="40">
        <v>52002</v>
      </c>
      <c r="G41" s="40">
        <f t="shared" si="130"/>
        <v>100</v>
      </c>
      <c r="H41" s="41">
        <v>254924</v>
      </c>
      <c r="I41" s="40">
        <v>254924</v>
      </c>
      <c r="J41" s="40">
        <f t="shared" si="179"/>
        <v>100</v>
      </c>
      <c r="K41" s="41">
        <v>242700</v>
      </c>
      <c r="L41" s="40">
        <v>242699.11775999999</v>
      </c>
      <c r="M41" s="40">
        <f>L41/K41%</f>
        <v>99.999636489493199</v>
      </c>
      <c r="N41" s="40"/>
      <c r="O41" s="40"/>
      <c r="P41" s="43"/>
      <c r="Q41" s="60">
        <f t="shared" si="62"/>
        <v>1256142.7276099999</v>
      </c>
      <c r="R41" s="42">
        <f t="shared" si="63"/>
        <v>753616.51378000004</v>
      </c>
      <c r="S41" s="40">
        <f>R41/Q41*100</f>
        <v>59.994497218788865</v>
      </c>
      <c r="T41" s="40">
        <v>114784.2</v>
      </c>
      <c r="U41" s="40">
        <v>114784.2</v>
      </c>
      <c r="V41" s="40">
        <f>U41/T41%</f>
        <v>100.00000000000001</v>
      </c>
      <c r="W41" s="40">
        <v>67574.399999999994</v>
      </c>
      <c r="X41" s="40">
        <v>67574.399999999994</v>
      </c>
      <c r="Y41" s="40">
        <v>100</v>
      </c>
      <c r="Z41" s="41"/>
      <c r="AA41" s="40"/>
      <c r="AB41" s="40"/>
      <c r="AC41" s="41">
        <v>115463.97</v>
      </c>
      <c r="AD41" s="40">
        <v>70319.199999999997</v>
      </c>
      <c r="AE41" s="40">
        <f t="shared" si="6"/>
        <v>60.901422322478602</v>
      </c>
      <c r="AF41" s="41"/>
      <c r="AG41" s="40"/>
      <c r="AH41" s="40"/>
      <c r="AI41" s="41">
        <v>3159.3</v>
      </c>
      <c r="AJ41" s="40">
        <v>3159.3</v>
      </c>
      <c r="AK41" s="40">
        <f>AJ41/AI41%</f>
        <v>100</v>
      </c>
      <c r="AL41" s="40">
        <v>80000</v>
      </c>
      <c r="AM41" s="40">
        <v>80000</v>
      </c>
      <c r="AN41" s="40">
        <f t="shared" si="139"/>
        <v>100</v>
      </c>
      <c r="AO41" s="40">
        <v>8472.32</v>
      </c>
      <c r="AP41" s="40">
        <v>8472.32</v>
      </c>
      <c r="AQ41" s="40">
        <f t="shared" si="9"/>
        <v>100</v>
      </c>
      <c r="AR41" s="40">
        <v>29319.996999999999</v>
      </c>
      <c r="AS41" s="40">
        <v>26036.768309999999</v>
      </c>
      <c r="AT41" s="40">
        <f t="shared" ref="AT41" si="182">AS41/AR41%</f>
        <v>88.802083813310077</v>
      </c>
      <c r="AU41" s="40"/>
      <c r="AV41" s="40"/>
      <c r="AW41" s="51"/>
      <c r="AX41" s="40">
        <v>75817.596180000008</v>
      </c>
      <c r="AY41" s="40">
        <v>35488.102780000001</v>
      </c>
      <c r="AZ41" s="40">
        <f t="shared" si="64"/>
        <v>46.807211739801161</v>
      </c>
      <c r="BA41" s="40">
        <v>4700.2</v>
      </c>
      <c r="BB41" s="40">
        <v>4596.7</v>
      </c>
      <c r="BC41" s="40">
        <f t="shared" si="65"/>
        <v>97.79796604399813</v>
      </c>
      <c r="BD41" s="40"/>
      <c r="BE41" s="40"/>
      <c r="BF41" s="40"/>
      <c r="BG41" s="40">
        <v>200078.62138</v>
      </c>
      <c r="BH41" s="40">
        <v>193526.11637</v>
      </c>
      <c r="BI41" s="40">
        <f t="shared" si="10"/>
        <v>96.725034906375569</v>
      </c>
      <c r="BJ41" s="40">
        <v>25702.659620000002</v>
      </c>
      <c r="BK41" s="40">
        <v>25702.659620000002</v>
      </c>
      <c r="BL41" s="40">
        <f t="shared" si="143"/>
        <v>100</v>
      </c>
      <c r="BM41" s="41">
        <v>239839.00906000001</v>
      </c>
      <c r="BN41" s="40">
        <v>15797.14363</v>
      </c>
      <c r="BO41" s="40">
        <f t="shared" si="12"/>
        <v>6.5865614154735201</v>
      </c>
      <c r="BP41" s="41"/>
      <c r="BQ41" s="40"/>
      <c r="BR41" s="40"/>
      <c r="BS41" s="41"/>
      <c r="BT41" s="40"/>
      <c r="BU41" s="40"/>
      <c r="BV41" s="40">
        <v>12449.6</v>
      </c>
      <c r="BW41" s="40">
        <v>12447.655650000001</v>
      </c>
      <c r="BX41" s="40">
        <f t="shared" si="14"/>
        <v>99.984382229147926</v>
      </c>
      <c r="BY41" s="40">
        <v>10940</v>
      </c>
      <c r="BZ41" s="40">
        <v>10940</v>
      </c>
      <c r="CA41" s="40">
        <f t="shared" si="15"/>
        <v>100</v>
      </c>
      <c r="CB41" s="40"/>
      <c r="CC41" s="40"/>
      <c r="CD41" s="40"/>
      <c r="CE41" s="41"/>
      <c r="CF41" s="41"/>
      <c r="CG41" s="62"/>
      <c r="CH41" s="61"/>
      <c r="CI41" s="61"/>
      <c r="CJ41" s="62"/>
      <c r="CK41" s="41">
        <v>216.4</v>
      </c>
      <c r="CL41" s="41">
        <v>216.4</v>
      </c>
      <c r="CM41" s="62">
        <f t="shared" si="99"/>
        <v>100</v>
      </c>
      <c r="CN41" s="62"/>
      <c r="CO41" s="62"/>
      <c r="CP41" s="62"/>
      <c r="CQ41" s="62">
        <v>2142</v>
      </c>
      <c r="CR41" s="62">
        <v>2142</v>
      </c>
      <c r="CS41" s="62">
        <f t="shared" si="119"/>
        <v>99.999999999999986</v>
      </c>
      <c r="CT41" s="62"/>
      <c r="CU41" s="62"/>
      <c r="CV41" s="62"/>
      <c r="CW41" s="62">
        <v>6.7979099999999999</v>
      </c>
      <c r="CX41" s="62">
        <v>6.7979099999999999</v>
      </c>
      <c r="CY41" s="62">
        <f t="shared" si="67"/>
        <v>100</v>
      </c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40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40"/>
      <c r="EI41" s="62"/>
      <c r="EJ41" s="62"/>
      <c r="EK41" s="40"/>
      <c r="EL41" s="62"/>
      <c r="EM41" s="41"/>
      <c r="EN41" s="40"/>
      <c r="EO41" s="62"/>
      <c r="EP41" s="62">
        <v>909.25</v>
      </c>
      <c r="EQ41" s="62">
        <v>909.25</v>
      </c>
      <c r="ER41" s="62">
        <v>100</v>
      </c>
      <c r="ES41" s="41">
        <v>7000</v>
      </c>
      <c r="ET41" s="40">
        <v>6226.0801900000006</v>
      </c>
      <c r="EU41" s="62">
        <f>ET41/ES41%</f>
        <v>88.944002714285716</v>
      </c>
      <c r="EV41" s="41">
        <v>146533.1</v>
      </c>
      <c r="EW41" s="40">
        <v>0</v>
      </c>
      <c r="EX41" s="62">
        <f t="shared" ref="EX41" si="183">EW41/EV41%</f>
        <v>0</v>
      </c>
      <c r="EY41" s="62">
        <v>19273.53354</v>
      </c>
      <c r="EZ41" s="62">
        <v>19273.53354</v>
      </c>
      <c r="FA41" s="62">
        <v>100</v>
      </c>
      <c r="FB41" s="62"/>
      <c r="FC41" s="62"/>
      <c r="FD41" s="62"/>
      <c r="FE41" s="62">
        <v>91759.772920000003</v>
      </c>
      <c r="FF41" s="62">
        <v>55997.885780000004</v>
      </c>
      <c r="FG41" s="42">
        <f t="shared" si="180"/>
        <v>61.026617653926948</v>
      </c>
      <c r="FH41" s="50">
        <f t="shared" si="70"/>
        <v>2922931.1200000006</v>
      </c>
      <c r="FI41" s="51">
        <f t="shared" si="71"/>
        <v>2921744.2576000006</v>
      </c>
      <c r="FJ41" s="39">
        <f t="shared" si="153"/>
        <v>99.959394787243568</v>
      </c>
      <c r="FK41" s="40"/>
      <c r="FL41" s="40"/>
      <c r="FM41" s="40"/>
      <c r="FN41" s="40"/>
      <c r="FO41" s="40"/>
      <c r="FP41" s="40"/>
      <c r="FQ41" s="52">
        <v>1542.9</v>
      </c>
      <c r="FR41" s="40">
        <v>1542.9</v>
      </c>
      <c r="FS41" s="40">
        <f t="shared" si="155"/>
        <v>100</v>
      </c>
      <c r="FT41" s="52">
        <v>3332.8</v>
      </c>
      <c r="FU41" s="40">
        <v>2972.5163999999995</v>
      </c>
      <c r="FV41" s="40">
        <f>FU41/FT41%</f>
        <v>89.189762361977898</v>
      </c>
      <c r="FW41" s="52">
        <v>79.2</v>
      </c>
      <c r="FX41" s="40">
        <v>79.2</v>
      </c>
      <c r="FY41" s="40">
        <v>100</v>
      </c>
      <c r="FZ41" s="52">
        <v>50089.599999999999</v>
      </c>
      <c r="GA41" s="40">
        <v>50089.595999999998</v>
      </c>
      <c r="GB41" s="40">
        <f>GA41/FZ41%</f>
        <v>99.999992014310365</v>
      </c>
      <c r="GC41" s="40"/>
      <c r="GD41" s="40"/>
      <c r="GE41" s="40"/>
      <c r="GF41" s="52">
        <v>37.4</v>
      </c>
      <c r="GG41" s="40">
        <v>37.4</v>
      </c>
      <c r="GH41" s="40">
        <f>GG41/GF41%</f>
        <v>100</v>
      </c>
      <c r="GI41" s="52">
        <v>1145622.8</v>
      </c>
      <c r="GJ41" s="40">
        <v>1145622.8</v>
      </c>
      <c r="GK41" s="40">
        <f t="shared" si="158"/>
        <v>100</v>
      </c>
      <c r="GL41" s="52">
        <v>3545.9</v>
      </c>
      <c r="GM41" s="40">
        <v>2950</v>
      </c>
      <c r="GN41" s="40">
        <f t="shared" si="45"/>
        <v>83.194675540765388</v>
      </c>
      <c r="GO41" s="52">
        <v>1573487.9</v>
      </c>
      <c r="GP41" s="40">
        <v>1573487.9</v>
      </c>
      <c r="GQ41" s="40">
        <f t="shared" si="160"/>
        <v>100</v>
      </c>
      <c r="GR41" s="52">
        <v>1990.5</v>
      </c>
      <c r="GS41" s="40">
        <v>1990.47</v>
      </c>
      <c r="GT41" s="40">
        <f t="shared" si="125"/>
        <v>99.998492840994714</v>
      </c>
      <c r="GU41" s="52">
        <v>7135.8</v>
      </c>
      <c r="GV41" s="40">
        <v>6985.8</v>
      </c>
      <c r="GW41" s="40">
        <f t="shared" si="162"/>
        <v>97.897923148070291</v>
      </c>
      <c r="GX41" s="52">
        <v>18134.64</v>
      </c>
      <c r="GY41" s="40">
        <v>18121.2732</v>
      </c>
      <c r="GZ41" s="40">
        <f t="shared" si="163"/>
        <v>99.92629134077103</v>
      </c>
      <c r="HA41" s="52">
        <v>156.69999999999999</v>
      </c>
      <c r="HB41" s="40">
        <v>156.69999999999999</v>
      </c>
      <c r="HC41" s="40">
        <f t="shared" si="164"/>
        <v>100</v>
      </c>
      <c r="HD41" s="52">
        <v>90214.2</v>
      </c>
      <c r="HE41" s="40">
        <v>90214.058000000005</v>
      </c>
      <c r="HF41" s="40">
        <f t="shared" si="165"/>
        <v>99.999842596841745</v>
      </c>
      <c r="HG41" s="53">
        <v>20102.599999999999</v>
      </c>
      <c r="HH41" s="40">
        <v>20037.743999999999</v>
      </c>
      <c r="HI41" s="40">
        <f t="shared" si="51"/>
        <v>99.677375065911875</v>
      </c>
      <c r="HJ41" s="53">
        <v>3608.1</v>
      </c>
      <c r="HK41" s="40">
        <v>3608.1</v>
      </c>
      <c r="HL41" s="40">
        <v>100</v>
      </c>
      <c r="HM41" s="52"/>
      <c r="HN41" s="40"/>
      <c r="HO41" s="40"/>
      <c r="HP41" s="52">
        <v>0.5</v>
      </c>
      <c r="HQ41" s="40">
        <v>0.5</v>
      </c>
      <c r="HR41" s="40">
        <v>100</v>
      </c>
      <c r="HS41" s="52"/>
      <c r="HT41" s="40"/>
      <c r="HU41" s="40"/>
      <c r="HV41" s="40">
        <v>330.5</v>
      </c>
      <c r="HW41" s="40">
        <v>330.5</v>
      </c>
      <c r="HX41" s="40">
        <v>100</v>
      </c>
      <c r="HY41" s="40">
        <v>188.58</v>
      </c>
      <c r="HZ41" s="40">
        <v>186.3</v>
      </c>
      <c r="IA41" s="54">
        <f t="shared" si="73"/>
        <v>98.790964047088764</v>
      </c>
      <c r="IB41" s="54"/>
      <c r="IC41" s="54"/>
      <c r="ID41" s="55"/>
      <c r="IE41" s="54"/>
      <c r="IF41" s="54"/>
      <c r="IG41" s="54"/>
      <c r="IH41" s="40">
        <v>3330.5</v>
      </c>
      <c r="II41" s="40">
        <v>3330.5</v>
      </c>
      <c r="IJ41" s="43">
        <f t="shared" si="74"/>
        <v>100</v>
      </c>
      <c r="IK41" s="56">
        <f t="shared" si="75"/>
        <v>1301872.8458200002</v>
      </c>
      <c r="IL41" s="57">
        <f t="shared" si="76"/>
        <v>1265853.0372100002</v>
      </c>
      <c r="IM41" s="29">
        <f t="shared" si="60"/>
        <v>97.23323143841192</v>
      </c>
      <c r="IN41" s="41"/>
      <c r="IO41" s="40"/>
      <c r="IP41" s="40"/>
      <c r="IQ41" s="40"/>
      <c r="IR41" s="40"/>
      <c r="IS41" s="40"/>
      <c r="IT41" s="40">
        <v>536500.31000000006</v>
      </c>
      <c r="IU41" s="40">
        <v>536500.30995000002</v>
      </c>
      <c r="IV41" s="54">
        <f t="shared" si="78"/>
        <v>99.999999990680337</v>
      </c>
      <c r="IW41" s="40">
        <v>690737.17299999995</v>
      </c>
      <c r="IX41" s="40">
        <v>656128.86686000007</v>
      </c>
      <c r="IY41" s="40">
        <f>(IX41/IW41)*100</f>
        <v>94.989656342123652</v>
      </c>
      <c r="IZ41" s="40"/>
      <c r="JA41" s="40"/>
      <c r="JB41" s="40"/>
      <c r="JC41" s="40"/>
      <c r="JD41" s="40"/>
      <c r="JE41" s="40"/>
      <c r="JF41" s="40"/>
      <c r="JG41" s="40"/>
      <c r="JH41" s="40"/>
      <c r="JI41" s="40">
        <v>100</v>
      </c>
      <c r="JJ41" s="40">
        <v>100</v>
      </c>
      <c r="JK41" s="40">
        <v>100</v>
      </c>
      <c r="JL41" s="40"/>
      <c r="JM41" s="40"/>
      <c r="JN41" s="40"/>
      <c r="JO41" s="40">
        <v>43080.812490000004</v>
      </c>
      <c r="JP41" s="40">
        <v>43080.812490000004</v>
      </c>
      <c r="JQ41" s="54">
        <f t="shared" si="80"/>
        <v>100</v>
      </c>
      <c r="JR41" s="54"/>
      <c r="JS41" s="54"/>
      <c r="JT41" s="54"/>
      <c r="JU41" s="54"/>
      <c r="JV41" s="54"/>
      <c r="JW41" s="54"/>
      <c r="JX41" s="54"/>
      <c r="JY41" s="54"/>
      <c r="JZ41" s="54"/>
      <c r="KA41" s="54">
        <v>14665.617050000001</v>
      </c>
      <c r="KB41" s="54">
        <v>14665.617050000001</v>
      </c>
      <c r="KC41" s="54">
        <f t="shared" si="84"/>
        <v>100</v>
      </c>
      <c r="KD41" s="54">
        <v>148.13654</v>
      </c>
      <c r="KE41" s="54">
        <v>148.13654</v>
      </c>
      <c r="KF41" s="54">
        <f t="shared" si="85"/>
        <v>100</v>
      </c>
      <c r="KG41" s="12"/>
      <c r="KH41" s="12"/>
      <c r="KI41" s="12"/>
      <c r="KJ41" s="54"/>
      <c r="KK41" s="54"/>
      <c r="KL41" s="54"/>
      <c r="KM41" s="54"/>
      <c r="KN41" s="54"/>
      <c r="KO41" s="54"/>
      <c r="KP41" s="54">
        <v>10448.777529999999</v>
      </c>
      <c r="KQ41" s="54">
        <v>10405.088750000001</v>
      </c>
      <c r="KR41" s="54">
        <f t="shared" si="86"/>
        <v>99.581876637007909</v>
      </c>
      <c r="KS41" s="54">
        <v>105.54321</v>
      </c>
      <c r="KT41" s="54">
        <v>102.92957000000001</v>
      </c>
      <c r="KU41" s="54">
        <f t="shared" si="87"/>
        <v>97.52363036902139</v>
      </c>
      <c r="KV41" s="54"/>
      <c r="KW41" s="54"/>
      <c r="KX41" s="54"/>
      <c r="KY41" s="54"/>
      <c r="KZ41" s="54"/>
      <c r="LA41" s="54"/>
      <c r="LB41" s="54">
        <v>4721.2759999999998</v>
      </c>
      <c r="LC41" s="54">
        <v>4721.2759999999998</v>
      </c>
      <c r="LD41" s="54">
        <v>100</v>
      </c>
      <c r="LE41" s="40">
        <v>1365.2</v>
      </c>
      <c r="LF41" s="40">
        <v>0</v>
      </c>
      <c r="LG41" s="43">
        <v>0</v>
      </c>
      <c r="LH41" s="58">
        <f t="shared" si="181"/>
        <v>6030572.6934300009</v>
      </c>
      <c r="LI41" s="39">
        <f t="shared" si="181"/>
        <v>5490838.9263500012</v>
      </c>
      <c r="LJ41" s="59">
        <f t="shared" si="177"/>
        <v>91.050041272729999</v>
      </c>
      <c r="LK41" s="8"/>
      <c r="LL41" s="8"/>
      <c r="LM41" s="11"/>
      <c r="LN41" s="11"/>
    </row>
    <row r="42" spans="1:326" x14ac:dyDescent="0.2">
      <c r="A42" s="36" t="s">
        <v>82</v>
      </c>
      <c r="B42" s="37">
        <f t="shared" si="178"/>
        <v>56884</v>
      </c>
      <c r="C42" s="38">
        <f t="shared" si="178"/>
        <v>56884</v>
      </c>
      <c r="D42" s="39">
        <f>C42/B42*100</f>
        <v>100</v>
      </c>
      <c r="E42" s="41">
        <v>1623</v>
      </c>
      <c r="F42" s="40">
        <v>1623</v>
      </c>
      <c r="G42" s="40">
        <f t="shared" si="130"/>
        <v>100</v>
      </c>
      <c r="H42" s="41">
        <v>26483</v>
      </c>
      <c r="I42" s="40">
        <v>26483</v>
      </c>
      <c r="J42" s="40">
        <f t="shared" si="179"/>
        <v>100</v>
      </c>
      <c r="K42" s="41"/>
      <c r="L42" s="40"/>
      <c r="M42" s="40"/>
      <c r="N42" s="40">
        <v>28778</v>
      </c>
      <c r="O42" s="40">
        <v>28778</v>
      </c>
      <c r="P42" s="43">
        <f>O42/N42%</f>
        <v>100.00000000000001</v>
      </c>
      <c r="Q42" s="60">
        <f t="shared" si="62"/>
        <v>7306.1569999999992</v>
      </c>
      <c r="R42" s="42">
        <f t="shared" si="63"/>
        <v>7306.1569999999992</v>
      </c>
      <c r="S42" s="40">
        <f>R42/Q42*100</f>
        <v>100</v>
      </c>
      <c r="T42" s="40"/>
      <c r="U42" s="40"/>
      <c r="V42" s="40"/>
      <c r="W42" s="40"/>
      <c r="X42" s="40"/>
      <c r="Y42" s="40"/>
      <c r="Z42" s="41"/>
      <c r="AA42" s="40"/>
      <c r="AB42" s="40"/>
      <c r="AC42" s="41"/>
      <c r="AD42" s="40"/>
      <c r="AE42" s="40"/>
      <c r="AF42" s="41"/>
      <c r="AG42" s="40"/>
      <c r="AH42" s="40"/>
      <c r="AI42" s="41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51"/>
      <c r="AX42" s="40"/>
      <c r="AY42" s="40"/>
      <c r="AZ42" s="40"/>
      <c r="BA42" s="40"/>
      <c r="BB42" s="40"/>
      <c r="BC42" s="40"/>
      <c r="BD42" s="40">
        <v>1173</v>
      </c>
      <c r="BE42" s="40">
        <v>1173</v>
      </c>
      <c r="BF42" s="40">
        <f t="shared" si="103"/>
        <v>100</v>
      </c>
      <c r="BG42" s="40"/>
      <c r="BH42" s="40"/>
      <c r="BI42" s="40"/>
      <c r="BJ42" s="40"/>
      <c r="BK42" s="40"/>
      <c r="BL42" s="40"/>
      <c r="BM42" s="41"/>
      <c r="BN42" s="40"/>
      <c r="BO42" s="40"/>
      <c r="BP42" s="41"/>
      <c r="BQ42" s="40"/>
      <c r="BR42" s="40"/>
      <c r="BS42" s="40"/>
      <c r="BT42" s="40"/>
      <c r="BU42" s="40"/>
      <c r="BV42" s="40"/>
      <c r="BW42" s="40"/>
      <c r="BX42" s="40"/>
      <c r="BY42" s="40">
        <v>782</v>
      </c>
      <c r="BZ42" s="40">
        <v>782</v>
      </c>
      <c r="CA42" s="40">
        <f t="shared" si="15"/>
        <v>100</v>
      </c>
      <c r="CB42" s="40"/>
      <c r="CC42" s="40"/>
      <c r="CD42" s="40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>
        <v>977.4</v>
      </c>
      <c r="CU42" s="62">
        <v>977.4</v>
      </c>
      <c r="CV42" s="62">
        <f t="shared" si="20"/>
        <v>100</v>
      </c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41"/>
      <c r="ET42" s="62"/>
      <c r="EU42" s="62"/>
      <c r="EV42" s="41"/>
      <c r="EW42" s="40"/>
      <c r="EX42" s="62"/>
      <c r="EY42" s="62"/>
      <c r="EZ42" s="62"/>
      <c r="FA42" s="62"/>
      <c r="FB42" s="62"/>
      <c r="FC42" s="62"/>
      <c r="FD42" s="62"/>
      <c r="FE42" s="62">
        <v>4373.7569999999996</v>
      </c>
      <c r="FF42" s="62">
        <v>4373.7569999999996</v>
      </c>
      <c r="FG42" s="42">
        <f t="shared" si="180"/>
        <v>100</v>
      </c>
      <c r="FH42" s="50">
        <f t="shared" si="70"/>
        <v>88747.3</v>
      </c>
      <c r="FI42" s="51">
        <f t="shared" si="71"/>
        <v>88430.579429999998</v>
      </c>
      <c r="FJ42" s="39">
        <f t="shared" si="153"/>
        <v>99.64312089494554</v>
      </c>
      <c r="FK42" s="40"/>
      <c r="FL42" s="40"/>
      <c r="FM42" s="40"/>
      <c r="FN42" s="40"/>
      <c r="FO42" s="40"/>
      <c r="FP42" s="40"/>
      <c r="FQ42" s="52">
        <v>204.3</v>
      </c>
      <c r="FR42" s="40">
        <v>204.3</v>
      </c>
      <c r="FS42" s="40">
        <f t="shared" si="155"/>
        <v>100</v>
      </c>
      <c r="FT42" s="52"/>
      <c r="FU42" s="40"/>
      <c r="FV42" s="40"/>
      <c r="FW42" s="52"/>
      <c r="FX42" s="40"/>
      <c r="FY42" s="40"/>
      <c r="FZ42" s="52"/>
      <c r="GA42" s="40"/>
      <c r="GB42" s="40"/>
      <c r="GC42" s="40"/>
      <c r="GD42" s="40"/>
      <c r="GE42" s="40"/>
      <c r="GF42" s="52"/>
      <c r="GG42" s="40"/>
      <c r="GH42" s="40"/>
      <c r="GI42" s="52">
        <v>40320.400000000001</v>
      </c>
      <c r="GJ42" s="40">
        <v>40320.400000000001</v>
      </c>
      <c r="GK42" s="40">
        <f t="shared" si="158"/>
        <v>100</v>
      </c>
      <c r="GL42" s="52">
        <v>176.2</v>
      </c>
      <c r="GM42" s="40">
        <v>123.8198</v>
      </c>
      <c r="GN42" s="40">
        <f t="shared" si="45"/>
        <v>70.272304199772989</v>
      </c>
      <c r="GO42" s="52">
        <v>44073.2</v>
      </c>
      <c r="GP42" s="40">
        <v>44073.2</v>
      </c>
      <c r="GQ42" s="40">
        <f t="shared" si="160"/>
        <v>100</v>
      </c>
      <c r="GR42" s="52">
        <v>214.1</v>
      </c>
      <c r="GS42" s="40">
        <v>214.07103000000001</v>
      </c>
      <c r="GT42" s="40">
        <f t="shared" si="125"/>
        <v>99.98646893974778</v>
      </c>
      <c r="GU42" s="52">
        <v>722.7</v>
      </c>
      <c r="GV42" s="40">
        <v>487.63400000000001</v>
      </c>
      <c r="GW42" s="40">
        <f t="shared" si="162"/>
        <v>67.473917254739177</v>
      </c>
      <c r="GX42" s="52">
        <v>235.2</v>
      </c>
      <c r="GY42" s="40">
        <v>235.2</v>
      </c>
      <c r="GZ42" s="40">
        <f t="shared" si="163"/>
        <v>100</v>
      </c>
      <c r="HA42" s="52">
        <v>32.4</v>
      </c>
      <c r="HB42" s="40">
        <v>32.4</v>
      </c>
      <c r="HC42" s="40">
        <f t="shared" si="164"/>
        <v>99.999999999999986</v>
      </c>
      <c r="HD42" s="52">
        <v>1291.3</v>
      </c>
      <c r="HE42" s="40">
        <v>1262.0546000000002</v>
      </c>
      <c r="HF42" s="40">
        <f t="shared" si="165"/>
        <v>97.735197088205695</v>
      </c>
      <c r="HG42" s="53">
        <v>664.6</v>
      </c>
      <c r="HH42" s="40">
        <v>664.6</v>
      </c>
      <c r="HI42" s="40">
        <f t="shared" si="51"/>
        <v>100</v>
      </c>
      <c r="HJ42" s="53"/>
      <c r="HK42" s="40"/>
      <c r="HL42" s="40"/>
      <c r="HM42" s="52"/>
      <c r="HN42" s="40"/>
      <c r="HO42" s="40"/>
      <c r="HP42" s="52"/>
      <c r="HQ42" s="40"/>
      <c r="HR42" s="40"/>
      <c r="HS42" s="52">
        <v>307.2</v>
      </c>
      <c r="HT42" s="40">
        <v>307.2</v>
      </c>
      <c r="HU42" s="40">
        <f t="shared" si="169"/>
        <v>100</v>
      </c>
      <c r="HV42" s="40"/>
      <c r="HW42" s="40"/>
      <c r="HX42" s="40"/>
      <c r="HY42" s="40">
        <v>6.5</v>
      </c>
      <c r="HZ42" s="40">
        <v>6.5</v>
      </c>
      <c r="IA42" s="54">
        <f t="shared" si="73"/>
        <v>100</v>
      </c>
      <c r="IB42" s="54"/>
      <c r="IC42" s="54"/>
      <c r="ID42" s="55"/>
      <c r="IE42" s="54"/>
      <c r="IF42" s="54"/>
      <c r="IG42" s="54"/>
      <c r="IH42" s="40">
        <v>499.2</v>
      </c>
      <c r="II42" s="40">
        <v>499.2</v>
      </c>
      <c r="IJ42" s="43">
        <f t="shared" si="74"/>
        <v>100</v>
      </c>
      <c r="IK42" s="56">
        <f t="shared" si="75"/>
        <v>0</v>
      </c>
      <c r="IL42" s="57">
        <f t="shared" si="76"/>
        <v>0</v>
      </c>
      <c r="IM42" s="29" t="s">
        <v>135</v>
      </c>
      <c r="IN42" s="41"/>
      <c r="IO42" s="40"/>
      <c r="IP42" s="40"/>
      <c r="IQ42" s="40"/>
      <c r="IR42" s="40"/>
      <c r="IS42" s="40"/>
      <c r="IT42" s="40"/>
      <c r="IU42" s="40"/>
      <c r="IV42" s="54"/>
      <c r="IW42" s="40"/>
      <c r="IX42" s="40"/>
      <c r="IY42" s="40"/>
      <c r="IZ42" s="40"/>
      <c r="JA42" s="40"/>
      <c r="JB42" s="40"/>
      <c r="JC42" s="40"/>
      <c r="JD42" s="40"/>
      <c r="JE42" s="40"/>
      <c r="JF42" s="40"/>
      <c r="JG42" s="40"/>
      <c r="JH42" s="40"/>
      <c r="JI42" s="40"/>
      <c r="JJ42" s="40"/>
      <c r="JK42" s="40"/>
      <c r="JL42" s="40"/>
      <c r="JM42" s="40"/>
      <c r="JN42" s="40"/>
      <c r="JO42" s="40"/>
      <c r="JP42" s="40"/>
      <c r="JQ42" s="54"/>
      <c r="JR42" s="54"/>
      <c r="JS42" s="54"/>
      <c r="JT42" s="54"/>
      <c r="JU42" s="54"/>
      <c r="JV42" s="54"/>
      <c r="JW42" s="54"/>
      <c r="JX42" s="54"/>
      <c r="JY42" s="54"/>
      <c r="JZ42" s="54"/>
      <c r="KA42" s="54"/>
      <c r="KB42" s="54"/>
      <c r="KC42" s="55"/>
      <c r="KD42" s="55"/>
      <c r="KE42" s="55"/>
      <c r="KF42" s="55"/>
      <c r="KG42" s="55"/>
      <c r="KH42" s="55"/>
      <c r="KI42" s="55"/>
      <c r="KJ42" s="55"/>
      <c r="KK42" s="55"/>
      <c r="KL42" s="55"/>
      <c r="KM42" s="55"/>
      <c r="KN42" s="55"/>
      <c r="KO42" s="55"/>
      <c r="KP42" s="55"/>
      <c r="KQ42" s="55"/>
      <c r="KR42" s="55"/>
      <c r="KS42" s="55"/>
      <c r="KT42" s="55"/>
      <c r="KU42" s="55"/>
      <c r="KV42" s="55"/>
      <c r="KW42" s="55"/>
      <c r="KX42" s="55"/>
      <c r="KY42" s="55"/>
      <c r="KZ42" s="55"/>
      <c r="LA42" s="54"/>
      <c r="LB42" s="54"/>
      <c r="LC42" s="54"/>
      <c r="LD42" s="54"/>
      <c r="LE42" s="40"/>
      <c r="LF42" s="40"/>
      <c r="LG42" s="43"/>
      <c r="LH42" s="58">
        <f t="shared" si="181"/>
        <v>152937.45699999999</v>
      </c>
      <c r="LI42" s="39">
        <f t="shared" si="181"/>
        <v>152620.73642999999</v>
      </c>
      <c r="LJ42" s="59">
        <f t="shared" si="177"/>
        <v>99.792908437074374</v>
      </c>
      <c r="LK42" s="8"/>
      <c r="LL42" s="8"/>
      <c r="LM42" s="11"/>
      <c r="LN42" s="11"/>
    </row>
    <row r="43" spans="1:326" s="3" customFormat="1" x14ac:dyDescent="0.2">
      <c r="A43" s="66" t="s">
        <v>108</v>
      </c>
      <c r="B43" s="37"/>
      <c r="C43" s="38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59"/>
      <c r="Q43" s="60">
        <f t="shared" si="62"/>
        <v>50.961190000000002</v>
      </c>
      <c r="R43" s="42">
        <f t="shared" si="63"/>
        <v>0</v>
      </c>
      <c r="S43" s="40">
        <v>0</v>
      </c>
      <c r="T43" s="39"/>
      <c r="U43" s="39"/>
      <c r="V43" s="39"/>
      <c r="W43" s="39"/>
      <c r="X43" s="39"/>
      <c r="Y43" s="39"/>
      <c r="Z43" s="40"/>
      <c r="AA43" s="39"/>
      <c r="AB43" s="39"/>
      <c r="AC43" s="40"/>
      <c r="AD43" s="39"/>
      <c r="AE43" s="39"/>
      <c r="AF43" s="40"/>
      <c r="AG43" s="39"/>
      <c r="AH43" s="39"/>
      <c r="AI43" s="39"/>
      <c r="AJ43" s="39"/>
      <c r="AK43" s="39"/>
      <c r="AL43" s="40"/>
      <c r="AM43" s="39"/>
      <c r="AN43" s="40"/>
      <c r="AO43" s="40">
        <v>50.961190000000002</v>
      </c>
      <c r="AP43" s="40">
        <v>0</v>
      </c>
      <c r="AQ43" s="40">
        <f t="shared" si="9"/>
        <v>0</v>
      </c>
      <c r="AR43" s="39"/>
      <c r="AS43" s="39"/>
      <c r="AT43" s="39"/>
      <c r="AU43" s="39"/>
      <c r="AV43" s="39"/>
      <c r="AW43" s="51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40"/>
      <c r="BJ43" s="40"/>
      <c r="BK43" s="39"/>
      <c r="BL43" s="39"/>
      <c r="BM43" s="40"/>
      <c r="BN43" s="39"/>
      <c r="BO43" s="39"/>
      <c r="BP43" s="40"/>
      <c r="BQ43" s="39"/>
      <c r="BR43" s="39"/>
      <c r="BS43" s="40"/>
      <c r="BT43" s="39"/>
      <c r="BU43" s="39"/>
      <c r="BV43" s="39"/>
      <c r="BW43" s="39"/>
      <c r="BX43" s="39"/>
      <c r="BY43" s="39"/>
      <c r="BZ43" s="39"/>
      <c r="CA43" s="40"/>
      <c r="CB43" s="39"/>
      <c r="CC43" s="39"/>
      <c r="CD43" s="39"/>
      <c r="CE43" s="62"/>
      <c r="CF43" s="62"/>
      <c r="CG43" s="62"/>
      <c r="CH43" s="63"/>
      <c r="CI43" s="63"/>
      <c r="CJ43" s="63"/>
      <c r="CK43" s="63"/>
      <c r="CL43" s="63"/>
      <c r="CM43" s="63"/>
      <c r="CN43" s="62"/>
      <c r="CO43" s="62"/>
      <c r="CP43" s="62"/>
      <c r="CQ43" s="63"/>
      <c r="CR43" s="63"/>
      <c r="CS43" s="63"/>
      <c r="CT43" s="63"/>
      <c r="CU43" s="63"/>
      <c r="CV43" s="62"/>
      <c r="CW43" s="63"/>
      <c r="CX43" s="63"/>
      <c r="CY43" s="63"/>
      <c r="CZ43" s="63"/>
      <c r="DA43" s="63"/>
      <c r="DB43" s="63"/>
      <c r="DC43" s="63"/>
      <c r="DD43" s="63"/>
      <c r="DE43" s="62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2"/>
      <c r="EN43" s="63"/>
      <c r="EO43" s="63"/>
      <c r="EP43" s="63"/>
      <c r="EQ43" s="63"/>
      <c r="ER43" s="63"/>
      <c r="ES43" s="62"/>
      <c r="ET43" s="63"/>
      <c r="EU43" s="63"/>
      <c r="EV43" s="62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8"/>
      <c r="FH43" s="50">
        <f t="shared" si="70"/>
        <v>0</v>
      </c>
      <c r="FI43" s="51">
        <f t="shared" si="71"/>
        <v>0</v>
      </c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54"/>
      <c r="IB43" s="54"/>
      <c r="IC43" s="54"/>
      <c r="ID43" s="55"/>
      <c r="IE43" s="54"/>
      <c r="IF43" s="54"/>
      <c r="IG43" s="54"/>
      <c r="IH43" s="39"/>
      <c r="II43" s="39"/>
      <c r="IJ43" s="59"/>
      <c r="IK43" s="56">
        <f t="shared" si="75"/>
        <v>37098.992000000006</v>
      </c>
      <c r="IL43" s="57">
        <f t="shared" si="76"/>
        <v>0</v>
      </c>
      <c r="IM43" s="29">
        <f t="shared" si="60"/>
        <v>0</v>
      </c>
      <c r="IN43" s="39"/>
      <c r="IO43" s="39"/>
      <c r="IP43" s="39"/>
      <c r="IQ43" s="39"/>
      <c r="IR43" s="39"/>
      <c r="IS43" s="39"/>
      <c r="IT43" s="39"/>
      <c r="IU43" s="39"/>
      <c r="IV43" s="54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54"/>
      <c r="JR43" s="54"/>
      <c r="JS43" s="54"/>
      <c r="JT43" s="54"/>
      <c r="JU43" s="54"/>
      <c r="JV43" s="54"/>
      <c r="JW43" s="54"/>
      <c r="JX43" s="54"/>
      <c r="JY43" s="54"/>
      <c r="JZ43" s="54"/>
      <c r="KA43" s="54"/>
      <c r="KB43" s="54"/>
      <c r="KC43" s="55"/>
      <c r="KD43" s="55"/>
      <c r="KE43" s="55"/>
      <c r="KF43" s="55"/>
      <c r="KG43" s="55"/>
      <c r="KH43" s="55"/>
      <c r="KI43" s="55"/>
      <c r="KJ43" s="55"/>
      <c r="KK43" s="55"/>
      <c r="KL43" s="55"/>
      <c r="KM43" s="55">
        <v>0.23</v>
      </c>
      <c r="KN43" s="55">
        <v>0</v>
      </c>
      <c r="KO43" s="55" t="s">
        <v>135</v>
      </c>
      <c r="KP43" s="55"/>
      <c r="KQ43" s="55"/>
      <c r="KR43" s="55"/>
      <c r="KS43" s="55"/>
      <c r="KT43" s="55"/>
      <c r="KU43" s="55"/>
      <c r="KV43" s="55"/>
      <c r="KW43" s="55"/>
      <c r="KX43" s="55"/>
      <c r="KY43" s="54">
        <v>1698.8505399999999</v>
      </c>
      <c r="KZ43" s="54">
        <v>0</v>
      </c>
      <c r="LA43" s="54">
        <f t="shared" si="88"/>
        <v>0</v>
      </c>
      <c r="LB43" s="54"/>
      <c r="LC43" s="54"/>
      <c r="LD43" s="54"/>
      <c r="LE43" s="40">
        <v>35399.911460000003</v>
      </c>
      <c r="LF43" s="39">
        <v>0</v>
      </c>
      <c r="LG43" s="59">
        <v>0</v>
      </c>
      <c r="LH43" s="58">
        <f t="shared" si="181"/>
        <v>37149.953190000007</v>
      </c>
      <c r="LI43" s="39">
        <f t="shared" si="181"/>
        <v>0</v>
      </c>
      <c r="LJ43" s="59">
        <f t="shared" si="177"/>
        <v>0</v>
      </c>
      <c r="LK43" s="8"/>
      <c r="LL43" s="8"/>
      <c r="LM43" s="11"/>
      <c r="LN43" s="11"/>
    </row>
    <row r="44" spans="1:326" s="3" customFormat="1" ht="23.25" customHeight="1" thickBot="1" x14ac:dyDescent="0.25">
      <c r="A44" s="69" t="s">
        <v>105</v>
      </c>
      <c r="B44" s="70">
        <f>B38+B6</f>
        <v>5619707</v>
      </c>
      <c r="C44" s="71">
        <f>C38+C6</f>
        <v>5619412.6117200004</v>
      </c>
      <c r="D44" s="72">
        <f>C44/B44*100</f>
        <v>99.994761501266893</v>
      </c>
      <c r="E44" s="72">
        <f>E38+E6</f>
        <v>58708</v>
      </c>
      <c r="F44" s="72">
        <f t="shared" ref="F44:CR44" si="184">F38+F6</f>
        <v>58708</v>
      </c>
      <c r="G44" s="72">
        <f t="shared" si="130"/>
        <v>100</v>
      </c>
      <c r="H44" s="72">
        <f>H38+H6</f>
        <v>4458483</v>
      </c>
      <c r="I44" s="72">
        <f t="shared" si="184"/>
        <v>4458483</v>
      </c>
      <c r="J44" s="72">
        <f t="shared" ref="J44" si="185">I44/H44%</f>
        <v>100</v>
      </c>
      <c r="K44" s="72">
        <f t="shared" si="184"/>
        <v>1073738</v>
      </c>
      <c r="L44" s="72">
        <f t="shared" si="184"/>
        <v>1073443.6117199999</v>
      </c>
      <c r="M44" s="72">
        <f t="shared" ref="M44" si="186">L44/K44%</f>
        <v>99.972582857270581</v>
      </c>
      <c r="N44" s="72">
        <f t="shared" si="184"/>
        <v>28778</v>
      </c>
      <c r="O44" s="72">
        <f t="shared" si="184"/>
        <v>28778</v>
      </c>
      <c r="P44" s="73">
        <f>O44/N44%</f>
        <v>100.00000000000001</v>
      </c>
      <c r="Q44" s="74">
        <f>Q38+Q6+Q43</f>
        <v>7285329.3485099981</v>
      </c>
      <c r="R44" s="75">
        <f t="shared" si="63"/>
        <v>6403441.6536999987</v>
      </c>
      <c r="S44" s="72">
        <f>R44/Q44*100</f>
        <v>87.895019530031774</v>
      </c>
      <c r="T44" s="72">
        <f t="shared" si="184"/>
        <v>2201490.5999999996</v>
      </c>
      <c r="U44" s="72">
        <f t="shared" si="184"/>
        <v>2201490.5999999996</v>
      </c>
      <c r="V44" s="72">
        <f>U44/T44%</f>
        <v>100</v>
      </c>
      <c r="W44" s="72">
        <f t="shared" si="184"/>
        <v>841518</v>
      </c>
      <c r="X44" s="72">
        <f t="shared" si="184"/>
        <v>841517.98968</v>
      </c>
      <c r="Y44" s="72">
        <f t="shared" ref="Y44" si="187">X44/W44%</f>
        <v>99.999998773644762</v>
      </c>
      <c r="Z44" s="72">
        <f t="shared" ref="Z44:AA44" si="188">Z38+Z6</f>
        <v>3000</v>
      </c>
      <c r="AA44" s="72">
        <f t="shared" si="188"/>
        <v>3000</v>
      </c>
      <c r="AB44" s="72">
        <f t="shared" ref="AB44" si="189">AA44/Z44%</f>
        <v>100</v>
      </c>
      <c r="AC44" s="72">
        <f t="shared" ref="AC44:AD44" si="190">AC38+AC6</f>
        <v>449010</v>
      </c>
      <c r="AD44" s="72">
        <f t="shared" si="190"/>
        <v>189650.60636999999</v>
      </c>
      <c r="AE44" s="72">
        <f t="shared" ref="AE44" si="191">AD44/AC44%</f>
        <v>42.237501697066875</v>
      </c>
      <c r="AF44" s="72">
        <f t="shared" ref="AF44:AG44" si="192">AF38+AF6</f>
        <v>908</v>
      </c>
      <c r="AG44" s="72">
        <f t="shared" si="192"/>
        <v>0</v>
      </c>
      <c r="AH44" s="72">
        <f t="shared" ref="AH44" si="193">AG44/AF44%</f>
        <v>0</v>
      </c>
      <c r="AI44" s="72">
        <f t="shared" ref="AI44:AJ44" si="194">AI38+AI6</f>
        <v>3159.3</v>
      </c>
      <c r="AJ44" s="72">
        <f t="shared" si="194"/>
        <v>3159.3</v>
      </c>
      <c r="AK44" s="72">
        <f t="shared" ref="AK44" si="195">AJ44/AI44%</f>
        <v>100</v>
      </c>
      <c r="AL44" s="72">
        <f t="shared" si="184"/>
        <v>80000</v>
      </c>
      <c r="AM44" s="72">
        <f t="shared" si="184"/>
        <v>80000</v>
      </c>
      <c r="AN44" s="72">
        <f>AM44/AL44%</f>
        <v>100</v>
      </c>
      <c r="AO44" s="72">
        <f>AO38+AO6+AO43</f>
        <v>38756.299999999996</v>
      </c>
      <c r="AP44" s="72">
        <f t="shared" si="184"/>
        <v>38387.623589999996</v>
      </c>
      <c r="AQ44" s="72">
        <f>AP44/AO44%</f>
        <v>99.048731664271358</v>
      </c>
      <c r="AR44" s="72">
        <f t="shared" si="184"/>
        <v>29319.996999999999</v>
      </c>
      <c r="AS44" s="72">
        <f t="shared" si="184"/>
        <v>26036.768309999999</v>
      </c>
      <c r="AT44" s="72">
        <f>AS44/AR44%</f>
        <v>88.802083813310077</v>
      </c>
      <c r="AU44" s="72">
        <f t="shared" ref="AU44:AV44" si="196">AU38+AU6</f>
        <v>113816.42500000002</v>
      </c>
      <c r="AV44" s="72">
        <f t="shared" si="196"/>
        <v>88764.3</v>
      </c>
      <c r="AW44" s="72">
        <f>AV44/AU44%</f>
        <v>77.989007298375412</v>
      </c>
      <c r="AX44" s="72">
        <f>AX38+AX6+AX43</f>
        <v>314083.06750999996</v>
      </c>
      <c r="AY44" s="72">
        <f t="shared" si="184"/>
        <v>255108.03956</v>
      </c>
      <c r="AZ44" s="72">
        <f t="shared" ref="AZ44" si="197">AY44/AX44%</f>
        <v>81.223111319707712</v>
      </c>
      <c r="BA44" s="72">
        <f t="shared" si="184"/>
        <v>86069.8</v>
      </c>
      <c r="BB44" s="72">
        <f t="shared" si="184"/>
        <v>84327.749499999991</v>
      </c>
      <c r="BC44" s="72">
        <f>BB44/BA44%</f>
        <v>97.97600261648104</v>
      </c>
      <c r="BD44" s="72">
        <f t="shared" si="184"/>
        <v>61873.5</v>
      </c>
      <c r="BE44" s="72">
        <f t="shared" si="184"/>
        <v>61198.553539999994</v>
      </c>
      <c r="BF44" s="72">
        <f>BE44/BD44%</f>
        <v>98.909150993559422</v>
      </c>
      <c r="BG44" s="72">
        <f t="shared" si="184"/>
        <v>585854.57831999997</v>
      </c>
      <c r="BH44" s="72">
        <f t="shared" si="184"/>
        <v>579104.60048000002</v>
      </c>
      <c r="BI44" s="72">
        <f>BH44/BG44%</f>
        <v>98.847840728776731</v>
      </c>
      <c r="BJ44" s="72">
        <f t="shared" ref="BJ44:BK44" si="198">BJ38+BJ6</f>
        <v>25702.659620000002</v>
      </c>
      <c r="BK44" s="72">
        <f t="shared" si="198"/>
        <v>25702.659620000002</v>
      </c>
      <c r="BL44" s="72">
        <f>BK44/BJ44%</f>
        <v>100</v>
      </c>
      <c r="BM44" s="72">
        <f t="shared" si="184"/>
        <v>577624.26705999998</v>
      </c>
      <c r="BN44" s="72">
        <f t="shared" si="184"/>
        <v>339812.29779000004</v>
      </c>
      <c r="BO44" s="72">
        <f t="shared" ref="BO44" si="199">BN44/BM44%</f>
        <v>58.829297376923137</v>
      </c>
      <c r="BP44" s="72">
        <f t="shared" si="184"/>
        <v>19164.900000000001</v>
      </c>
      <c r="BQ44" s="72">
        <f t="shared" si="184"/>
        <v>0</v>
      </c>
      <c r="BR44" s="72">
        <f>BQ44/BP44%</f>
        <v>0</v>
      </c>
      <c r="BS44" s="72">
        <f t="shared" si="184"/>
        <v>21729.142260000001</v>
      </c>
      <c r="BT44" s="72">
        <f t="shared" si="184"/>
        <v>21665.960849999999</v>
      </c>
      <c r="BU44" s="72">
        <f t="shared" ref="BU44" si="200">BT44/BS44%</f>
        <v>99.709231918848872</v>
      </c>
      <c r="BV44" s="72">
        <f t="shared" si="184"/>
        <v>92005.700000000012</v>
      </c>
      <c r="BW44" s="72">
        <f t="shared" si="184"/>
        <v>90385.42254</v>
      </c>
      <c r="BX44" s="72">
        <f>BW44/BV44%</f>
        <v>98.238937957104824</v>
      </c>
      <c r="BY44" s="72">
        <f t="shared" si="184"/>
        <v>122469</v>
      </c>
      <c r="BZ44" s="72">
        <f t="shared" si="184"/>
        <v>121986.32193000001</v>
      </c>
      <c r="CA44" s="72">
        <f>BZ44/BY44%</f>
        <v>99.605877348553506</v>
      </c>
      <c r="CB44" s="72">
        <f t="shared" si="184"/>
        <v>72169.199999999968</v>
      </c>
      <c r="CC44" s="72">
        <f t="shared" si="184"/>
        <v>72169.199989999979</v>
      </c>
      <c r="CD44" s="72">
        <f>CC44/CB44%</f>
        <v>99.999999986143692</v>
      </c>
      <c r="CE44" s="72">
        <f t="shared" si="184"/>
        <v>48183.026030000001</v>
      </c>
      <c r="CF44" s="72">
        <f t="shared" si="184"/>
        <v>48183.017009999996</v>
      </c>
      <c r="CG44" s="72">
        <f>CF44/CE44*100</f>
        <v>99.999981279714561</v>
      </c>
      <c r="CH44" s="72">
        <f t="shared" ref="CH44:CI44" si="201">CH38+CH6</f>
        <v>32846.1</v>
      </c>
      <c r="CI44" s="72">
        <f t="shared" si="201"/>
        <v>32846.1</v>
      </c>
      <c r="CJ44" s="72">
        <f>CI44/CH44*100</f>
        <v>100</v>
      </c>
      <c r="CK44" s="72">
        <f t="shared" ref="CK44:CL44" si="202">CK38+CK6</f>
        <v>13117</v>
      </c>
      <c r="CL44" s="72">
        <f t="shared" si="202"/>
        <v>11641.355460000001</v>
      </c>
      <c r="CM44" s="72">
        <f>CL44/CK44*100</f>
        <v>88.750136921552198</v>
      </c>
      <c r="CN44" s="72">
        <f t="shared" si="184"/>
        <v>12909</v>
      </c>
      <c r="CO44" s="72">
        <f t="shared" si="184"/>
        <v>12466.325919999999</v>
      </c>
      <c r="CP44" s="72">
        <f>CO44/CN44%</f>
        <v>96.570810442327044</v>
      </c>
      <c r="CQ44" s="72">
        <f t="shared" si="184"/>
        <v>40698</v>
      </c>
      <c r="CR44" s="72">
        <f t="shared" si="184"/>
        <v>40698</v>
      </c>
      <c r="CS44" s="76">
        <f t="shared" ref="CS44" si="203">CR44/CQ44%</f>
        <v>100</v>
      </c>
      <c r="CT44" s="72">
        <f t="shared" ref="CT44:FO44" si="204">CT38+CT6</f>
        <v>35608.999999999993</v>
      </c>
      <c r="CU44" s="72">
        <f t="shared" si="204"/>
        <v>35608.999999999993</v>
      </c>
      <c r="CV44" s="72">
        <f>CU44/CT44%</f>
        <v>100</v>
      </c>
      <c r="CW44" s="72">
        <f t="shared" si="204"/>
        <v>2074.47021</v>
      </c>
      <c r="CX44" s="72">
        <f t="shared" si="204"/>
        <v>2074.47021</v>
      </c>
      <c r="CY44" s="72">
        <f>CX44/CW44%</f>
        <v>100.00000000000001</v>
      </c>
      <c r="CZ44" s="72">
        <f t="shared" si="204"/>
        <v>1677.09575</v>
      </c>
      <c r="DA44" s="72">
        <f t="shared" si="204"/>
        <v>1677.09575</v>
      </c>
      <c r="DB44" s="72">
        <f>DA44/CZ44%</f>
        <v>100.00000000000001</v>
      </c>
      <c r="DC44" s="72">
        <f t="shared" si="204"/>
        <v>31581.59575</v>
      </c>
      <c r="DD44" s="72">
        <f t="shared" si="204"/>
        <v>31581.59575</v>
      </c>
      <c r="DE44" s="72">
        <f>DD44/DC44%</f>
        <v>100</v>
      </c>
      <c r="DF44" s="72">
        <f t="shared" ref="DF44:DG44" si="205">DF38+DF6</f>
        <v>2050</v>
      </c>
      <c r="DG44" s="72">
        <f t="shared" si="205"/>
        <v>2050</v>
      </c>
      <c r="DH44" s="72">
        <f>DG44/DF44%</f>
        <v>100</v>
      </c>
      <c r="DI44" s="72">
        <f t="shared" ref="DI44:DJ44" si="206">DI38+DI6</f>
        <v>94325.106379999997</v>
      </c>
      <c r="DJ44" s="72">
        <f t="shared" si="206"/>
        <v>94325.106379999997</v>
      </c>
      <c r="DK44" s="72">
        <f>DJ44/DI44%</f>
        <v>100</v>
      </c>
      <c r="DL44" s="72">
        <f t="shared" ref="DL44:DM44" si="207">DL38+DL6</f>
        <v>25139.1</v>
      </c>
      <c r="DM44" s="72">
        <f t="shared" si="207"/>
        <v>25139.1</v>
      </c>
      <c r="DN44" s="72">
        <f>DM44/DL44%</f>
        <v>100</v>
      </c>
      <c r="DO44" s="72">
        <f t="shared" si="204"/>
        <v>1832.66408</v>
      </c>
      <c r="DP44" s="72">
        <f t="shared" si="204"/>
        <v>1832.6999999999998</v>
      </c>
      <c r="DQ44" s="72">
        <f>DP44/DO44%</f>
        <v>100.00195998821562</v>
      </c>
      <c r="DR44" s="72">
        <f t="shared" si="204"/>
        <v>75843.51198000001</v>
      </c>
      <c r="DS44" s="72">
        <f t="shared" si="204"/>
        <v>75843.51198000001</v>
      </c>
      <c r="DT44" s="72">
        <f>DS44/DR44%</f>
        <v>100</v>
      </c>
      <c r="DU44" s="72">
        <f>DU38+DU6</f>
        <v>78738.559999999998</v>
      </c>
      <c r="DV44" s="72">
        <f>DV38+DV6</f>
        <v>0</v>
      </c>
      <c r="DW44" s="72">
        <f>DV44/DU44%</f>
        <v>0</v>
      </c>
      <c r="DX44" s="72">
        <f t="shared" ref="DX44:DY44" si="208">DX38+DX6</f>
        <v>2609.348</v>
      </c>
      <c r="DY44" s="72">
        <f t="shared" si="208"/>
        <v>2609.348</v>
      </c>
      <c r="DZ44" s="72">
        <f>DY44/DX44%</f>
        <v>100</v>
      </c>
      <c r="EA44" s="72">
        <f>EA38+EA6</f>
        <v>1429.306</v>
      </c>
      <c r="EB44" s="72">
        <f>EB38+EB6</f>
        <v>1429.306</v>
      </c>
      <c r="EC44" s="72">
        <f>EB44/EA44%</f>
        <v>100</v>
      </c>
      <c r="ED44" s="72">
        <f>ED38+ED6</f>
        <v>3260.5</v>
      </c>
      <c r="EE44" s="72">
        <f>EE38+EE6</f>
        <v>3260.5</v>
      </c>
      <c r="EF44" s="72">
        <f>EE44/ED44%</f>
        <v>100.00000000000001</v>
      </c>
      <c r="EG44" s="72">
        <f t="shared" si="204"/>
        <v>2282.6999999999998</v>
      </c>
      <c r="EH44" s="72">
        <f>EH38+EH6</f>
        <v>2282.6999999999998</v>
      </c>
      <c r="EI44" s="72">
        <f>EH44/EG44%</f>
        <v>100</v>
      </c>
      <c r="EJ44" s="72">
        <f t="shared" ref="EJ44" si="209">EJ38+EJ6</f>
        <v>5000</v>
      </c>
      <c r="EK44" s="72">
        <f>EK38+EK6</f>
        <v>5000</v>
      </c>
      <c r="EL44" s="72">
        <f>EK44/EJ44%</f>
        <v>100</v>
      </c>
      <c r="EM44" s="72">
        <f t="shared" si="204"/>
        <v>2250</v>
      </c>
      <c r="EN44" s="72">
        <f t="shared" si="204"/>
        <v>2250</v>
      </c>
      <c r="EO44" s="76">
        <f t="shared" ref="EO44" si="210">EN44/EM44%</f>
        <v>100</v>
      </c>
      <c r="EP44" s="72">
        <f t="shared" si="204"/>
        <v>5455.5</v>
      </c>
      <c r="EQ44" s="72">
        <f t="shared" si="204"/>
        <v>5455.3697599999996</v>
      </c>
      <c r="ER44" s="72">
        <f>EQ44/EP44%</f>
        <v>99.997612684446878</v>
      </c>
      <c r="ES44" s="72">
        <f t="shared" si="204"/>
        <v>487581.04300000006</v>
      </c>
      <c r="ET44" s="72">
        <f t="shared" si="204"/>
        <v>485013.44218000007</v>
      </c>
      <c r="EU44" s="72">
        <f>ET44/ES44%</f>
        <v>99.473400195339423</v>
      </c>
      <c r="EV44" s="72">
        <f t="shared" si="204"/>
        <v>146533.1</v>
      </c>
      <c r="EW44" s="72">
        <f t="shared" si="204"/>
        <v>0</v>
      </c>
      <c r="EX44" s="72">
        <f>EW44/EV44%</f>
        <v>0</v>
      </c>
      <c r="EY44" s="72">
        <f t="shared" si="204"/>
        <v>19273.53354</v>
      </c>
      <c r="EZ44" s="72">
        <f t="shared" si="204"/>
        <v>19273.53354</v>
      </c>
      <c r="FA44" s="72">
        <f>EZ44/EY44%</f>
        <v>100</v>
      </c>
      <c r="FB44" s="72">
        <f t="shared" ref="FB44:FC44" si="211">FB38+FB6</f>
        <v>42753.1</v>
      </c>
      <c r="FC44" s="72">
        <f t="shared" si="211"/>
        <v>42753.1</v>
      </c>
      <c r="FD44" s="72">
        <f>FC44/FB44%</f>
        <v>100</v>
      </c>
      <c r="FE44" s="72">
        <f t="shared" si="204"/>
        <v>330552.55102000007</v>
      </c>
      <c r="FF44" s="72">
        <f t="shared" si="204"/>
        <v>294678.98201000004</v>
      </c>
      <c r="FG44" s="77">
        <f>FF44/FE44%</f>
        <v>89.147393084910874</v>
      </c>
      <c r="FH44" s="78">
        <f t="shared" si="70"/>
        <v>12552765.422559999</v>
      </c>
      <c r="FI44" s="75">
        <f t="shared" si="71"/>
        <v>12531686.745719999</v>
      </c>
      <c r="FJ44" s="72">
        <f t="shared" si="153"/>
        <v>99.832079417320131</v>
      </c>
      <c r="FK44" s="72">
        <f t="shared" si="204"/>
        <v>100410</v>
      </c>
      <c r="FL44" s="72">
        <f t="shared" si="204"/>
        <v>99432.04</v>
      </c>
      <c r="FM44" s="72">
        <f>FL44/FK44%</f>
        <v>99.026033263619155</v>
      </c>
      <c r="FN44" s="72">
        <f t="shared" si="204"/>
        <v>6562.5</v>
      </c>
      <c r="FO44" s="72">
        <f t="shared" si="204"/>
        <v>6562.5</v>
      </c>
      <c r="FP44" s="72">
        <f>FO44/FN44%</f>
        <v>100</v>
      </c>
      <c r="FQ44" s="72">
        <f t="shared" ref="FQ44:HW44" si="212">FQ38+FQ6</f>
        <v>11626.399999999998</v>
      </c>
      <c r="FR44" s="72">
        <f t="shared" si="212"/>
        <v>11583.327359999999</v>
      </c>
      <c r="FS44" s="72">
        <f t="shared" si="155"/>
        <v>99.62952728273585</v>
      </c>
      <c r="FT44" s="72">
        <f t="shared" si="212"/>
        <v>5444.1</v>
      </c>
      <c r="FU44" s="72">
        <f t="shared" si="212"/>
        <v>4840.0687799999996</v>
      </c>
      <c r="FV44" s="72">
        <f t="shared" ref="FV44" si="213">FU44/FT44%</f>
        <v>88.904847082162334</v>
      </c>
      <c r="FW44" s="72">
        <f t="shared" si="212"/>
        <v>488.4</v>
      </c>
      <c r="FX44" s="72">
        <f t="shared" si="212"/>
        <v>442.2</v>
      </c>
      <c r="FY44" s="72">
        <f t="shared" ref="FY44" si="214">FX44/FW44%</f>
        <v>90.540540540540547</v>
      </c>
      <c r="FZ44" s="72">
        <f t="shared" si="212"/>
        <v>90838.39499999999</v>
      </c>
      <c r="GA44" s="72">
        <f t="shared" si="212"/>
        <v>90838.391000000003</v>
      </c>
      <c r="GB44" s="72">
        <f t="shared" ref="GB44" si="215">GA44/FZ44%</f>
        <v>99.999995596575673</v>
      </c>
      <c r="GC44" s="72">
        <f t="shared" si="212"/>
        <v>15</v>
      </c>
      <c r="GD44" s="72">
        <f t="shared" si="212"/>
        <v>15</v>
      </c>
      <c r="GE44" s="72">
        <f>GD44/GC44%</f>
        <v>100</v>
      </c>
      <c r="GF44" s="72">
        <f t="shared" si="212"/>
        <v>49</v>
      </c>
      <c r="GG44" s="72">
        <f t="shared" si="212"/>
        <v>49</v>
      </c>
      <c r="GH44" s="72">
        <f t="shared" ref="GH44" si="216">GG44/GF44%</f>
        <v>100</v>
      </c>
      <c r="GI44" s="72">
        <f t="shared" si="212"/>
        <v>3692303.8</v>
      </c>
      <c r="GJ44" s="72">
        <f t="shared" si="212"/>
        <v>3682949.0166500006</v>
      </c>
      <c r="GK44" s="72">
        <f t="shared" si="158"/>
        <v>99.746641017188253</v>
      </c>
      <c r="GL44" s="72">
        <f t="shared" ref="GL44:GM44" si="217">GL38+GL6</f>
        <v>29431.897560000001</v>
      </c>
      <c r="GM44" s="72">
        <f t="shared" si="217"/>
        <v>27871.432800000002</v>
      </c>
      <c r="GN44" s="72">
        <f t="shared" ref="GN44" si="218">GM44/GL44%</f>
        <v>94.698049091741964</v>
      </c>
      <c r="GO44" s="72">
        <f t="shared" si="212"/>
        <v>7654994.5999999987</v>
      </c>
      <c r="GP44" s="72">
        <f t="shared" si="212"/>
        <v>7650178.2540099993</v>
      </c>
      <c r="GQ44" s="72">
        <f t="shared" si="160"/>
        <v>99.937082307151485</v>
      </c>
      <c r="GR44" s="72">
        <f t="shared" si="212"/>
        <v>6193.8</v>
      </c>
      <c r="GS44" s="72">
        <f t="shared" si="212"/>
        <v>6158.0340299999998</v>
      </c>
      <c r="GT44" s="72">
        <f t="shared" si="125"/>
        <v>99.42255206819722</v>
      </c>
      <c r="GU44" s="72">
        <f t="shared" ref="GU44:GV44" si="219">GU38+GU6</f>
        <v>164899.39999999997</v>
      </c>
      <c r="GV44" s="72">
        <f t="shared" si="219"/>
        <v>163968.15221</v>
      </c>
      <c r="GW44" s="72">
        <f t="shared" ref="GW44" si="220">GV44/GU44%</f>
        <v>99.435263081612206</v>
      </c>
      <c r="GX44" s="72">
        <f t="shared" si="212"/>
        <v>97663.479999999981</v>
      </c>
      <c r="GY44" s="72">
        <f t="shared" si="212"/>
        <v>97650.113199999978</v>
      </c>
      <c r="GZ44" s="72">
        <f t="shared" si="163"/>
        <v>99.986313410089423</v>
      </c>
      <c r="HA44" s="72">
        <f t="shared" si="212"/>
        <v>2668.1000000000004</v>
      </c>
      <c r="HB44" s="72">
        <f t="shared" si="212"/>
        <v>2667.9</v>
      </c>
      <c r="HC44" s="72">
        <f t="shared" si="164"/>
        <v>99.992504029084358</v>
      </c>
      <c r="HD44" s="72">
        <f t="shared" si="212"/>
        <v>496442.4</v>
      </c>
      <c r="HE44" s="72">
        <f t="shared" si="212"/>
        <v>496072.54637000005</v>
      </c>
      <c r="HF44" s="72">
        <f t="shared" si="165"/>
        <v>99.925499185806871</v>
      </c>
      <c r="HG44" s="72">
        <f t="shared" si="212"/>
        <v>88293.8</v>
      </c>
      <c r="HH44" s="72">
        <f t="shared" si="212"/>
        <v>88192.303799999994</v>
      </c>
      <c r="HI44" s="72">
        <f t="shared" ref="HI44" si="221">HH44/HG44%</f>
        <v>99.885047194706758</v>
      </c>
      <c r="HJ44" s="72">
        <f t="shared" ref="HJ44:HK44" si="222">HJ38+HJ6</f>
        <v>24858.893</v>
      </c>
      <c r="HK44" s="72">
        <f t="shared" si="222"/>
        <v>23018.822499999998</v>
      </c>
      <c r="HL44" s="72">
        <f t="shared" ref="HL44" si="223">HK44/HJ44%</f>
        <v>92.597938693408423</v>
      </c>
      <c r="HM44" s="72">
        <f t="shared" ref="HM44:HN44" si="224">HM38+HM6</f>
        <v>1337.9069999999999</v>
      </c>
      <c r="HN44" s="72">
        <f t="shared" si="224"/>
        <v>1337.8459599999999</v>
      </c>
      <c r="HO44" s="72">
        <f t="shared" ref="HO44" si="225">HN44/HM44%</f>
        <v>99.99543765000108</v>
      </c>
      <c r="HP44" s="72">
        <f t="shared" si="212"/>
        <v>10</v>
      </c>
      <c r="HQ44" s="72">
        <f t="shared" si="212"/>
        <v>9.5</v>
      </c>
      <c r="HR44" s="72">
        <f>HQ44/HP44%</f>
        <v>95</v>
      </c>
      <c r="HS44" s="72">
        <f t="shared" si="212"/>
        <v>52465.100000000013</v>
      </c>
      <c r="HT44" s="72">
        <f t="shared" si="212"/>
        <v>52465.100000000013</v>
      </c>
      <c r="HU44" s="72">
        <f t="shared" si="169"/>
        <v>99.999999999999986</v>
      </c>
      <c r="HV44" s="72">
        <f t="shared" si="212"/>
        <v>330.5</v>
      </c>
      <c r="HW44" s="72">
        <f t="shared" si="212"/>
        <v>330.5</v>
      </c>
      <c r="HX44" s="72">
        <f>HW44/HV44%</f>
        <v>100</v>
      </c>
      <c r="HY44" s="72">
        <f>HY38+HY6</f>
        <v>337.75</v>
      </c>
      <c r="HZ44" s="72">
        <f>HZ38+HZ6</f>
        <v>334.87</v>
      </c>
      <c r="IA44" s="77">
        <f t="shared" si="73"/>
        <v>99.147298297557356</v>
      </c>
      <c r="IB44" s="77">
        <f>IB38+IB6</f>
        <v>1006</v>
      </c>
      <c r="IC44" s="77">
        <f>IC38+IC6</f>
        <v>1006</v>
      </c>
      <c r="ID44" s="77">
        <f t="shared" si="113"/>
        <v>100</v>
      </c>
      <c r="IE44" s="77">
        <f>IE38+IE6</f>
        <v>278</v>
      </c>
      <c r="IF44" s="77">
        <f>IF38+IF6</f>
        <v>253.08905000000001</v>
      </c>
      <c r="IG44" s="77">
        <f>(IF44/IE44)*100</f>
        <v>91.039226618705044</v>
      </c>
      <c r="IH44" s="72">
        <f>IH38+IH6</f>
        <v>23816.2</v>
      </c>
      <c r="II44" s="72">
        <f t="shared" ref="II44:IO44" si="226">II38+II6</f>
        <v>23460.738000000001</v>
      </c>
      <c r="IJ44" s="73">
        <f>II44/IH44%</f>
        <v>98.507478103139889</v>
      </c>
      <c r="IK44" s="79">
        <f t="shared" si="75"/>
        <v>2636933.4718800001</v>
      </c>
      <c r="IL44" s="80">
        <f t="shared" si="76"/>
        <v>2407286.48765</v>
      </c>
      <c r="IM44" s="29">
        <f t="shared" si="60"/>
        <v>91.29113469570116</v>
      </c>
      <c r="IN44" s="72">
        <f t="shared" si="226"/>
        <v>144969.75</v>
      </c>
      <c r="IO44" s="72">
        <f t="shared" si="226"/>
        <v>140529.26639</v>
      </c>
      <c r="IP44" s="72">
        <f>IO44/IN44%</f>
        <v>96.936958496513938</v>
      </c>
      <c r="IQ44" s="72">
        <f>IQ38+IQ6</f>
        <v>4827</v>
      </c>
      <c r="IR44" s="72">
        <f>IR38+IR6</f>
        <v>2358.6</v>
      </c>
      <c r="IS44" s="72">
        <f>(IR44/IQ44)*100</f>
        <v>48.862647607209446</v>
      </c>
      <c r="IT44" s="72">
        <f>IT38+IT6</f>
        <v>655300.31000000006</v>
      </c>
      <c r="IU44" s="72">
        <f>IU38+IU6</f>
        <v>655270.60993999999</v>
      </c>
      <c r="IV44" s="77">
        <f t="shared" si="78"/>
        <v>99.995467717694183</v>
      </c>
      <c r="IW44" s="72">
        <f>IW38+IW6</f>
        <v>690737.17299999995</v>
      </c>
      <c r="IX44" s="72">
        <f>IX38+IX6</f>
        <v>656128.86686000007</v>
      </c>
      <c r="IY44" s="72">
        <f>IY41</f>
        <v>94.989656342123652</v>
      </c>
      <c r="IZ44" s="72">
        <f>IZ38+IZ6</f>
        <v>5413.402</v>
      </c>
      <c r="JA44" s="72">
        <f t="shared" ref="JA44" si="227">JA38+JA6</f>
        <v>1881.4980399999999</v>
      </c>
      <c r="JB44" s="72" t="str">
        <f>JB38</f>
        <v>Х</v>
      </c>
      <c r="JC44" s="72">
        <f>JC6</f>
        <v>28758.074479999999</v>
      </c>
      <c r="JD44" s="72">
        <f t="shared" ref="JD44:JE44" si="228">JD6</f>
        <v>28758.074479999999</v>
      </c>
      <c r="JE44" s="72">
        <f t="shared" si="228"/>
        <v>100</v>
      </c>
      <c r="JF44" s="72">
        <f>JF6</f>
        <v>290.48437999999999</v>
      </c>
      <c r="JG44" s="72">
        <f t="shared" ref="JG44:JH44" si="229">JG6</f>
        <v>290.48437999999999</v>
      </c>
      <c r="JH44" s="72">
        <f t="shared" si="229"/>
        <v>100</v>
      </c>
      <c r="JI44" s="72">
        <f>JI38+JI6</f>
        <v>200</v>
      </c>
      <c r="JJ44" s="72">
        <f t="shared" ref="JJ44:JK44" si="230">JJ38+JJ6</f>
        <v>200</v>
      </c>
      <c r="JK44" s="72">
        <f t="shared" si="230"/>
        <v>200</v>
      </c>
      <c r="JL44" s="72">
        <f>JL6</f>
        <v>280363.56666000001</v>
      </c>
      <c r="JM44" s="72">
        <f t="shared" ref="JM44:JN44" si="231">JM6</f>
        <v>280363.56666000001</v>
      </c>
      <c r="JN44" s="72">
        <f t="shared" si="231"/>
        <v>100</v>
      </c>
      <c r="JO44" s="72">
        <f>JO38+JO6</f>
        <v>262727.3</v>
      </c>
      <c r="JP44" s="72">
        <f>JP38+JP6</f>
        <v>186499.44097</v>
      </c>
      <c r="JQ44" s="77">
        <f t="shared" si="80"/>
        <v>70.985939021182801</v>
      </c>
      <c r="JR44" s="77">
        <f>JR6</f>
        <v>6258.8764899999996</v>
      </c>
      <c r="JS44" s="77">
        <f>JR44</f>
        <v>6258.8764899999996</v>
      </c>
      <c r="JT44" s="77">
        <f t="shared" ref="JT44" si="232">JT6</f>
        <v>99.999409159134885</v>
      </c>
      <c r="JU44" s="77">
        <f>JU6</f>
        <v>62582.01298</v>
      </c>
      <c r="JV44" s="77">
        <f t="shared" ref="JV44:JW44" si="233">JV6</f>
        <v>62582.01298</v>
      </c>
      <c r="JW44" s="77">
        <f t="shared" si="233"/>
        <v>100</v>
      </c>
      <c r="JX44" s="77">
        <f>JX6</f>
        <v>632.12417000000005</v>
      </c>
      <c r="JY44" s="77">
        <f t="shared" ref="JY44:JZ44" si="234">JY6</f>
        <v>632.12417000000005</v>
      </c>
      <c r="JZ44" s="77">
        <f t="shared" si="234"/>
        <v>100</v>
      </c>
      <c r="KA44" s="77">
        <f>KA6+KA38</f>
        <v>105919.04700000001</v>
      </c>
      <c r="KB44" s="77">
        <f>KB6+KB38</f>
        <v>105919.04700000001</v>
      </c>
      <c r="KC44" s="77">
        <f t="shared" si="84"/>
        <v>100</v>
      </c>
      <c r="KD44" s="77">
        <f>KD38+KD6</f>
        <v>2322.0903399999997</v>
      </c>
      <c r="KE44" s="77">
        <f>KE38+KE6</f>
        <v>2322.0903399999997</v>
      </c>
      <c r="KF44" s="77">
        <f t="shared" si="85"/>
        <v>100</v>
      </c>
      <c r="KG44" s="77">
        <f>KG38+KG6</f>
        <v>76266.84</v>
      </c>
      <c r="KH44" s="77">
        <f>KH38+KH6</f>
        <v>76266.814450000005</v>
      </c>
      <c r="KI44" s="77">
        <v>100</v>
      </c>
      <c r="KJ44" s="77">
        <f>KJ38+KJ6</f>
        <v>29936.199999999997</v>
      </c>
      <c r="KK44" s="77">
        <f t="shared" ref="KK44" si="235">KK38+KK6</f>
        <v>21959.582999999999</v>
      </c>
      <c r="KL44" s="77">
        <f>KL6</f>
        <v>73.354610805646686</v>
      </c>
      <c r="KM44" s="77">
        <f>KM43+KM38+KM6</f>
        <v>0.23</v>
      </c>
      <c r="KN44" s="77">
        <f>KN43+KN38+KN6</f>
        <v>0</v>
      </c>
      <c r="KO44" s="77">
        <v>0</v>
      </c>
      <c r="KP44" s="77">
        <f>KP38+KP6</f>
        <v>81069.628919999988</v>
      </c>
      <c r="KQ44" s="77">
        <f>KQ38+KQ6</f>
        <v>80920.730960000001</v>
      </c>
      <c r="KR44" s="77">
        <f t="shared" si="86"/>
        <v>99.816333240963857</v>
      </c>
      <c r="KS44" s="77">
        <f>KS38+KS6</f>
        <v>818.88515000000018</v>
      </c>
      <c r="KT44" s="77">
        <f>KT38+KT6</f>
        <v>815.29209000000026</v>
      </c>
      <c r="KU44" s="77">
        <f t="shared" si="87"/>
        <v>99.561225405052227</v>
      </c>
      <c r="KV44" s="77">
        <f>KV23:KW23</f>
        <v>60000</v>
      </c>
      <c r="KW44" s="77">
        <f t="shared" ref="KW44:KX44" si="236">KW23:KX23</f>
        <v>1400</v>
      </c>
      <c r="KX44" s="77">
        <f t="shared" si="236"/>
        <v>2.2999999999999998</v>
      </c>
      <c r="KY44" s="77">
        <f>KY43+KY38+KY6</f>
        <v>62169.676310000003</v>
      </c>
      <c r="KZ44" s="77">
        <f>KZ43+KZ38+KZ6</f>
        <v>58967.517450000007</v>
      </c>
      <c r="LA44" s="77">
        <f t="shared" si="88"/>
        <v>94.849323576926963</v>
      </c>
      <c r="LB44" s="77">
        <f>LB38+LB6</f>
        <v>17250</v>
      </c>
      <c r="LC44" s="77">
        <f>LC38+LC6</f>
        <v>17250</v>
      </c>
      <c r="LD44" s="77">
        <v>100</v>
      </c>
      <c r="LE44" s="72">
        <f>LE38+LE6+LE43</f>
        <v>58120.800000000003</v>
      </c>
      <c r="LF44" s="72">
        <f>LF38+LF6</f>
        <v>19711.991000000002</v>
      </c>
      <c r="LG44" s="73">
        <f>LF44/LE44%</f>
        <v>33.915553467949508</v>
      </c>
      <c r="LH44" s="74">
        <f>28094735.3</f>
        <v>28094735.300000001</v>
      </c>
      <c r="LI44" s="72">
        <f>LI38+LI6+LI43-0.1</f>
        <v>26961827.42867</v>
      </c>
      <c r="LJ44" s="73">
        <f t="shared" si="177"/>
        <v>95.967543885953603</v>
      </c>
      <c r="LK44" s="8"/>
      <c r="LL44" s="8"/>
      <c r="LM44" s="11"/>
      <c r="LN44" s="11"/>
    </row>
    <row r="48" spans="1:326" x14ac:dyDescent="0.2">
      <c r="HZ48" s="8"/>
      <c r="IA48" s="8"/>
    </row>
  </sheetData>
  <mergeCells count="207">
    <mergeCell ref="EY3:FA3"/>
    <mergeCell ref="FB3:FD3"/>
    <mergeCell ref="ES3:EU3"/>
    <mergeCell ref="FW3:FY3"/>
    <mergeCell ref="FT3:FV3"/>
    <mergeCell ref="FQ3:FS3"/>
    <mergeCell ref="CK4:CM4"/>
    <mergeCell ref="LE4:LG4"/>
    <mergeCell ref="HV4:HX4"/>
    <mergeCell ref="IH3:IJ3"/>
    <mergeCell ref="HS3:HU3"/>
    <mergeCell ref="Q2:S4"/>
    <mergeCell ref="EM4:EO4"/>
    <mergeCell ref="JR3:JW3"/>
    <mergeCell ref="JX3:KF3"/>
    <mergeCell ref="GL4:GN4"/>
    <mergeCell ref="GC4:GE4"/>
    <mergeCell ref="GF4:GH4"/>
    <mergeCell ref="FQ4:FS4"/>
    <mergeCell ref="FZ4:GB4"/>
    <mergeCell ref="GR4:GT4"/>
    <mergeCell ref="GO4:GQ4"/>
    <mergeCell ref="GX4:GZ4"/>
    <mergeCell ref="JC3:JH3"/>
    <mergeCell ref="GI4:GK4"/>
    <mergeCell ref="GL3:GN3"/>
    <mergeCell ref="EP3:ER3"/>
    <mergeCell ref="EV3:EX3"/>
    <mergeCell ref="FZ3:GB3"/>
    <mergeCell ref="FE3:FG3"/>
    <mergeCell ref="CQ3:CS3"/>
    <mergeCell ref="DF4:DH4"/>
    <mergeCell ref="DI4:DK4"/>
    <mergeCell ref="DL4:DN4"/>
    <mergeCell ref="CH3:CJ3"/>
    <mergeCell ref="CK3:CM3"/>
    <mergeCell ref="A2:A5"/>
    <mergeCell ref="IN3:IP3"/>
    <mergeCell ref="IN4:IP4"/>
    <mergeCell ref="IN2:LG2"/>
    <mergeCell ref="T2:FG2"/>
    <mergeCell ref="FH2:FJ4"/>
    <mergeCell ref="IK2:IM4"/>
    <mergeCell ref="N3:P3"/>
    <mergeCell ref="FN3:FP3"/>
    <mergeCell ref="T3:V3"/>
    <mergeCell ref="E3:G3"/>
    <mergeCell ref="H3:J3"/>
    <mergeCell ref="K3:M3"/>
    <mergeCell ref="FK3:FM3"/>
    <mergeCell ref="W3:Y3"/>
    <mergeCell ref="CW3:CY3"/>
    <mergeCell ref="HA3:HC3"/>
    <mergeCell ref="CH4:CJ4"/>
    <mergeCell ref="AU3:AW3"/>
    <mergeCell ref="BJ3:BL3"/>
    <mergeCell ref="AO3:AQ3"/>
    <mergeCell ref="BV3:BX3"/>
    <mergeCell ref="BS3:BU3"/>
    <mergeCell ref="BP3:BR3"/>
    <mergeCell ref="BM3:BO3"/>
    <mergeCell ref="BD3:BF3"/>
    <mergeCell ref="CQ4:CS4"/>
    <mergeCell ref="AO4:AQ4"/>
    <mergeCell ref="AR4:AT4"/>
    <mergeCell ref="AX4:AZ4"/>
    <mergeCell ref="BG4:BI4"/>
    <mergeCell ref="BM4:BO4"/>
    <mergeCell ref="BP4:BR4"/>
    <mergeCell ref="BS4:BU4"/>
    <mergeCell ref="BV4:BX4"/>
    <mergeCell ref="AU4:AW4"/>
    <mergeCell ref="BJ4:BL4"/>
    <mergeCell ref="BA4:BC4"/>
    <mergeCell ref="BD4:BF4"/>
    <mergeCell ref="CE3:CG3"/>
    <mergeCell ref="BY3:CA3"/>
    <mergeCell ref="CN3:CP3"/>
    <mergeCell ref="A1:IP1"/>
    <mergeCell ref="T4:V4"/>
    <mergeCell ref="E4:G4"/>
    <mergeCell ref="H4:J4"/>
    <mergeCell ref="K4:M4"/>
    <mergeCell ref="FK4:FM4"/>
    <mergeCell ref="W4:Y4"/>
    <mergeCell ref="FN4:FP4"/>
    <mergeCell ref="B2:D4"/>
    <mergeCell ref="AR3:AT3"/>
    <mergeCell ref="CW4:CY4"/>
    <mergeCell ref="N4:P4"/>
    <mergeCell ref="HP4:HR4"/>
    <mergeCell ref="BY4:CA4"/>
    <mergeCell ref="CB4:CD4"/>
    <mergeCell ref="CE4:CG4"/>
    <mergeCell ref="CN4:CP4"/>
    <mergeCell ref="E2:P2"/>
    <mergeCell ref="CB3:CD3"/>
    <mergeCell ref="AX3:AZ3"/>
    <mergeCell ref="CZ4:DB4"/>
    <mergeCell ref="AL3:AN3"/>
    <mergeCell ref="BG3:BI3"/>
    <mergeCell ref="BA3:BC3"/>
    <mergeCell ref="LH2:LJ4"/>
    <mergeCell ref="EA4:EC4"/>
    <mergeCell ref="ED4:EF4"/>
    <mergeCell ref="HS4:HU4"/>
    <mergeCell ref="IH4:IJ4"/>
    <mergeCell ref="FT4:FV4"/>
    <mergeCell ref="FW4:FY4"/>
    <mergeCell ref="HA4:HC4"/>
    <mergeCell ref="HD4:HF4"/>
    <mergeCell ref="EG4:EI4"/>
    <mergeCell ref="EP4:ER4"/>
    <mergeCell ref="FB4:FD4"/>
    <mergeCell ref="EV4:EX4"/>
    <mergeCell ref="FK2:IJ2"/>
    <mergeCell ref="HP3:HR3"/>
    <mergeCell ref="GI3:GK3"/>
    <mergeCell ref="GR3:GT3"/>
    <mergeCell ref="HV3:HX3"/>
    <mergeCell ref="HD3:HF3"/>
    <mergeCell ref="LE3:LG3"/>
    <mergeCell ref="EM3:EO3"/>
    <mergeCell ref="HG3:HI3"/>
    <mergeCell ref="HG4:HI4"/>
    <mergeCell ref="HJ3:HL3"/>
    <mergeCell ref="Z4:AB4"/>
    <mergeCell ref="Z3:AB3"/>
    <mergeCell ref="AC3:AE3"/>
    <mergeCell ref="AC4:AE4"/>
    <mergeCell ref="AF3:AH3"/>
    <mergeCell ref="AI3:AK3"/>
    <mergeCell ref="AF4:AH4"/>
    <mergeCell ref="AI4:AK4"/>
    <mergeCell ref="AL4:AN4"/>
    <mergeCell ref="DX4:DZ4"/>
    <mergeCell ref="CT4:CV4"/>
    <mergeCell ref="DC4:DE4"/>
    <mergeCell ref="DO4:DQ4"/>
    <mergeCell ref="DR4:DT4"/>
    <mergeCell ref="EJ4:EL4"/>
    <mergeCell ref="DU4:DW4"/>
    <mergeCell ref="DC3:DE3"/>
    <mergeCell ref="DF3:DH3"/>
    <mergeCell ref="DI3:DK3"/>
    <mergeCell ref="DL3:DN3"/>
    <mergeCell ref="DX3:DZ3"/>
    <mergeCell ref="EA3:EC3"/>
    <mergeCell ref="ED3:EF3"/>
    <mergeCell ref="DR3:DW3"/>
    <mergeCell ref="EG3:EI3"/>
    <mergeCell ref="EJ3:EL3"/>
    <mergeCell ref="DO3:DQ3"/>
    <mergeCell ref="CZ3:DB3"/>
    <mergeCell ref="CT3:CV3"/>
    <mergeCell ref="ES4:EU4"/>
    <mergeCell ref="IE3:IG3"/>
    <mergeCell ref="IE4:IG4"/>
    <mergeCell ref="IB4:ID4"/>
    <mergeCell ref="IQ3:IS3"/>
    <mergeCell ref="IT3:IV3"/>
    <mergeCell ref="IW3:IY3"/>
    <mergeCell ref="IW4:IY4"/>
    <mergeCell ref="IT4:IV4"/>
    <mergeCell ref="IQ4:IS4"/>
    <mergeCell ref="GO3:GQ3"/>
    <mergeCell ref="HY3:IA3"/>
    <mergeCell ref="HY4:IA4"/>
    <mergeCell ref="IB3:ID3"/>
    <mergeCell ref="EY4:FA4"/>
    <mergeCell ref="FE4:FG4"/>
    <mergeCell ref="HJ4:HL4"/>
    <mergeCell ref="HM3:HO3"/>
    <mergeCell ref="HM4:HO4"/>
    <mergeCell ref="GU3:GW3"/>
    <mergeCell ref="GU4:GW4"/>
    <mergeCell ref="GX3:GZ3"/>
    <mergeCell ref="GF3:GH3"/>
    <mergeCell ref="GC3:GE3"/>
    <mergeCell ref="IZ3:JB3"/>
    <mergeCell ref="IZ4:JB4"/>
    <mergeCell ref="JC4:JE4"/>
    <mergeCell ref="JO4:JQ4"/>
    <mergeCell ref="JL4:JN4"/>
    <mergeCell ref="JI4:JK4"/>
    <mergeCell ref="JF4:JH4"/>
    <mergeCell ref="JI3:JK3"/>
    <mergeCell ref="JL3:JN3"/>
    <mergeCell ref="JO3:JQ3"/>
    <mergeCell ref="JX4:JZ4"/>
    <mergeCell ref="JR4:JT4"/>
    <mergeCell ref="JU4:JW4"/>
    <mergeCell ref="LB3:LD3"/>
    <mergeCell ref="LB4:LD4"/>
    <mergeCell ref="KA4:KC4"/>
    <mergeCell ref="KG3:KI3"/>
    <mergeCell ref="KD4:KF4"/>
    <mergeCell ref="KG4:KI4"/>
    <mergeCell ref="KJ4:KL4"/>
    <mergeCell ref="KM4:KO4"/>
    <mergeCell ref="KP4:KR4"/>
    <mergeCell ref="KS4:KU4"/>
    <mergeCell ref="KV3:KX3"/>
    <mergeCell ref="KY3:LA3"/>
    <mergeCell ref="KV4:KX4"/>
    <mergeCell ref="KY4:LA4"/>
    <mergeCell ref="KJ3:KU3"/>
  </mergeCells>
  <pageMargins left="0.11811023622047245" right="0.11811023622047245" top="0.15748031496062992" bottom="0.15748031496062992" header="0" footer="0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Власова Оксана Витальевна</dc:creator>
  <cp:lastModifiedBy>Н Фокина</cp:lastModifiedBy>
  <cp:lastPrinted>2020-08-03T05:15:36Z</cp:lastPrinted>
  <dcterms:created xsi:type="dcterms:W3CDTF">2018-05-04T00:39:31Z</dcterms:created>
  <dcterms:modified xsi:type="dcterms:W3CDTF">2020-08-03T05:26:26Z</dcterms:modified>
</cp:coreProperties>
</file>