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1445"/>
  </bookViews>
  <sheets>
    <sheet name="Доходы консолидированный бюджет" sheetId="1" r:id="rId1"/>
  </sheets>
  <definedNames>
    <definedName name="_xlnm.Print_Titles" localSheetId="0">'Доходы консолидированный бюджет'!$3:$3</definedName>
    <definedName name="_xlnm.Print_Area" localSheetId="0">'Доходы консолидированный бюджет'!$A$1:$L$42</definedName>
  </definedNames>
  <calcPr calcId="145621"/>
</workbook>
</file>

<file path=xl/calcChain.xml><?xml version="1.0" encoding="utf-8"?>
<calcChain xmlns="http://schemas.openxmlformats.org/spreadsheetml/2006/main">
  <c r="K28" i="1" l="1"/>
  <c r="K27" i="1"/>
  <c r="K12" i="1"/>
  <c r="L12" i="1"/>
  <c r="K13" i="1"/>
  <c r="L13" i="1"/>
  <c r="K14" i="1"/>
  <c r="L14" i="1"/>
  <c r="K16" i="1"/>
  <c r="L16" i="1"/>
  <c r="K17" i="1"/>
  <c r="L17" i="1"/>
  <c r="K18" i="1"/>
  <c r="L18" i="1"/>
  <c r="K19" i="1"/>
  <c r="L19" i="1"/>
  <c r="K21" i="1"/>
  <c r="L21" i="1"/>
  <c r="K22" i="1"/>
  <c r="L22" i="1"/>
  <c r="K23" i="1"/>
  <c r="L23" i="1"/>
  <c r="K24" i="1"/>
  <c r="L24" i="1"/>
  <c r="K25" i="1"/>
  <c r="L25" i="1"/>
  <c r="L27" i="1"/>
  <c r="L28" i="1"/>
  <c r="K29" i="1"/>
  <c r="L29" i="1"/>
  <c r="K30" i="1"/>
  <c r="L30" i="1"/>
  <c r="K33" i="1"/>
  <c r="L33" i="1"/>
  <c r="K34" i="1"/>
  <c r="L34" i="1"/>
  <c r="K35" i="1"/>
  <c r="L35" i="1"/>
  <c r="K36" i="1"/>
  <c r="L36" i="1"/>
  <c r="K37" i="1"/>
  <c r="K39" i="1"/>
  <c r="L39" i="1"/>
  <c r="K40" i="1"/>
  <c r="L40" i="1"/>
  <c r="K41" i="1"/>
  <c r="L41" i="1"/>
  <c r="J32" i="1"/>
  <c r="J31" i="1" s="1"/>
  <c r="I32" i="1"/>
  <c r="I31" i="1" s="1"/>
  <c r="G12" i="1" l="1"/>
  <c r="H12" i="1"/>
  <c r="G13" i="1"/>
  <c r="H13" i="1"/>
  <c r="G14" i="1"/>
  <c r="H14" i="1"/>
  <c r="G16" i="1"/>
  <c r="H16" i="1"/>
  <c r="G17" i="1"/>
  <c r="H17" i="1"/>
  <c r="G18" i="1"/>
  <c r="H18" i="1"/>
  <c r="G19" i="1"/>
  <c r="H19" i="1"/>
  <c r="G21" i="1"/>
  <c r="H21" i="1"/>
  <c r="G22" i="1"/>
  <c r="H22" i="1"/>
  <c r="G23" i="1"/>
  <c r="H23" i="1"/>
  <c r="G24" i="1"/>
  <c r="H24" i="1"/>
  <c r="G25" i="1"/>
  <c r="H25" i="1"/>
  <c r="G27" i="1"/>
  <c r="H27" i="1"/>
  <c r="G28" i="1"/>
  <c r="H28" i="1"/>
  <c r="G29" i="1"/>
  <c r="H29" i="1"/>
  <c r="G30" i="1"/>
  <c r="H30" i="1"/>
  <c r="G33" i="1"/>
  <c r="H33" i="1"/>
  <c r="G34" i="1"/>
  <c r="H34" i="1"/>
  <c r="G35" i="1"/>
  <c r="H35" i="1"/>
  <c r="G36" i="1"/>
  <c r="H36" i="1"/>
  <c r="G37" i="1"/>
  <c r="G38" i="1"/>
  <c r="H38" i="1"/>
  <c r="G40" i="1"/>
  <c r="H40" i="1"/>
  <c r="G41" i="1"/>
  <c r="H41" i="1"/>
  <c r="G42" i="1"/>
  <c r="H42" i="1"/>
  <c r="D32" i="1"/>
  <c r="D31" i="1" s="1"/>
  <c r="E32" i="1"/>
  <c r="F32" i="1"/>
  <c r="C32" i="1"/>
  <c r="C31" i="1" s="1"/>
  <c r="F11" i="1"/>
  <c r="E11" i="1"/>
  <c r="G11" i="1" s="1"/>
  <c r="D11" i="1"/>
  <c r="C11" i="1"/>
  <c r="F31" i="1" l="1"/>
  <c r="L32" i="1"/>
  <c r="H11" i="1"/>
  <c r="E31" i="1"/>
  <c r="K31" i="1" s="1"/>
  <c r="K32" i="1"/>
  <c r="H32" i="1"/>
  <c r="G32" i="1"/>
  <c r="I11" i="1"/>
  <c r="K11" i="1" s="1"/>
  <c r="J11" i="1"/>
  <c r="L11" i="1" s="1"/>
  <c r="H31" i="1" l="1"/>
  <c r="L31" i="1"/>
  <c r="G31" i="1"/>
  <c r="J15" i="1"/>
  <c r="I15" i="1"/>
  <c r="I10" i="1"/>
  <c r="I7" i="1" l="1"/>
  <c r="F10" i="1"/>
  <c r="K9" i="1" l="1"/>
  <c r="K8" i="1"/>
  <c r="I20" i="1"/>
  <c r="H9" i="1"/>
  <c r="G9" i="1"/>
  <c r="H8" i="1"/>
  <c r="G8" i="1"/>
  <c r="L9" i="1" l="1"/>
  <c r="I6" i="1" l="1"/>
  <c r="I26" i="1"/>
  <c r="J10" i="1"/>
  <c r="L10" i="1" s="1"/>
  <c r="I5" i="1" l="1"/>
  <c r="E26" i="1"/>
  <c r="K26" i="1" s="1"/>
  <c r="E20" i="1"/>
  <c r="K20" i="1" s="1"/>
  <c r="E15" i="1"/>
  <c r="K15" i="1" s="1"/>
  <c r="E7" i="1"/>
  <c r="K7" i="1" s="1"/>
  <c r="C7" i="1"/>
  <c r="C10" i="1"/>
  <c r="C15" i="1"/>
  <c r="C20" i="1"/>
  <c r="C26" i="1"/>
  <c r="G15" i="1" l="1"/>
  <c r="G20" i="1"/>
  <c r="G26" i="1"/>
  <c r="G7" i="1"/>
  <c r="I4" i="1"/>
  <c r="E10" i="1"/>
  <c r="K10" i="1" s="1"/>
  <c r="C6" i="1"/>
  <c r="C5" i="1" s="1"/>
  <c r="C4" i="1" s="1"/>
  <c r="G10" i="1" l="1"/>
  <c r="E6" i="1"/>
  <c r="K6" i="1" s="1"/>
  <c r="G6" i="1" l="1"/>
  <c r="E5" i="1"/>
  <c r="K5" i="1" s="1"/>
  <c r="J26" i="1"/>
  <c r="F26" i="1"/>
  <c r="D26" i="1"/>
  <c r="J20" i="1"/>
  <c r="F20" i="1"/>
  <c r="D20" i="1"/>
  <c r="F15" i="1"/>
  <c r="L15" i="1" s="1"/>
  <c r="D15" i="1"/>
  <c r="D10" i="1"/>
  <c r="H10" i="1" s="1"/>
  <c r="L8" i="1"/>
  <c r="J7" i="1"/>
  <c r="F7" i="1"/>
  <c r="D7" i="1"/>
  <c r="H26" i="1" l="1"/>
  <c r="L26" i="1"/>
  <c r="H20" i="1"/>
  <c r="L20" i="1"/>
  <c r="H15" i="1"/>
  <c r="G5" i="1"/>
  <c r="H7" i="1"/>
  <c r="J6" i="1"/>
  <c r="E4" i="1"/>
  <c r="L7" i="1"/>
  <c r="D6" i="1"/>
  <c r="D5" i="1" s="1"/>
  <c r="D4" i="1" s="1"/>
  <c r="K4" i="1" l="1"/>
  <c r="G4" i="1"/>
  <c r="J5" i="1"/>
  <c r="F6" i="1"/>
  <c r="L6" i="1" l="1"/>
  <c r="H6" i="1"/>
  <c r="J4" i="1"/>
  <c r="F5" i="1"/>
  <c r="F4" i="1" s="1"/>
  <c r="H4" i="1" l="1"/>
  <c r="H5" i="1"/>
  <c r="L5" i="1"/>
  <c r="L4" i="1" l="1"/>
</calcChain>
</file>

<file path=xl/sharedStrings.xml><?xml version="1.0" encoding="utf-8"?>
<sst xmlns="http://schemas.openxmlformats.org/spreadsheetml/2006/main" count="93" uniqueCount="86">
  <si>
    <t>Код бюджетной классификации (без указания кода главного администратора доходов бюджета)</t>
  </si>
  <si>
    <t>Наименование доходов</t>
  </si>
  <si>
    <t>ДОХОДЫ БЮДЖЕТА - ВСЕГО</t>
  </si>
  <si>
    <t>1 00 00000 00 0000 000</t>
  </si>
  <si>
    <t>НАЛОГОВЫЕ И НЕНАЛОГОВЫЕ ДОХОДЫ</t>
  </si>
  <si>
    <t xml:space="preserve">НАЛОГОВЫЕ ДОХОДЫ </t>
  </si>
  <si>
    <t>1 01 00000 00 0000 000</t>
  </si>
  <si>
    <t>НАЛОГИ НА ПРИБЫЛЬ, ДОХОДЫ</t>
  </si>
  <si>
    <t>1 01 01000 00 0000 110</t>
  </si>
  <si>
    <t>Налог на прибыль организаций</t>
  </si>
  <si>
    <t>1 01 02000 01 0000 110</t>
  </si>
  <si>
    <t>Налог на доходы физических лиц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</si>
  <si>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</si>
  <si>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</si>
  <si>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</si>
  <si>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</si>
  <si>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Акцизы на нефтепродукты</t>
  </si>
  <si>
    <t>1 05 00000 00 0000 000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</si>
  <si>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</si>
  <si>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</si>
  <si>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</si>
  <si>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1 05 02000 02 0000 110</t>
  </si>
  <si>
    <t>Единый налог на вмененный доход для отдельных видов деятельности</t>
  </si>
  <si>
    <t>1 05 03000 01 0000 110</t>
  </si>
  <si>
    <t>Единый сельскохозяйственный налог</t>
  </si>
  <si>
    <t>1 05 04000 02 0000 110</t>
  </si>
  <si>
    <t>Налог, взимаемый в связи с применением патентной системы налогообложения</t>
  </si>
  <si>
    <t>1 06 00000 00 0000 000</t>
  </si>
  <si>
    <t>НАЛОГИ НА ИМУЩЕСТВО</t>
  </si>
  <si>
    <t>1 06 01000 00 0000 110</t>
  </si>
  <si>
    <t>Налог на имущество физических лиц</t>
  </si>
  <si>
    <t>1 06 02000 02 0000 110</t>
  </si>
  <si>
    <t>Налог на имущество организаций</t>
  </si>
  <si>
    <t>1 06 04000 02 0000 110</t>
  </si>
  <si>
    <t>Транспортный налог</t>
  </si>
  <si>
    <t>1 06 05000 02 0000 110</t>
  </si>
  <si>
    <t>Налог на игорный бизнес</t>
  </si>
  <si>
    <t>1 06 06000 00 0000 110</t>
  </si>
  <si>
    <t>Земельный налог</t>
  </si>
  <si>
    <t>1 07 00000 00 0000 000</t>
  </si>
  <si>
    <t>НАЛОГИ, СБОРЫ И РЕГУЛЯРНЫЕ ПЛАТЕЖИ</t>
  </si>
  <si>
    <t xml:space="preserve"> 1 07 01000 01 0000 110</t>
  </si>
  <si>
    <t>Налог на добычу полезных ископаемых</t>
  </si>
  <si>
    <t xml:space="preserve">1 07 04000 01 0000 110 </t>
  </si>
  <si>
    <t>Сборы за пользование объектами животного мира   и   за  пользование объектами водных биологических ресурсов</t>
  </si>
  <si>
    <t>ПРОЧИЕ НАЛОГОВЫЕ ДОХОДЫ</t>
  </si>
  <si>
    <t>НЕНАЛОГОВЫЕ ДОХОДЫ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</si>
  <si>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</si>
  <si>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</si>
  <si>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</si>
  <si>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</si>
  <si>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2 02 10000 00 0000 151</t>
  </si>
  <si>
    <t>Дотации бюджетам бюджетной системы Российской Федерации</t>
  </si>
  <si>
    <t>2 02 20000 00 0000 151</t>
  </si>
  <si>
    <t>Субсидии бюджетам бюджетной системы Российской Федерации (межбюджетные субсидии)</t>
  </si>
  <si>
    <t>2 02 30000 00 0000 151</t>
  </si>
  <si>
    <t>Субвенции бюджетам бюджетной системы Российской Федерации</t>
  </si>
  <si>
    <t>2 02 40000 00 0000 151</t>
  </si>
  <si>
    <t>Иные межбюджетные трансферты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</si>
  <si>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</si>
  <si>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</si>
  <si>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</si>
  <si>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</si>
  <si>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</si>
  <si>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Утвержденные бюджетные назначения консолидированный бюджет субъекта
(годовой план), тыс. руб.</t>
  </si>
  <si>
    <t>Утвержденные бюджетные назначения консолидированный бюджет субъекта и ТГВФ
(годовой план), тыс. руб.</t>
  </si>
  <si>
    <t>2 02 50000 00 0000 151</t>
  </si>
  <si>
    <t>Межбюджетные трансферты, передаваемые бюджетам государственных внебюджетных фондов</t>
  </si>
  <si>
    <t>Х</t>
  </si>
  <si>
    <t>Темп роста к соответствующему периоду прошлого года - консолидированный бюджет субъекта и ТГВФ, %</t>
  </si>
  <si>
    <t>Темп роста к соответствующему периоду прошлого года -консолидированный бюджет субъекта, %</t>
  </si>
  <si>
    <t>2 18 00000 00 0000 000</t>
  </si>
  <si>
    <t>2 19 00000 00 0000 000</t>
  </si>
  <si>
    <t>2 07 00000 00 0000 000</t>
  </si>
  <si>
    <t>2 04 00000 00 0000 000</t>
  </si>
  <si>
    <t>2 03 00000 00 0000 000</t>
  </si>
  <si>
    <t>Акцизы на пиво</t>
  </si>
  <si>
    <t>Акцизы на алкогольную продукцию</t>
  </si>
  <si>
    <t>тыс. рублей</t>
  </si>
  <si>
    <t>Сведения об исполнении доходов консолидированного бюджета Забайкальского края по состоянию на 01.07.2019 года 
(в сравнении с запланированными значениями на 2019 год и исполнением на 01.07.2018 года)</t>
  </si>
  <si>
    <t>Фактически исполнено консолидированный бюджет субъекта и ТГВФ по состоянию на 01.07.2019 года, тыс. руб.</t>
  </si>
  <si>
    <t>Фактически исполнено консолидированный бюджет субъекта по состоянию на 01.07.2019 года, тыс. руб.</t>
  </si>
  <si>
    <t>% исполнения утвержденных бюджетных назначений консолидированного бюджета субъекта и ТГВФ по состоянию на 01.07.2019 года</t>
  </si>
  <si>
    <t>% исполнения утвержденных бюджетных назначений консолидированного бюджета субъекта по состоянию на 01.07.2019 года</t>
  </si>
  <si>
    <t>Фактически исполнено консолидированный бюджет субъекта и ТГВФ по состоянию на 01.07.2018 года, тыс. руб.</t>
  </si>
  <si>
    <t>Фактически исполнено консолидированный бюджет субъекта по состоянию на 01.07.2018 года,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</si>
</sst>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7" fillId="0" borderId="0">
      <alignment vertical="top" wrapText="1"/>
    </xf>
    <xf numFmtId="4" fontId="12" fillId="0" borderId="2">
      <alignment horizontal="right"/>
    </xf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vertical="center" wrapText="1"/>
    </xf>
    <xf numFmtId="0" fontId="0" fillId="2" borderId="0" xfId="0" applyFill="1"/>
    <xf numFmtId="0" fontId="10" fillId="2" borderId="0" xfId="0" applyFont="1" applyFill="1" applyAlignment="1">
      <alignment horizontal="right"/>
    </xf>
    <xf numFmtId="164" fontId="11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wrapText="1"/>
    </xf>
  </cellXfs>
  <cellStyles count="3">
    <cellStyle name="xl49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abSelected="1" view="pageBreakPreview" zoomScaleNormal="100" zoomScaleSheetLayoutView="100" workbookViewId="0">
      <selection sqref="A1:L1"/>
    </sheetView>
  </sheetViews>
  <sheetFormatPr defaultRowHeight="15" x14ac:dyDescent="0.25"/>
  <cols>
    <col min="1" max="1" width="21.28515625" style="18" customWidth="1"/>
    <col min="2" max="2" width="33.5703125" style="18" customWidth="1"/>
    <col min="3" max="3" width="17.7109375" style="18" customWidth="1"/>
    <col min="4" max="5" width="17.42578125" style="18" customWidth="1"/>
    <col min="6" max="6" width="17" style="18" customWidth="1"/>
    <col min="7" max="7" width="17.7109375" style="18" customWidth="1"/>
    <col min="8" max="8" width="18" style="18" customWidth="1"/>
    <col min="9" max="9" width="17.85546875" style="18" customWidth="1"/>
    <col min="10" max="10" width="18" style="18" customWidth="1"/>
    <col min="11" max="12" width="17.7109375" style="18" customWidth="1"/>
    <col min="13" max="16384" width="9.140625" style="18"/>
  </cols>
  <sheetData>
    <row r="1" spans="1:12" ht="41.25" customHeight="1" x14ac:dyDescent="0.3">
      <c r="A1" s="22" t="s">
        <v>79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25">
      <c r="L2" s="19" t="s">
        <v>78</v>
      </c>
    </row>
    <row r="3" spans="1:12" ht="147.75" customHeight="1" x14ac:dyDescent="0.25">
      <c r="A3" s="1" t="s">
        <v>0</v>
      </c>
      <c r="B3" s="1" t="s">
        <v>1</v>
      </c>
      <c r="C3" s="1" t="s">
        <v>65</v>
      </c>
      <c r="D3" s="1" t="s">
        <v>64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69</v>
      </c>
      <c r="L3" s="1" t="s">
        <v>70</v>
      </c>
    </row>
    <row r="4" spans="1:12" x14ac:dyDescent="0.25">
      <c r="A4" s="2"/>
      <c r="B4" s="3" t="s">
        <v>2</v>
      </c>
      <c r="C4" s="4">
        <f>C5+C31</f>
        <v>99894851.526999995</v>
      </c>
      <c r="D4" s="4">
        <f>D5+D31</f>
        <v>82213702.627800018</v>
      </c>
      <c r="E4" s="4">
        <f>E5+E31</f>
        <v>46595025.214000002</v>
      </c>
      <c r="F4" s="4">
        <f>F5+F31</f>
        <v>37759901.760000005</v>
      </c>
      <c r="G4" s="4">
        <f t="shared" ref="G4:G7" si="0">E4/C4*100</f>
        <v>46.644070742130396</v>
      </c>
      <c r="H4" s="4">
        <f t="shared" ref="H4:H7" si="1">F4/D4*100</f>
        <v>45.928963850402894</v>
      </c>
      <c r="I4" s="4">
        <f>I5+I31</f>
        <v>40421080.907070003</v>
      </c>
      <c r="J4" s="4">
        <f>J5+J31</f>
        <v>32113231.616889998</v>
      </c>
      <c r="K4" s="5">
        <f>E4/I4*100</f>
        <v>115.27407028308865</v>
      </c>
      <c r="L4" s="5">
        <f>F4/J4*100</f>
        <v>117.58362475154986</v>
      </c>
    </row>
    <row r="5" spans="1:12" ht="25.5" x14ac:dyDescent="0.25">
      <c r="A5" s="2" t="s">
        <v>3</v>
      </c>
      <c r="B5" s="3" t="s">
        <v>4</v>
      </c>
      <c r="C5" s="4">
        <f>C6+C30</f>
        <v>46944955.78199999</v>
      </c>
      <c r="D5" s="4">
        <f>D6+D30</f>
        <v>46805655.782800004</v>
      </c>
      <c r="E5" s="4">
        <f>E6+E30</f>
        <v>22405432.450000003</v>
      </c>
      <c r="F5" s="4">
        <f>F6+F30</f>
        <v>22326421.791000001</v>
      </c>
      <c r="G5" s="4">
        <f t="shared" si="0"/>
        <v>47.727028552428358</v>
      </c>
      <c r="H5" s="4">
        <f t="shared" si="1"/>
        <v>47.700264888083126</v>
      </c>
      <c r="I5" s="4">
        <f>I6+I30</f>
        <v>20270432.103000004</v>
      </c>
      <c r="J5" s="4">
        <f>J6+J30</f>
        <v>20197205.609919999</v>
      </c>
      <c r="K5" s="5">
        <f t="shared" ref="K5:K7" si="2">E5/I5*100</f>
        <v>110.53258428903459</v>
      </c>
      <c r="L5" s="5">
        <f t="shared" ref="L5:L7" si="3">F5/J5*100</f>
        <v>110.54213252170995</v>
      </c>
    </row>
    <row r="6" spans="1:12" x14ac:dyDescent="0.25">
      <c r="A6" s="6"/>
      <c r="B6" s="7" t="s">
        <v>5</v>
      </c>
      <c r="C6" s="4">
        <f>C7+C10+C15+C20+C26+C29</f>
        <v>44481304.327999994</v>
      </c>
      <c r="D6" s="4">
        <f>D7+D10+D15+D20+D26+D29</f>
        <v>44481304.3288</v>
      </c>
      <c r="E6" s="4">
        <f>E7+E10+E15+E20+E26+E29</f>
        <v>21318348.913000003</v>
      </c>
      <c r="F6" s="4">
        <f>F7+F10+F15+F20+F26+F29</f>
        <v>21318348.913000003</v>
      </c>
      <c r="G6" s="4">
        <f t="shared" si="0"/>
        <v>47.926537306102723</v>
      </c>
      <c r="H6" s="4">
        <f t="shared" si="1"/>
        <v>47.92653730524075</v>
      </c>
      <c r="I6" s="4">
        <f>I8+I9+I11+I16+I17+I18+I19+I21+I22+I23+I24+I25+I27+I28+I29</f>
        <v>18970968.866460003</v>
      </c>
      <c r="J6" s="4">
        <f>J7+J10+J15+J20+J26+J29</f>
        <v>18970968.866459999</v>
      </c>
      <c r="K6" s="5">
        <f t="shared" si="2"/>
        <v>112.37353802572562</v>
      </c>
      <c r="L6" s="5">
        <f t="shared" si="3"/>
        <v>112.37353802572565</v>
      </c>
    </row>
    <row r="7" spans="1:12" x14ac:dyDescent="0.25">
      <c r="A7" s="2" t="s">
        <v>6</v>
      </c>
      <c r="B7" s="3" t="s">
        <v>7</v>
      </c>
      <c r="C7" s="4">
        <f>C8+C9</f>
        <v>29934905.331</v>
      </c>
      <c r="D7" s="4">
        <f>D8+D9</f>
        <v>29934905.331</v>
      </c>
      <c r="E7" s="4">
        <f>E8+E9</f>
        <v>14190648.163000001</v>
      </c>
      <c r="F7" s="4">
        <f>F8+F9</f>
        <v>14190648.163000001</v>
      </c>
      <c r="G7" s="4">
        <f t="shared" si="0"/>
        <v>47.405021015063795</v>
      </c>
      <c r="H7" s="4">
        <f t="shared" si="1"/>
        <v>47.405021015063795</v>
      </c>
      <c r="I7" s="4">
        <f>I8+I9</f>
        <v>12923985.68282</v>
      </c>
      <c r="J7" s="4">
        <f>J8+J9</f>
        <v>12923985.68282</v>
      </c>
      <c r="K7" s="5">
        <f t="shared" si="2"/>
        <v>109.80086570247281</v>
      </c>
      <c r="L7" s="5">
        <f t="shared" si="3"/>
        <v>109.80086570247281</v>
      </c>
    </row>
    <row r="8" spans="1:12" x14ac:dyDescent="0.25">
      <c r="A8" s="8" t="s">
        <v>8</v>
      </c>
      <c r="B8" s="9" t="s">
        <v>9</v>
      </c>
      <c r="C8" s="10">
        <v>8794366.1999999993</v>
      </c>
      <c r="D8" s="10">
        <v>8794366.1999999993</v>
      </c>
      <c r="E8" s="10">
        <v>4728920.2180000003</v>
      </c>
      <c r="F8" s="10">
        <v>4728920.2180000003</v>
      </c>
      <c r="G8" s="10">
        <f>E8/C8*100</f>
        <v>53.7721549280038</v>
      </c>
      <c r="H8" s="10">
        <f>F8/D8*100</f>
        <v>53.7721549280038</v>
      </c>
      <c r="I8" s="10">
        <v>4178441.2192500001</v>
      </c>
      <c r="J8" s="10">
        <v>4178441.2192500001</v>
      </c>
      <c r="K8" s="11">
        <f>E8/I8*100</f>
        <v>113.17426690637538</v>
      </c>
      <c r="L8" s="11">
        <f>F8/J8*100</f>
        <v>113.17426690637538</v>
      </c>
    </row>
    <row r="9" spans="1:12" x14ac:dyDescent="0.25">
      <c r="A9" s="12" t="s">
        <v>10</v>
      </c>
      <c r="B9" s="9" t="s">
        <v>11</v>
      </c>
      <c r="C9" s="10">
        <v>21140539.131000001</v>
      </c>
      <c r="D9" s="10">
        <v>21140539.131000001</v>
      </c>
      <c r="E9" s="10">
        <v>9461727.9450000003</v>
      </c>
      <c r="F9" s="10">
        <v>9461727.9450000003</v>
      </c>
      <c r="G9" s="10">
        <f>E9/C9*100</f>
        <v>44.756322846684363</v>
      </c>
      <c r="H9" s="10">
        <f>F9/D9*100</f>
        <v>44.756322846684363</v>
      </c>
      <c r="I9" s="10">
        <v>8745544.4635700006</v>
      </c>
      <c r="J9" s="10">
        <v>8745544.4635700006</v>
      </c>
      <c r="K9" s="11">
        <f>E9/I9*100</f>
        <v>108.18912400952618</v>
      </c>
      <c r="L9" s="11">
        <f>F9/J9*100</f>
        <v>108.18912400952618</v>
      </c>
    </row>
    <row r="10" spans="1:12" ht="51" x14ac:dyDescent="0.25">
      <c r="A10" s="2" t="s">
        <v>12</v>
      </c>
      <c r="B10" s="3" t="s">
        <v>13</v>
      </c>
      <c r="C10" s="4">
        <f>C11</f>
        <v>3904854.0180000002</v>
      </c>
      <c r="D10" s="4">
        <f>D11</f>
        <v>3904854.0180000002</v>
      </c>
      <c r="E10" s="4">
        <f>E11</f>
        <v>1982829.2650000001</v>
      </c>
      <c r="F10" s="4">
        <f>F11</f>
        <v>1982829.2650000001</v>
      </c>
      <c r="G10" s="4">
        <f t="shared" ref="G10:G42" si="4">E10/C10*100</f>
        <v>50.778575994386898</v>
      </c>
      <c r="H10" s="4">
        <f t="shared" ref="H10:H42" si="5">F10/D10*100</f>
        <v>50.778575994386898</v>
      </c>
      <c r="I10" s="4">
        <f>I11</f>
        <v>1481568.11552</v>
      </c>
      <c r="J10" s="4">
        <f>J11</f>
        <v>1481568.11552</v>
      </c>
      <c r="K10" s="5">
        <f t="shared" ref="K10:K41" si="6">E10/I10*100</f>
        <v>133.83314909581918</v>
      </c>
      <c r="L10" s="5">
        <f t="shared" ref="L10:L41" si="7">F10/J10*100</f>
        <v>133.83314909581918</v>
      </c>
    </row>
    <row r="11" spans="1:12" ht="38.25" x14ac:dyDescent="0.25">
      <c r="A11" s="12" t="s">
        <v>14</v>
      </c>
      <c r="B11" s="9" t="s">
        <v>15</v>
      </c>
      <c r="C11" s="11">
        <f>C12+C13+C14</f>
        <v>3904854.0180000002</v>
      </c>
      <c r="D11" s="11">
        <f>D12+D13+D14</f>
        <v>3904854.0180000002</v>
      </c>
      <c r="E11" s="11">
        <f>E12+E13+E14</f>
        <v>1982829.2650000001</v>
      </c>
      <c r="F11" s="11">
        <f>F12+F13+F14</f>
        <v>1982829.2650000001</v>
      </c>
      <c r="G11" s="10">
        <f t="shared" si="4"/>
        <v>50.778575994386898</v>
      </c>
      <c r="H11" s="10">
        <f t="shared" si="5"/>
        <v>50.778575994386898</v>
      </c>
      <c r="I11" s="11">
        <f>I12+I13+I14</f>
        <v>1481568.11552</v>
      </c>
      <c r="J11" s="11">
        <f>J12+J13+J14</f>
        <v>1481568.11552</v>
      </c>
      <c r="K11" s="11">
        <f t="shared" si="6"/>
        <v>133.83314909581918</v>
      </c>
      <c r="L11" s="11">
        <f t="shared" si="7"/>
        <v>133.83314909581918</v>
      </c>
    </row>
    <row r="12" spans="1:12" x14ac:dyDescent="0.25">
      <c r="A12" s="12"/>
      <c r="B12" s="13" t="s">
        <v>76</v>
      </c>
      <c r="C12" s="10">
        <v>131098</v>
      </c>
      <c r="D12" s="10">
        <v>131098</v>
      </c>
      <c r="E12" s="10">
        <v>33074.900999999998</v>
      </c>
      <c r="F12" s="10">
        <v>33074.900999999998</v>
      </c>
      <c r="G12" s="10">
        <f t="shared" si="4"/>
        <v>25.229142321011761</v>
      </c>
      <c r="H12" s="10">
        <f t="shared" si="5"/>
        <v>25.229142321011761</v>
      </c>
      <c r="I12" s="10">
        <v>55976.8724</v>
      </c>
      <c r="J12" s="10">
        <v>55976.8724</v>
      </c>
      <c r="K12" s="11">
        <f t="shared" si="6"/>
        <v>59.086725609914566</v>
      </c>
      <c r="L12" s="11">
        <f t="shared" si="7"/>
        <v>59.086725609914566</v>
      </c>
    </row>
    <row r="13" spans="1:12" x14ac:dyDescent="0.25">
      <c r="A13" s="12"/>
      <c r="B13" s="17" t="s">
        <v>77</v>
      </c>
      <c r="C13" s="10">
        <v>787860</v>
      </c>
      <c r="D13" s="10">
        <v>787860</v>
      </c>
      <c r="E13" s="10">
        <v>374063.08100000001</v>
      </c>
      <c r="F13" s="10">
        <v>374063.08100000001</v>
      </c>
      <c r="G13" s="10">
        <f t="shared" si="4"/>
        <v>47.478369380346763</v>
      </c>
      <c r="H13" s="10">
        <f t="shared" si="5"/>
        <v>47.478369380346763</v>
      </c>
      <c r="I13" s="10">
        <v>110348.93616</v>
      </c>
      <c r="J13" s="10">
        <v>110348.93616</v>
      </c>
      <c r="K13" s="11">
        <f t="shared" si="6"/>
        <v>338.98204551571638</v>
      </c>
      <c r="L13" s="11">
        <f t="shared" si="7"/>
        <v>338.98204551571638</v>
      </c>
    </row>
    <row r="14" spans="1:12" x14ac:dyDescent="0.25">
      <c r="A14" s="12"/>
      <c r="B14" s="17" t="s">
        <v>16</v>
      </c>
      <c r="C14" s="10">
        <v>2985896.0180000002</v>
      </c>
      <c r="D14" s="10">
        <v>2985896.0180000002</v>
      </c>
      <c r="E14" s="10">
        <v>1575691.2830000001</v>
      </c>
      <c r="F14" s="10">
        <v>1575691.2830000001</v>
      </c>
      <c r="G14" s="10">
        <f t="shared" si="4"/>
        <v>52.771137156190143</v>
      </c>
      <c r="H14" s="10">
        <f t="shared" si="5"/>
        <v>52.771137156190143</v>
      </c>
      <c r="I14" s="10">
        <v>1315242.30696</v>
      </c>
      <c r="J14" s="10">
        <v>1315242.30696</v>
      </c>
      <c r="K14" s="11">
        <f t="shared" si="6"/>
        <v>119.80235692402503</v>
      </c>
      <c r="L14" s="11">
        <f t="shared" si="7"/>
        <v>119.80235692402503</v>
      </c>
    </row>
    <row r="15" spans="1:12" ht="25.5" x14ac:dyDescent="0.25">
      <c r="A15" s="2" t="s">
        <v>17</v>
      </c>
      <c r="B15" s="3" t="s">
        <v>18</v>
      </c>
      <c r="C15" s="4">
        <f>C16+C17+C18+C19</f>
        <v>2178376.1710000001</v>
      </c>
      <c r="D15" s="4">
        <f>D16+D17+D18+D19</f>
        <v>2178376.1710000001</v>
      </c>
      <c r="E15" s="4">
        <f>E16+E17+E18+E19</f>
        <v>1181970.1930000002</v>
      </c>
      <c r="F15" s="4">
        <f>F16+F17+F18+F19</f>
        <v>1181970.1930000002</v>
      </c>
      <c r="G15" s="4">
        <f t="shared" si="4"/>
        <v>54.259232575859841</v>
      </c>
      <c r="H15" s="4">
        <f t="shared" si="5"/>
        <v>54.259232575859841</v>
      </c>
      <c r="I15" s="4">
        <f>SUM(I16:I19)</f>
        <v>1065478.9674499999</v>
      </c>
      <c r="J15" s="4">
        <f>SUM(J16:J19)</f>
        <v>1065478.9674499999</v>
      </c>
      <c r="K15" s="5">
        <f t="shared" si="6"/>
        <v>110.93322619298603</v>
      </c>
      <c r="L15" s="5">
        <f t="shared" si="7"/>
        <v>110.93322619298603</v>
      </c>
    </row>
    <row r="16" spans="1:12" ht="38.25" x14ac:dyDescent="0.25">
      <c r="A16" s="12" t="s">
        <v>19</v>
      </c>
      <c r="B16" s="9" t="s">
        <v>20</v>
      </c>
      <c r="C16" s="10">
        <v>1650020.9</v>
      </c>
      <c r="D16" s="10">
        <v>1650020.9</v>
      </c>
      <c r="E16" s="10">
        <v>918688.49199999997</v>
      </c>
      <c r="F16" s="10">
        <v>918688.49199999997</v>
      </c>
      <c r="G16" s="10">
        <f t="shared" si="4"/>
        <v>55.677385177363512</v>
      </c>
      <c r="H16" s="10">
        <f t="shared" si="5"/>
        <v>55.677385177363512</v>
      </c>
      <c r="I16" s="10">
        <v>792142.17082999996</v>
      </c>
      <c r="J16" s="10">
        <v>792142.17082999996</v>
      </c>
      <c r="K16" s="11">
        <f t="shared" si="6"/>
        <v>115.97520316806336</v>
      </c>
      <c r="L16" s="11">
        <f t="shared" si="7"/>
        <v>115.97520316806336</v>
      </c>
    </row>
    <row r="17" spans="1:12" ht="25.5" x14ac:dyDescent="0.25">
      <c r="A17" s="8" t="s">
        <v>21</v>
      </c>
      <c r="B17" s="9" t="s">
        <v>22</v>
      </c>
      <c r="C17" s="10">
        <v>472960.25400000002</v>
      </c>
      <c r="D17" s="10">
        <v>472960.25400000002</v>
      </c>
      <c r="E17" s="10">
        <v>230998.443</v>
      </c>
      <c r="F17" s="10">
        <v>230998.443</v>
      </c>
      <c r="G17" s="10">
        <f t="shared" si="4"/>
        <v>48.84098421513449</v>
      </c>
      <c r="H17" s="10">
        <f t="shared" si="5"/>
        <v>48.84098421513449</v>
      </c>
      <c r="I17" s="10">
        <v>242283.44329</v>
      </c>
      <c r="J17" s="10">
        <v>242283.44329</v>
      </c>
      <c r="K17" s="11">
        <f t="shared" si="6"/>
        <v>95.342232165450753</v>
      </c>
      <c r="L17" s="11">
        <f t="shared" si="7"/>
        <v>95.342232165450753</v>
      </c>
    </row>
    <row r="18" spans="1:12" x14ac:dyDescent="0.25">
      <c r="A18" s="12" t="s">
        <v>23</v>
      </c>
      <c r="B18" s="9" t="s">
        <v>24</v>
      </c>
      <c r="C18" s="10">
        <v>8172.817</v>
      </c>
      <c r="D18" s="10">
        <v>8172.817</v>
      </c>
      <c r="E18" s="10">
        <v>5193.0870000000004</v>
      </c>
      <c r="F18" s="10">
        <v>5193.0870000000004</v>
      </c>
      <c r="G18" s="10">
        <f t="shared" si="4"/>
        <v>63.540967575806484</v>
      </c>
      <c r="H18" s="10">
        <f t="shared" si="5"/>
        <v>63.540967575806484</v>
      </c>
      <c r="I18" s="10">
        <v>6913.83788</v>
      </c>
      <c r="J18" s="10">
        <v>6913.83788</v>
      </c>
      <c r="K18" s="11">
        <f t="shared" si="6"/>
        <v>75.11149509337352</v>
      </c>
      <c r="L18" s="11">
        <f t="shared" si="7"/>
        <v>75.11149509337352</v>
      </c>
    </row>
    <row r="19" spans="1:12" ht="38.25" x14ac:dyDescent="0.25">
      <c r="A19" s="12" t="s">
        <v>25</v>
      </c>
      <c r="B19" s="9" t="s">
        <v>26</v>
      </c>
      <c r="C19" s="10">
        <v>47222.2</v>
      </c>
      <c r="D19" s="10">
        <v>47222.2</v>
      </c>
      <c r="E19" s="10">
        <v>27090.170999999998</v>
      </c>
      <c r="F19" s="10">
        <v>27090.170999999998</v>
      </c>
      <c r="G19" s="10">
        <f t="shared" si="4"/>
        <v>57.367447937622565</v>
      </c>
      <c r="H19" s="10">
        <f t="shared" si="5"/>
        <v>57.367447937622565</v>
      </c>
      <c r="I19" s="10">
        <v>24139.515449999999</v>
      </c>
      <c r="J19" s="10">
        <v>24139.515449999999</v>
      </c>
      <c r="K19" s="11">
        <f t="shared" si="6"/>
        <v>112.22334208038131</v>
      </c>
      <c r="L19" s="11">
        <f t="shared" si="7"/>
        <v>112.22334208038131</v>
      </c>
    </row>
    <row r="20" spans="1:12" x14ac:dyDescent="0.25">
      <c r="A20" s="2" t="s">
        <v>27</v>
      </c>
      <c r="B20" s="3" t="s">
        <v>28</v>
      </c>
      <c r="C20" s="4">
        <f>C21+C22+C23+C24+C25</f>
        <v>6351335.7850000001</v>
      </c>
      <c r="D20" s="4">
        <f>D21+D22+D23+D24+D25</f>
        <v>6351335.7858000007</v>
      </c>
      <c r="E20" s="4">
        <f>E21+E22+E23+E24+E25</f>
        <v>3132892.753</v>
      </c>
      <c r="F20" s="4">
        <f>F21+F22+F23+F24+F25</f>
        <v>3132892.753</v>
      </c>
      <c r="G20" s="4">
        <f t="shared" si="4"/>
        <v>49.326517429592961</v>
      </c>
      <c r="H20" s="4">
        <f t="shared" si="5"/>
        <v>49.326517423379897</v>
      </c>
      <c r="I20" s="4">
        <f>I21+I22+I23+I24+I25</f>
        <v>2902757.2264099997</v>
      </c>
      <c r="J20" s="4">
        <f t="shared" ref="J20" si="8">J21+J22+J23+J24+J25</f>
        <v>2902757.2264099997</v>
      </c>
      <c r="K20" s="5">
        <f t="shared" si="6"/>
        <v>107.92816996530645</v>
      </c>
      <c r="L20" s="5">
        <f t="shared" si="7"/>
        <v>107.92816996530645</v>
      </c>
    </row>
    <row r="21" spans="1:12" x14ac:dyDescent="0.25">
      <c r="A21" s="12" t="s">
        <v>29</v>
      </c>
      <c r="B21" s="9" t="s">
        <v>30</v>
      </c>
      <c r="C21" s="10">
        <v>250953.84</v>
      </c>
      <c r="D21" s="10">
        <v>250953.84</v>
      </c>
      <c r="E21" s="10">
        <v>35469.790999999997</v>
      </c>
      <c r="F21" s="10">
        <v>35469.790999999997</v>
      </c>
      <c r="G21" s="10">
        <f t="shared" si="4"/>
        <v>14.133990139381808</v>
      </c>
      <c r="H21" s="10">
        <f t="shared" si="5"/>
        <v>14.133990139381808</v>
      </c>
      <c r="I21" s="10">
        <v>28083.534</v>
      </c>
      <c r="J21" s="10">
        <v>28083.534</v>
      </c>
      <c r="K21" s="11">
        <f t="shared" si="6"/>
        <v>126.30102393808413</v>
      </c>
      <c r="L21" s="11">
        <f t="shared" si="7"/>
        <v>126.30102393808413</v>
      </c>
    </row>
    <row r="22" spans="1:12" x14ac:dyDescent="0.25">
      <c r="A22" s="12" t="s">
        <v>31</v>
      </c>
      <c r="B22" s="9" t="s">
        <v>32</v>
      </c>
      <c r="C22" s="10">
        <v>5008546</v>
      </c>
      <c r="D22" s="10">
        <v>5008546</v>
      </c>
      <c r="E22" s="10">
        <v>2674541.3169999998</v>
      </c>
      <c r="F22" s="10">
        <v>2674541.3169999998</v>
      </c>
      <c r="G22" s="10">
        <f t="shared" si="4"/>
        <v>53.399555819193836</v>
      </c>
      <c r="H22" s="10">
        <f t="shared" si="5"/>
        <v>53.399555819193836</v>
      </c>
      <c r="I22" s="10">
        <v>2498113.5835899999</v>
      </c>
      <c r="J22" s="10">
        <v>2498113.5835899999</v>
      </c>
      <c r="K22" s="11">
        <f t="shared" si="6"/>
        <v>107.06243841628924</v>
      </c>
      <c r="L22" s="11">
        <f t="shared" si="7"/>
        <v>107.06243841628924</v>
      </c>
    </row>
    <row r="23" spans="1:12" x14ac:dyDescent="0.25">
      <c r="A23" s="12" t="s">
        <v>33</v>
      </c>
      <c r="B23" s="9" t="s">
        <v>34</v>
      </c>
      <c r="C23" s="10">
        <v>592821.4</v>
      </c>
      <c r="D23" s="10">
        <v>592821.4</v>
      </c>
      <c r="E23" s="10">
        <v>177903.087</v>
      </c>
      <c r="F23" s="10">
        <v>177903.087</v>
      </c>
      <c r="G23" s="10">
        <f t="shared" si="4"/>
        <v>30.009558865452561</v>
      </c>
      <c r="H23" s="10">
        <f t="shared" si="5"/>
        <v>30.009558865452561</v>
      </c>
      <c r="I23" s="11">
        <v>158465.45613000001</v>
      </c>
      <c r="J23" s="11">
        <v>158465.45613000001</v>
      </c>
      <c r="K23" s="11">
        <f t="shared" si="6"/>
        <v>112.26616282482031</v>
      </c>
      <c r="L23" s="11">
        <f t="shared" si="7"/>
        <v>112.26616282482031</v>
      </c>
    </row>
    <row r="24" spans="1:12" x14ac:dyDescent="0.25">
      <c r="A24" s="12" t="s">
        <v>35</v>
      </c>
      <c r="B24" s="14" t="s">
        <v>36</v>
      </c>
      <c r="C24" s="10">
        <v>2184</v>
      </c>
      <c r="D24" s="10">
        <v>2184</v>
      </c>
      <c r="E24" s="10">
        <v>1232</v>
      </c>
      <c r="F24" s="10">
        <v>1232</v>
      </c>
      <c r="G24" s="10">
        <f t="shared" si="4"/>
        <v>56.410256410256409</v>
      </c>
      <c r="H24" s="10">
        <f t="shared" si="5"/>
        <v>56.410256410256409</v>
      </c>
      <c r="I24" s="10">
        <v>755</v>
      </c>
      <c r="J24" s="10">
        <v>755</v>
      </c>
      <c r="K24" s="11">
        <f t="shared" si="6"/>
        <v>163.17880794701986</v>
      </c>
      <c r="L24" s="11">
        <f t="shared" si="7"/>
        <v>163.17880794701986</v>
      </c>
    </row>
    <row r="25" spans="1:12" x14ac:dyDescent="0.25">
      <c r="A25" s="12" t="s">
        <v>37</v>
      </c>
      <c r="B25" s="9" t="s">
        <v>38</v>
      </c>
      <c r="C25" s="10">
        <v>496830.54499999998</v>
      </c>
      <c r="D25" s="10">
        <v>496830.54580000002</v>
      </c>
      <c r="E25" s="10">
        <v>243746.55799999999</v>
      </c>
      <c r="F25" s="10">
        <v>243746.55799999999</v>
      </c>
      <c r="G25" s="10">
        <f t="shared" si="4"/>
        <v>49.060300428992342</v>
      </c>
      <c r="H25" s="10">
        <f t="shared" si="5"/>
        <v>49.060300349995103</v>
      </c>
      <c r="I25" s="11">
        <v>217339.65268999999</v>
      </c>
      <c r="J25" s="11">
        <v>217339.65268999999</v>
      </c>
      <c r="K25" s="11">
        <f t="shared" si="6"/>
        <v>112.15006326878843</v>
      </c>
      <c r="L25" s="11">
        <f t="shared" si="7"/>
        <v>112.15006326878843</v>
      </c>
    </row>
    <row r="26" spans="1:12" ht="25.5" x14ac:dyDescent="0.25">
      <c r="A26" s="12" t="s">
        <v>39</v>
      </c>
      <c r="B26" s="3" t="s">
        <v>40</v>
      </c>
      <c r="C26" s="4">
        <f>C27+C28</f>
        <v>1823961.34</v>
      </c>
      <c r="D26" s="4">
        <f>D27+D28</f>
        <v>1823961.34</v>
      </c>
      <c r="E26" s="4">
        <f>E27+E28</f>
        <v>693007.29600000009</v>
      </c>
      <c r="F26" s="4">
        <f>F27+F28</f>
        <v>693007.29600000009</v>
      </c>
      <c r="G26" s="4">
        <f t="shared" si="4"/>
        <v>37.994626355402907</v>
      </c>
      <c r="H26" s="4">
        <f t="shared" si="5"/>
        <v>37.994626355402907</v>
      </c>
      <c r="I26" s="4">
        <f t="shared" ref="I26:J26" si="9">I27+I28</f>
        <v>454165.80054999999</v>
      </c>
      <c r="J26" s="4">
        <f t="shared" si="9"/>
        <v>454165.80054999999</v>
      </c>
      <c r="K26" s="5">
        <f>E26/I26*100</f>
        <v>152.58905341634275</v>
      </c>
      <c r="L26" s="5">
        <f t="shared" si="7"/>
        <v>152.58905341634275</v>
      </c>
    </row>
    <row r="27" spans="1:12" ht="25.5" customHeight="1" x14ac:dyDescent="0.25">
      <c r="A27" s="12" t="s">
        <v>41</v>
      </c>
      <c r="B27" s="9" t="s">
        <v>42</v>
      </c>
      <c r="C27" s="10">
        <v>1812174.34</v>
      </c>
      <c r="D27" s="10">
        <v>1812174.34</v>
      </c>
      <c r="E27" s="10">
        <v>692446.45700000005</v>
      </c>
      <c r="F27" s="10">
        <v>692446.45700000005</v>
      </c>
      <c r="G27" s="10">
        <f t="shared" si="4"/>
        <v>38.210807962328836</v>
      </c>
      <c r="H27" s="10">
        <f t="shared" si="5"/>
        <v>38.210807962328836</v>
      </c>
      <c r="I27" s="10">
        <v>453815.91781000001</v>
      </c>
      <c r="J27" s="10">
        <v>453815.91781000001</v>
      </c>
      <c r="K27" s="11">
        <f>E27/I27*100</f>
        <v>152.58311351033481</v>
      </c>
      <c r="L27" s="11">
        <f t="shared" si="7"/>
        <v>152.58311351033481</v>
      </c>
    </row>
    <row r="28" spans="1:12" ht="51" x14ac:dyDescent="0.25">
      <c r="A28" s="12" t="s">
        <v>43</v>
      </c>
      <c r="B28" s="9" t="s">
        <v>44</v>
      </c>
      <c r="C28" s="10">
        <v>11787</v>
      </c>
      <c r="D28" s="10">
        <v>11787</v>
      </c>
      <c r="E28" s="10">
        <v>560.83900000000006</v>
      </c>
      <c r="F28" s="10">
        <v>560.83900000000006</v>
      </c>
      <c r="G28" s="10">
        <f t="shared" si="4"/>
        <v>4.75811487231696</v>
      </c>
      <c r="H28" s="10">
        <f t="shared" si="5"/>
        <v>4.75811487231696</v>
      </c>
      <c r="I28" s="10">
        <v>349.88274000000001</v>
      </c>
      <c r="J28" s="10">
        <v>349.88274000000001</v>
      </c>
      <c r="K28" s="11">
        <f>E28/I28*100</f>
        <v>160.29341716027488</v>
      </c>
      <c r="L28" s="11">
        <f t="shared" si="7"/>
        <v>160.29341716027488</v>
      </c>
    </row>
    <row r="29" spans="1:12" x14ac:dyDescent="0.25">
      <c r="A29" s="2"/>
      <c r="B29" s="3" t="s">
        <v>45</v>
      </c>
      <c r="C29" s="5">
        <v>287871.68300000002</v>
      </c>
      <c r="D29" s="5">
        <v>287871.68300000002</v>
      </c>
      <c r="E29" s="5">
        <v>137001.24299999999</v>
      </c>
      <c r="F29" s="5">
        <v>137001.24299999999</v>
      </c>
      <c r="G29" s="4">
        <f t="shared" si="4"/>
        <v>47.591080016022268</v>
      </c>
      <c r="H29" s="4">
        <f t="shared" si="5"/>
        <v>47.591080016022268</v>
      </c>
      <c r="I29" s="5">
        <v>143013.07371</v>
      </c>
      <c r="J29" s="5">
        <v>143013.07371</v>
      </c>
      <c r="K29" s="5">
        <f t="shared" si="6"/>
        <v>95.796306901150359</v>
      </c>
      <c r="L29" s="5">
        <f t="shared" si="7"/>
        <v>95.796306901150359</v>
      </c>
    </row>
    <row r="30" spans="1:12" ht="14.25" customHeight="1" x14ac:dyDescent="0.25">
      <c r="A30" s="2"/>
      <c r="B30" s="3" t="s">
        <v>46</v>
      </c>
      <c r="C30" s="20">
        <v>2463651.4539999999</v>
      </c>
      <c r="D30" s="20">
        <v>2324351.4539999999</v>
      </c>
      <c r="E30" s="20">
        <v>1087083.537</v>
      </c>
      <c r="F30" s="20">
        <v>1008072.878</v>
      </c>
      <c r="G30" s="4">
        <f t="shared" si="4"/>
        <v>44.124891742904801</v>
      </c>
      <c r="H30" s="4">
        <f t="shared" si="5"/>
        <v>43.370071090806739</v>
      </c>
      <c r="I30" s="4">
        <v>1299463.23654</v>
      </c>
      <c r="J30" s="5">
        <v>1226236.74346</v>
      </c>
      <c r="K30" s="5">
        <f t="shared" si="6"/>
        <v>83.656351825274399</v>
      </c>
      <c r="L30" s="5">
        <f t="shared" si="7"/>
        <v>82.208666750237811</v>
      </c>
    </row>
    <row r="31" spans="1:12" x14ac:dyDescent="0.25">
      <c r="A31" s="12" t="s">
        <v>47</v>
      </c>
      <c r="B31" s="15" t="s">
        <v>48</v>
      </c>
      <c r="C31" s="21">
        <f>C32+C38+C39+C40+C41+C42</f>
        <v>52949895.745000005</v>
      </c>
      <c r="D31" s="21">
        <f>D32+D38+D39+D40+D41+D42</f>
        <v>35408046.845000006</v>
      </c>
      <c r="E31" s="21">
        <f>E32+E38+E39+E40+E41+E42</f>
        <v>24189592.763999999</v>
      </c>
      <c r="F31" s="21">
        <f>F32+F38+F39+F40+F41+F42</f>
        <v>15433479.969000004</v>
      </c>
      <c r="G31" s="4">
        <f t="shared" si="4"/>
        <v>45.683928974089042</v>
      </c>
      <c r="H31" s="4">
        <f t="shared" si="5"/>
        <v>43.587493081899197</v>
      </c>
      <c r="I31" s="21">
        <f>I32+I38+I39+I40+I41+I42</f>
        <v>20150648.80407</v>
      </c>
      <c r="J31" s="21">
        <f>J32+J38+J39+J40+J41+J42</f>
        <v>11916026.00697</v>
      </c>
      <c r="K31" s="5">
        <f t="shared" si="6"/>
        <v>120.0437415152321</v>
      </c>
      <c r="L31" s="5">
        <f t="shared" si="7"/>
        <v>129.51868315806422</v>
      </c>
    </row>
    <row r="32" spans="1:12" ht="51.75" x14ac:dyDescent="0.25">
      <c r="A32" s="12" t="s">
        <v>49</v>
      </c>
      <c r="B32" s="15" t="s">
        <v>50</v>
      </c>
      <c r="C32" s="4">
        <f>SUM(C33:C37)</f>
        <v>52748745.064999998</v>
      </c>
      <c r="D32" s="4">
        <f>SUM(D33:D37)</f>
        <v>35206896.164999999</v>
      </c>
      <c r="E32" s="4">
        <f>SUM(E33:E37)</f>
        <v>24143268.672000002</v>
      </c>
      <c r="F32" s="4">
        <f>SUM(F33:F37)</f>
        <v>15387104.999000002</v>
      </c>
      <c r="G32" s="4">
        <f t="shared" si="4"/>
        <v>45.770318596678074</v>
      </c>
      <c r="H32" s="4">
        <f t="shared" si="5"/>
        <v>43.704804101125745</v>
      </c>
      <c r="I32" s="4">
        <f>SUM(I33:I37)</f>
        <v>20229235.09773</v>
      </c>
      <c r="J32" s="4">
        <f>SUM(J33:J37)</f>
        <v>11995091.31433</v>
      </c>
      <c r="K32" s="5">
        <f t="shared" si="6"/>
        <v>119.34840123890405</v>
      </c>
      <c r="L32" s="5">
        <f t="shared" si="7"/>
        <v>128.27834816578439</v>
      </c>
    </row>
    <row r="33" spans="1:12" ht="26.25" x14ac:dyDescent="0.25">
      <c r="A33" s="12" t="s">
        <v>51</v>
      </c>
      <c r="B33" s="16" t="s">
        <v>52</v>
      </c>
      <c r="C33" s="10">
        <v>18508042.600000001</v>
      </c>
      <c r="D33" s="10">
        <v>18508042.600000001</v>
      </c>
      <c r="E33" s="10">
        <v>11404021.800000001</v>
      </c>
      <c r="F33" s="10">
        <v>11404021.800000001</v>
      </c>
      <c r="G33" s="10">
        <f t="shared" si="4"/>
        <v>61.616574191373431</v>
      </c>
      <c r="H33" s="10">
        <f t="shared" si="5"/>
        <v>61.616574191373431</v>
      </c>
      <c r="I33" s="10">
        <v>9487299.4053399991</v>
      </c>
      <c r="J33" s="10">
        <v>9487299.4053399991</v>
      </c>
      <c r="K33" s="11">
        <f t="shared" si="6"/>
        <v>120.20303473906557</v>
      </c>
      <c r="L33" s="11">
        <f t="shared" si="7"/>
        <v>120.20303473906557</v>
      </c>
    </row>
    <row r="34" spans="1:12" ht="39" x14ac:dyDescent="0.25">
      <c r="A34" s="12" t="s">
        <v>53</v>
      </c>
      <c r="B34" s="16" t="s">
        <v>54</v>
      </c>
      <c r="C34" s="10">
        <v>4686866.4000000004</v>
      </c>
      <c r="D34" s="10">
        <v>4686866.4000000004</v>
      </c>
      <c r="E34" s="10">
        <v>554950.02099999995</v>
      </c>
      <c r="F34" s="10">
        <v>554950.02099999995</v>
      </c>
      <c r="G34" s="10">
        <f t="shared" si="4"/>
        <v>11.840534242665845</v>
      </c>
      <c r="H34" s="10">
        <f t="shared" si="5"/>
        <v>11.840534242665845</v>
      </c>
      <c r="I34" s="10">
        <v>575902.71010000003</v>
      </c>
      <c r="J34" s="10">
        <v>575902.71010000003</v>
      </c>
      <c r="K34" s="11">
        <f t="shared" si="6"/>
        <v>96.361765844727159</v>
      </c>
      <c r="L34" s="11">
        <f t="shared" si="7"/>
        <v>96.361765844727159</v>
      </c>
    </row>
    <row r="35" spans="1:12" ht="26.25" x14ac:dyDescent="0.25">
      <c r="A35" s="12" t="s">
        <v>55</v>
      </c>
      <c r="B35" s="16" t="s">
        <v>56</v>
      </c>
      <c r="C35" s="10">
        <v>4201496.5</v>
      </c>
      <c r="D35" s="10">
        <v>4201496.5</v>
      </c>
      <c r="E35" s="10">
        <v>2061421.2420000001</v>
      </c>
      <c r="F35" s="10">
        <v>2061421.2420000001</v>
      </c>
      <c r="G35" s="10">
        <f t="shared" si="4"/>
        <v>49.063976180867932</v>
      </c>
      <c r="H35" s="10">
        <f t="shared" si="5"/>
        <v>49.063976180867932</v>
      </c>
      <c r="I35" s="10">
        <v>1653851.7017300001</v>
      </c>
      <c r="J35" s="10">
        <v>1653851.7017300001</v>
      </c>
      <c r="K35" s="11">
        <f t="shared" si="6"/>
        <v>124.64365697623703</v>
      </c>
      <c r="L35" s="11">
        <f t="shared" si="7"/>
        <v>124.64365697623703</v>
      </c>
    </row>
    <row r="36" spans="1:12" x14ac:dyDescent="0.25">
      <c r="A36" s="12" t="s">
        <v>57</v>
      </c>
      <c r="B36" s="16" t="s">
        <v>58</v>
      </c>
      <c r="C36" s="10">
        <v>7810490.665</v>
      </c>
      <c r="D36" s="10">
        <v>7810490.665</v>
      </c>
      <c r="E36" s="10">
        <v>1366711.936</v>
      </c>
      <c r="F36" s="10">
        <v>1366711.936</v>
      </c>
      <c r="G36" s="10">
        <f t="shared" si="4"/>
        <v>17.49841328310454</v>
      </c>
      <c r="H36" s="10">
        <f t="shared" si="5"/>
        <v>17.49841328310454</v>
      </c>
      <c r="I36" s="10">
        <v>278037.49716000003</v>
      </c>
      <c r="J36" s="10">
        <v>278037.49716000003</v>
      </c>
      <c r="K36" s="11">
        <f t="shared" si="6"/>
        <v>491.55669647447201</v>
      </c>
      <c r="L36" s="11">
        <f t="shared" si="7"/>
        <v>491.55669647447201</v>
      </c>
    </row>
    <row r="37" spans="1:12" ht="43.5" customHeight="1" x14ac:dyDescent="0.25">
      <c r="A37" s="12" t="s">
        <v>66</v>
      </c>
      <c r="B37" s="16" t="s">
        <v>67</v>
      </c>
      <c r="C37" s="10">
        <v>17541848.899999999</v>
      </c>
      <c r="D37" s="10">
        <v>0</v>
      </c>
      <c r="E37" s="10">
        <v>8756163.6730000004</v>
      </c>
      <c r="F37" s="10">
        <v>0</v>
      </c>
      <c r="G37" s="10">
        <f t="shared" si="4"/>
        <v>49.915853926891373</v>
      </c>
      <c r="H37" s="10" t="s">
        <v>68</v>
      </c>
      <c r="I37" s="10">
        <v>8234143.7834000001</v>
      </c>
      <c r="J37" s="10">
        <v>0</v>
      </c>
      <c r="K37" s="11">
        <f t="shared" si="6"/>
        <v>106.33969849606453</v>
      </c>
      <c r="L37" s="11" t="s">
        <v>68</v>
      </c>
    </row>
    <row r="38" spans="1:12" ht="39" x14ac:dyDescent="0.25">
      <c r="A38" s="2" t="s">
        <v>75</v>
      </c>
      <c r="B38" s="15" t="s">
        <v>59</v>
      </c>
      <c r="C38" s="4">
        <v>214678.20300000001</v>
      </c>
      <c r="D38" s="4">
        <v>214678.20300000001</v>
      </c>
      <c r="E38" s="4">
        <v>63431.652999999998</v>
      </c>
      <c r="F38" s="4">
        <v>63431.652999999998</v>
      </c>
      <c r="G38" s="4">
        <f t="shared" si="4"/>
        <v>29.547318783919575</v>
      </c>
      <c r="H38" s="4">
        <f t="shared" si="5"/>
        <v>29.547318783919575</v>
      </c>
      <c r="I38" s="4">
        <v>0</v>
      </c>
      <c r="J38" s="4">
        <v>0</v>
      </c>
      <c r="K38" s="11" t="s">
        <v>68</v>
      </c>
      <c r="L38" s="11" t="s">
        <v>68</v>
      </c>
    </row>
    <row r="39" spans="1:12" ht="26.25" x14ac:dyDescent="0.25">
      <c r="A39" s="2" t="s">
        <v>74</v>
      </c>
      <c r="B39" s="15" t="s">
        <v>60</v>
      </c>
      <c r="C39" s="4">
        <v>0</v>
      </c>
      <c r="D39" s="4">
        <v>0</v>
      </c>
      <c r="E39" s="4">
        <v>0</v>
      </c>
      <c r="F39" s="4">
        <v>0</v>
      </c>
      <c r="G39" s="4" t="s">
        <v>68</v>
      </c>
      <c r="H39" s="4" t="s">
        <v>68</v>
      </c>
      <c r="I39" s="4">
        <v>18.794</v>
      </c>
      <c r="J39" s="4">
        <v>18.794</v>
      </c>
      <c r="K39" s="5">
        <f t="shared" si="6"/>
        <v>0</v>
      </c>
      <c r="L39" s="5">
        <f t="shared" si="7"/>
        <v>0</v>
      </c>
    </row>
    <row r="40" spans="1:12" x14ac:dyDescent="0.25">
      <c r="A40" s="2" t="s">
        <v>73</v>
      </c>
      <c r="B40" s="15" t="s">
        <v>61</v>
      </c>
      <c r="C40" s="4">
        <v>3798.6289999999999</v>
      </c>
      <c r="D40" s="4">
        <v>3798.6289999999999</v>
      </c>
      <c r="E40" s="21">
        <v>2687.6610000000001</v>
      </c>
      <c r="F40" s="21">
        <v>2687.6610000000001</v>
      </c>
      <c r="G40" s="4">
        <f t="shared" si="4"/>
        <v>70.753448151951673</v>
      </c>
      <c r="H40" s="4">
        <f t="shared" si="5"/>
        <v>70.753448151951673</v>
      </c>
      <c r="I40" s="4">
        <v>25799.517039999999</v>
      </c>
      <c r="J40" s="4">
        <v>25799.517039999999</v>
      </c>
      <c r="K40" s="5">
        <f t="shared" si="6"/>
        <v>10.417485706546389</v>
      </c>
      <c r="L40" s="5">
        <f t="shared" si="7"/>
        <v>10.417485706546389</v>
      </c>
    </row>
    <row r="41" spans="1:12" ht="89.25" customHeight="1" x14ac:dyDescent="0.25">
      <c r="A41" s="2" t="s">
        <v>71</v>
      </c>
      <c r="B41" s="15" t="s">
        <v>62</v>
      </c>
      <c r="C41" s="4">
        <v>5129.2259999999997</v>
      </c>
      <c r="D41" s="4">
        <v>59.225999999999999</v>
      </c>
      <c r="E41" s="4">
        <v>1094.356</v>
      </c>
      <c r="F41" s="4">
        <v>1047.287</v>
      </c>
      <c r="G41" s="4">
        <f t="shared" si="4"/>
        <v>21.335694703255427</v>
      </c>
      <c r="H41" s="4">
        <f t="shared" si="5"/>
        <v>1768.2892648498971</v>
      </c>
      <c r="I41" s="4">
        <v>555.78111000000001</v>
      </c>
      <c r="J41" s="4">
        <v>533.16623000000004</v>
      </c>
      <c r="K41" s="11">
        <f t="shared" si="6"/>
        <v>196.90413731405874</v>
      </c>
      <c r="L41" s="11">
        <f t="shared" si="7"/>
        <v>196.42785703063001</v>
      </c>
    </row>
    <row r="42" spans="1:12" ht="51.75" x14ac:dyDescent="0.25">
      <c r="A42" s="2" t="s">
        <v>72</v>
      </c>
      <c r="B42" s="15" t="s">
        <v>63</v>
      </c>
      <c r="C42" s="4">
        <v>-22455.378000000001</v>
      </c>
      <c r="D42" s="4">
        <v>-17385.378000000001</v>
      </c>
      <c r="E42" s="4">
        <v>-20889.578000000001</v>
      </c>
      <c r="F42" s="4">
        <v>-20791.631000000001</v>
      </c>
      <c r="G42" s="4">
        <f t="shared" si="4"/>
        <v>93.027060154587474</v>
      </c>
      <c r="H42" s="4">
        <f t="shared" si="5"/>
        <v>119.59263123298211</v>
      </c>
      <c r="I42" s="4">
        <v>-104960.38581000001</v>
      </c>
      <c r="J42" s="4">
        <v>-105416.78462999999</v>
      </c>
      <c r="K42" s="11" t="s">
        <v>68</v>
      </c>
      <c r="L42" s="11" t="s">
        <v>68</v>
      </c>
    </row>
  </sheetData>
  <mergeCells count="1">
    <mergeCell ref="A1:L1"/>
  </mergeCells>
  <pageMargins left="0.31496062992125984" right="0.11811023622047245" top="0.74803149606299213" bottom="0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 консолидированный бюджет</vt:lpstr>
      <vt:lpstr>'Доходы консолидированный бюджет'!Заголовки_для_печати</vt:lpstr>
      <vt:lpstr>'Доходы консолидированный бюджет'!Область_печати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Анастасия Гаранина</cp:lastModifiedBy>
  <cp:lastPrinted>2018-11-26T07:16:17Z</cp:lastPrinted>
  <dcterms:created xsi:type="dcterms:W3CDTF">2018-08-06T04:38:07Z</dcterms:created>
  <dcterms:modified xsi:type="dcterms:W3CDTF">2019-08-13T04:31:35Z</dcterms:modified>
</cp:coreProperties>
</file>