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480" yWindow="570" windowWidth="15195" windowHeight="11100"/>
  </bookViews>
  <sheets>
    <sheet name="I полугодие 2019" sheetId="7" r:id="rId1"/>
  </sheets>
  <definedNames>
    <definedName name="_xlnm.Print_Titles" localSheetId="0">'I полугодие 2019'!$9:$13</definedName>
  </definedNames>
  <calcPr calcId="145621"/>
</workbook>
</file>

<file path=xl/calcChain.xml><?xml version="1.0" encoding="utf-8"?>
<calcChain xmlns="http://schemas.openxmlformats.org/spreadsheetml/2006/main">
  <c r="C22" i="7" l="1"/>
  <c r="E79" i="7" l="1"/>
  <c r="E78" i="7"/>
  <c r="E77" i="7"/>
  <c r="E76" i="7"/>
  <c r="E75" i="7"/>
  <c r="E74" i="7"/>
  <c r="E73" i="7"/>
  <c r="G79" i="7"/>
  <c r="G78" i="7"/>
  <c r="G76" i="7"/>
  <c r="G75" i="7"/>
  <c r="G74" i="7"/>
  <c r="G73" i="7"/>
  <c r="G35" i="7"/>
  <c r="G37" i="7"/>
  <c r="C72" i="7"/>
  <c r="C71" i="7" s="1"/>
  <c r="D72" i="7"/>
  <c r="E72" i="7" s="1"/>
  <c r="D71" i="7" l="1"/>
  <c r="D18" i="7"/>
  <c r="F72" i="7"/>
  <c r="F71" i="7" s="1"/>
  <c r="E71" i="7" l="1"/>
  <c r="G71" i="7"/>
  <c r="G72" i="7"/>
  <c r="E19" i="7"/>
  <c r="F22" i="7" l="1"/>
  <c r="G27" i="7"/>
  <c r="G23" i="7"/>
  <c r="G24" i="7"/>
  <c r="G25" i="7"/>
  <c r="G20" i="7"/>
  <c r="E25" i="7"/>
  <c r="E20" i="7"/>
  <c r="D22" i="7"/>
  <c r="D21" i="7" s="1"/>
  <c r="E22" i="7" l="1"/>
  <c r="G22" i="7"/>
  <c r="F21" i="7"/>
  <c r="G21" i="7" s="1"/>
  <c r="C21" i="7"/>
  <c r="G36" i="7"/>
  <c r="G34" i="7"/>
  <c r="G32" i="7"/>
  <c r="G31" i="7"/>
  <c r="G30" i="7"/>
  <c r="G19" i="7"/>
  <c r="E37" i="7"/>
  <c r="E36" i="7"/>
  <c r="E35" i="7"/>
  <c r="E34" i="7"/>
  <c r="E32" i="7"/>
  <c r="E31" i="7"/>
  <c r="E30" i="7"/>
  <c r="E27" i="7"/>
  <c r="E23" i="7"/>
  <c r="F33" i="7"/>
  <c r="D33" i="7"/>
  <c r="C33" i="7"/>
  <c r="E33" i="7" l="1"/>
  <c r="G33" i="7"/>
  <c r="E24" i="7"/>
  <c r="F29" i="7" l="1"/>
  <c r="F26" i="7"/>
  <c r="F18" i="7"/>
  <c r="G38" i="7"/>
  <c r="G39" i="7"/>
  <c r="G40" i="7"/>
  <c r="G41" i="7"/>
  <c r="G42" i="7"/>
  <c r="G43" i="7"/>
  <c r="E38" i="7"/>
  <c r="E39" i="7"/>
  <c r="E40" i="7"/>
  <c r="E41" i="7"/>
  <c r="E42" i="7"/>
  <c r="E43" i="7"/>
  <c r="D29" i="7"/>
  <c r="C29" i="7"/>
  <c r="D26" i="7"/>
  <c r="D17" i="7" s="1"/>
  <c r="D16" i="7" s="1"/>
  <c r="D15" i="7" s="1"/>
  <c r="C26" i="7"/>
  <c r="C18" i="7"/>
  <c r="G46" i="7"/>
  <c r="G47" i="7"/>
  <c r="G48" i="7"/>
  <c r="G49" i="7"/>
  <c r="G50" i="7"/>
  <c r="G45" i="7"/>
  <c r="C17" i="7" l="1"/>
  <c r="C16" i="7" s="1"/>
  <c r="F17" i="7"/>
  <c r="F16" i="7" s="1"/>
  <c r="F15" i="7" s="1"/>
  <c r="G26" i="7"/>
  <c r="E29" i="7"/>
  <c r="G29" i="7"/>
  <c r="E26" i="7"/>
  <c r="E21" i="7"/>
  <c r="G18" i="7"/>
  <c r="E18" i="7"/>
  <c r="G17" i="7" l="1"/>
  <c r="E17" i="7"/>
  <c r="C14" i="7"/>
  <c r="C15" i="7"/>
  <c r="G16" i="7" l="1"/>
  <c r="E16" i="7"/>
  <c r="D14" i="7"/>
  <c r="G14" i="7" s="1"/>
  <c r="G15" i="7" l="1"/>
  <c r="E15" i="7"/>
</calcChain>
</file>

<file path=xl/sharedStrings.xml><?xml version="1.0" encoding="utf-8"?>
<sst xmlns="http://schemas.openxmlformats.org/spreadsheetml/2006/main" count="115" uniqueCount="105">
  <si>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</si>
  <si>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</si>
  <si>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</si>
  <si>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 (работы, услуги), реализуемые на территории РФ</t>
  </si>
  <si>
    <t>Акцизы по подакцизным товарам (продукции), производимым на территории РФ</t>
  </si>
  <si>
    <t>Налоги на совокупный доход</t>
  </si>
  <si>
    <t>Налоги на имущество</t>
  </si>
  <si>
    <t>Налоги, сборы и регулярные платежи за пользование природными ресурсами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</si>
  <si>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</si>
  <si>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</si>
  <si>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</si>
  <si>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</si>
  <si>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</si>
  <si>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</si>
  <si>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</si>
  <si>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Транспортный налог</t>
  </si>
  <si>
    <t>Налог на добычу полезных ископаемых</t>
  </si>
  <si>
    <t>Сборы за пользование объектами животного мира и за пользование объектами водных биологических ресурсов</t>
  </si>
  <si>
    <t>Налог на имущество организаций</t>
  </si>
  <si>
    <t>Налог на игорный бизнес</t>
  </si>
  <si>
    <t>Налог, взимаемый в связи с применением упрощенной системы налогообложения</t>
  </si>
  <si>
    <t>Единый  сельскохозяйственный налог</t>
  </si>
  <si>
    <t>Пояснение различий показателей между  первоначальными годовыми бюджетными назначениями и фактическими поступлениями</t>
  </si>
  <si>
    <t>Наименование доходов (объем которых составляет более 10 %)</t>
  </si>
  <si>
    <t xml:space="preserve">НАЛОГОВЫЕ И НЕНАЛОГОВЫЕ ДОХОДЫ </t>
  </si>
  <si>
    <t>ДОХОДЫ ВСЕГО</t>
  </si>
  <si>
    <t xml:space="preserve">Рост поступлений обусловлен увеличением количества налогоплательщиков, которые применяют упрощенную систему налогообложения. </t>
  </si>
  <si>
    <t>Фактическое исполнение сложилось вследствие ошибочного зачисления налога.</t>
  </si>
  <si>
    <t>Низкое исполнение обусловлено снижением  количества договоров аренды земельных участков,  а также снижением платежей от государственных и муниципальных унитарных предприятий.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</si>
  <si>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</si>
  <si>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</si>
  <si>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</si>
  <si>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Безвозмездные поступления от государственных (муниципальных) организаций</t>
  </si>
  <si>
    <t>Безвозмездные поступления от негосударственных организаций</t>
  </si>
  <si>
    <t xml:space="preserve">Прочие безвозмездные поступления   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</si>
  <si>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</si>
  <si>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</si>
  <si>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Субсидии бюджетам субъектов Российской Федерации (межбюджетные субсидии)</t>
  </si>
  <si>
    <t>Субвенции бюджетам субъектов Российской Федерации и муниципальных образований</t>
  </si>
  <si>
    <t>Иные межбюджетные трансферты</t>
  </si>
  <si>
    <t>Прочие безвозмездные поступления от других бюджетов бюджетной системы</t>
  </si>
  <si>
    <t>Недовыполнение плана связано с проведением работы по невыясненным поступлениям прошлых лет.</t>
  </si>
  <si>
    <t>Безвозмездные поступления от других бюджетов бюджетной системы Российской Федерации отражаются в годовом отчете в соответствии с фактическим поступлением по итогам 2016 года.</t>
  </si>
  <si>
    <t>Перевыполнение плана обусловлено увеличением поступлений налога от кредитных организаций и организаций, осуществляющих добычу полезных ископаемых</t>
  </si>
  <si>
    <t>Перевыполнение плана обусловлено  перечислением налоговыми агентами налога на доходы физических лиц, сокращением имущественных налоговых вычетов, темпом роста среднемесячной начисленной заработной платы за январь-декабрь на 5,9 процента</t>
  </si>
  <si>
    <t>Рост поступлений обусловлен увеличением количества транспортных средств организаций, учтенных в базе данных налоговых органов</t>
  </si>
  <si>
    <t>Фактическое исполнение выше запланированного уровня обусловлено увеличением поступлений штрафов  за нарушение законодательства Российской Федерации о безопасности дорожного движения</t>
  </si>
  <si>
    <t>тыс.рублей</t>
  </si>
  <si>
    <t>Перевыполнение поступлений обусловлено фактическим перечислением доходов от уплаты акцизов на нефтепродукты через Межрегиональное операционное управление Федерального казначейства.</t>
  </si>
  <si>
    <t>Фактическое поступление выше запланированного уровня возникло в связи с поступлением возврата дебиторской задолженности прошлых лет</t>
  </si>
  <si>
    <t>Рост поступлений  обусловлен поступлением  заявок на участие в аукционе по продаже запланированных объектов недвижимости, находящихся в собственности Забайкальского края.</t>
  </si>
  <si>
    <t>Рост поступлений  обусловлен  в связи с увеличением  административных платежей, взимаемых за выполнение определенных функций.</t>
  </si>
  <si>
    <t>Снижение поступлений обусловлено снижением ставки с 1,6 % до 1,0 % для железнодорожных путей общего пользования (Федеральный закон от 28.12.2016 года № 464-ФЗ).</t>
  </si>
  <si>
    <t>Неисполнение плана обусловлено снижением стартовых размеров разовых платежей по результатам аукционов</t>
  </si>
  <si>
    <t>НАЛОГОВЫЕ ДОХОДЫ</t>
  </si>
  <si>
    <t>НЕНАЛОГОВЫЕ ДОХОДЫ</t>
  </si>
  <si>
    <t>ПРОЧИЕ НАЛОГОВЫЕ ДОХОДЫ</t>
  </si>
  <si>
    <t xml:space="preserve"> 1 00 00000 00 0000 110</t>
  </si>
  <si>
    <t xml:space="preserve"> 1 01 00000 00 0000 110</t>
  </si>
  <si>
    <t xml:space="preserve"> 1 01 01000 00 0000 110</t>
  </si>
  <si>
    <t xml:space="preserve"> 1 01 02000 01 0000 110 </t>
  </si>
  <si>
    <t>1 03 00000 00 0000 000</t>
  </si>
  <si>
    <t>1 03 02000 01 0000 000</t>
  </si>
  <si>
    <t>1 05 00000 00 0000 000</t>
  </si>
  <si>
    <t>1 05 03000 01 0000 110</t>
  </si>
  <si>
    <t>1 06 00000 00 0000 000</t>
  </si>
  <si>
    <t>1 06 02000 02 0000 110</t>
  </si>
  <si>
    <t>1 06 04000 02 0000 110</t>
  </si>
  <si>
    <t>1 06 05000 02 0000 110</t>
  </si>
  <si>
    <t>1 05 01000 00 0000 000</t>
  </si>
  <si>
    <t>Код бюджетной классификации</t>
  </si>
  <si>
    <t>Уточненные годовые бюджетные назначения (годовой план), тыс. руб.</t>
  </si>
  <si>
    <t>Фактическое поступление на 01.04.2018 года, тыс. руб.</t>
  </si>
  <si>
    <t>% исполнения уточненных  годовых бюджетных назначений на 01.04.2018 года</t>
  </si>
  <si>
    <t>Фактическое поступление на 01.04.2017 года, тыс. руб.</t>
  </si>
  <si>
    <t xml:space="preserve">Темп роста к соответствующему периоду прошлого года </t>
  </si>
  <si>
    <t>ДОХОДЫ БЮДЖЕТА - ВСЕГО</t>
  </si>
  <si>
    <t>Акцизы на алкогольную продукцию</t>
  </si>
  <si>
    <t>Акцизы на нефтепродукты</t>
  </si>
  <si>
    <t>2 00 00000 00 0000 000</t>
  </si>
  <si>
    <t>БЕЗВОЗМЕЗДНЫЕ ПОСТУПЛЕНИЯ, в том числе:</t>
  </si>
  <si>
    <t>2 02 00000 00 0000 000</t>
  </si>
  <si>
    <t>БЕЗВОЗМЕЗДНЫЕ ПОСТУПЛЕНИЯ ОТ ДРУГИХ БЮДЖЕТОВ БЮДЖЕТНОЙ СИСТЕМЫ РОССИЙСКОЙ ФЕДЕРАЦИИ, в том числе:</t>
  </si>
  <si>
    <t>2 02 10000 00 0000 151</t>
  </si>
  <si>
    <t>Дотации бюджетам бюджетной системы Российской Федерации</t>
  </si>
  <si>
    <t>2 02 20000 00 0000 151</t>
  </si>
  <si>
    <t>Субсидии бюджетам бюджетной системы Российской Федерации (межбюджетные субсидии)</t>
  </si>
  <si>
    <t>2 02 30000 00 0000 151</t>
  </si>
  <si>
    <t>Субвенции бюджетам бюджетной системы Российской Федерации</t>
  </si>
  <si>
    <t>2 02 40000 00 0000 151</t>
  </si>
  <si>
    <t>Х</t>
  </si>
  <si>
    <t>2 07 00000 00 0000 000</t>
  </si>
  <si>
    <t>Прочие безвозмездные поступления</t>
  </si>
  <si>
    <t>2 18 00000 00 0000 000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</si>
  <si>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</si>
  <si>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2 19 00000 00 0000 000</t>
  </si>
  <si>
    <t>Акцизы на пиво</t>
  </si>
  <si>
    <t>1 07 00000 00 0000 000</t>
  </si>
  <si>
    <t>1 07 01000 01 0000 110</t>
  </si>
  <si>
    <t>1 07 0400 001 0000 110</t>
  </si>
  <si>
    <t>2 03 00000 00 0000 000</t>
  </si>
  <si>
    <t>Сведения об исполнении доходов бюджета Забайкальского края по состоянию на 01.07.2019 года 
(в сравнении с запланированными значениями на 2019 год и исполнением на 01.07.2018 года)</t>
  </si>
  <si>
    <t>% исполнения уточненных  годовых бюджетных назначений на 01.07.2019 года</t>
  </si>
  <si>
    <t>Фактическое поступление на 01.07.2018 года, тыс. руб.</t>
  </si>
  <si>
    <t>Фактическое поступление на 01.07.2019 года, тыс.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</si>
</sst>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0.0%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13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2" borderId="8" applyNumberFormat="0" applyFont="0" applyAlignment="0" applyProtection="0"/>
    <xf numFmtId="9" fontId="1" fillId="0" borderId="0" applyFont="0" applyFill="0" applyBorder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</cellStyleXfs>
  <cellXfs count="80">
    <xf numFmtId="0" fontId="0" fillId="0" borderId="0" xfId="0"/>
    <xf numFmtId="164" fontId="23" fillId="14" borderId="10" xfId="0" applyNumberFormat="1" applyFont="1" applyFill="1" applyBorder="1" applyAlignment="1">
      <alignment horizontal="left" vertical="center" wrapText="1"/>
    </xf>
    <xf numFmtId="164" fontId="22" fillId="14" borderId="10" xfId="0" applyNumberFormat="1" applyFont="1" applyFill="1" applyBorder="1" applyAlignment="1">
      <alignment horizontal="left" vertical="center" wrapText="1"/>
    </xf>
    <xf numFmtId="165" fontId="20" fillId="14" borderId="10" xfId="0" applyNumberFormat="1" applyFont="1" applyFill="1" applyBorder="1" applyAlignment="1">
      <alignment horizontal="center" vertical="center" wrapText="1"/>
    </xf>
    <xf numFmtId="165" fontId="20" fillId="14" borderId="10" xfId="0" applyNumberFormat="1" applyFont="1" applyFill="1" applyBorder="1" applyAlignment="1">
      <alignment horizontal="center" vertical="center"/>
    </xf>
    <xf numFmtId="165" fontId="25" fillId="14" borderId="10" xfId="0" applyNumberFormat="1" applyFont="1" applyFill="1" applyBorder="1" applyAlignment="1">
      <alignment horizontal="center" vertical="center" wrapText="1"/>
    </xf>
    <xf numFmtId="164" fontId="22" fillId="14" borderId="0" xfId="0" applyNumberFormat="1" applyFont="1" applyFill="1"/>
    <xf numFmtId="164" fontId="23" fillId="14" borderId="0" xfId="0" applyNumberFormat="1" applyFont="1" applyFill="1"/>
    <xf numFmtId="164" fontId="22" fillId="14" borderId="11" xfId="0" applyNumberFormat="1" applyFont="1" applyFill="1" applyBorder="1" applyAlignment="1">
      <alignment horizontal="left" vertical="center" wrapText="1"/>
    </xf>
    <xf numFmtId="166" fontId="25" fillId="14" borderId="10" xfId="0" applyNumberFormat="1" applyFont="1" applyFill="1" applyBorder="1" applyAlignment="1">
      <alignment horizontal="center" vertical="center" wrapText="1"/>
    </xf>
    <xf numFmtId="0" fontId="19" fillId="14" borderId="0" xfId="0" applyFont="1" applyFill="1" applyAlignment="1">
      <alignment horizontal="left"/>
    </xf>
    <xf numFmtId="0" fontId="17" fillId="14" borderId="0" xfId="0" applyFont="1" applyFill="1"/>
    <xf numFmtId="0" fontId="17" fillId="14" borderId="0" xfId="0" applyFont="1" applyFill="1" applyAlignment="1">
      <alignment vertical="center"/>
    </xf>
    <xf numFmtId="0" fontId="18" fillId="14" borderId="0" xfId="0" applyFont="1" applyFill="1" applyAlignment="1">
      <alignment horizontal="center"/>
    </xf>
    <xf numFmtId="166" fontId="18" fillId="14" borderId="0" xfId="0" applyNumberFormat="1" applyFont="1" applyFill="1" applyAlignment="1">
      <alignment horizontal="center"/>
    </xf>
    <xf numFmtId="0" fontId="17" fillId="14" borderId="0" xfId="0" applyFont="1" applyFill="1" applyAlignment="1">
      <alignment horizontal="justify" vertical="center"/>
    </xf>
    <xf numFmtId="0" fontId="24" fillId="14" borderId="10" xfId="0" applyNumberFormat="1" applyFont="1" applyFill="1" applyBorder="1" applyAlignment="1">
      <alignment horizontal="center" wrapText="1"/>
    </xf>
    <xf numFmtId="0" fontId="24" fillId="14" borderId="10" xfId="0" applyNumberFormat="1" applyFont="1" applyFill="1" applyBorder="1" applyAlignment="1">
      <alignment horizontal="center"/>
    </xf>
    <xf numFmtId="164" fontId="25" fillId="14" borderId="10" xfId="0" applyNumberFormat="1" applyFont="1" applyFill="1" applyBorder="1" applyAlignment="1">
      <alignment horizontal="left" vertical="center" wrapText="1"/>
    </xf>
    <xf numFmtId="164" fontId="23" fillId="14" borderId="11" xfId="0" applyNumberFormat="1" applyFont="1" applyFill="1" applyBorder="1" applyAlignment="1">
      <alignment horizontal="left" vertical="center" wrapText="1"/>
    </xf>
    <xf numFmtId="0" fontId="22" fillId="14" borderId="0" xfId="0" applyFont="1" applyFill="1"/>
    <xf numFmtId="0" fontId="20" fillId="14" borderId="0" xfId="0" applyFont="1" applyFill="1" applyAlignment="1">
      <alignment vertical="center"/>
    </xf>
    <xf numFmtId="0" fontId="22" fillId="14" borderId="0" xfId="0" applyNumberFormat="1" applyFont="1" applyFill="1" applyAlignment="1"/>
    <xf numFmtId="0" fontId="17" fillId="14" borderId="0" xfId="0" applyFont="1" applyFill="1" applyBorder="1"/>
    <xf numFmtId="164" fontId="23" fillId="14" borderId="0" xfId="0" applyNumberFormat="1" applyFont="1" applyFill="1" applyBorder="1" applyAlignment="1">
      <alignment horizontal="center" vertical="center"/>
    </xf>
    <xf numFmtId="164" fontId="22" fillId="14" borderId="0" xfId="0" applyNumberFormat="1" applyFont="1" applyFill="1" applyBorder="1" applyAlignment="1">
      <alignment horizontal="center" vertical="center"/>
    </xf>
    <xf numFmtId="0" fontId="23" fillId="14" borderId="0" xfId="0" applyFont="1" applyFill="1" applyBorder="1"/>
    <xf numFmtId="0" fontId="20" fillId="14" borderId="0" xfId="0" applyFont="1" applyFill="1" applyBorder="1" applyAlignment="1">
      <alignment vertical="center"/>
    </xf>
    <xf numFmtId="0" fontId="18" fillId="14" borderId="0" xfId="0" applyFont="1" applyFill="1" applyBorder="1" applyAlignment="1">
      <alignment horizontal="center"/>
    </xf>
    <xf numFmtId="166" fontId="18" fillId="14" borderId="0" xfId="0" applyNumberFormat="1" applyFont="1" applyFill="1" applyBorder="1" applyAlignment="1">
      <alignment horizontal="center"/>
    </xf>
    <xf numFmtId="0" fontId="17" fillId="14" borderId="0" xfId="0" applyFont="1" applyFill="1" applyBorder="1" applyAlignment="1">
      <alignment horizontal="justify" vertical="center"/>
    </xf>
    <xf numFmtId="165" fontId="25" fillId="14" borderId="10" xfId="0" applyNumberFormat="1" applyFont="1" applyFill="1" applyBorder="1" applyAlignment="1">
      <alignment horizontal="center" vertical="center"/>
    </xf>
    <xf numFmtId="165" fontId="25" fillId="14" borderId="10" xfId="21" applyNumberFormat="1" applyFont="1" applyFill="1" applyBorder="1" applyAlignment="1">
      <alignment horizontal="center" vertical="center" wrapText="1"/>
    </xf>
    <xf numFmtId="0" fontId="24" fillId="0" borderId="10" xfId="0" applyNumberFormat="1" applyFont="1" applyFill="1" applyBorder="1" applyAlignment="1">
      <alignment horizontal="center"/>
    </xf>
    <xf numFmtId="164" fontId="23" fillId="0" borderId="10" xfId="0" applyNumberFormat="1" applyFont="1" applyFill="1" applyBorder="1" applyAlignment="1">
      <alignment horizontal="justify" vertical="center"/>
    </xf>
    <xf numFmtId="164" fontId="23" fillId="0" borderId="10" xfId="0" applyNumberFormat="1" applyFont="1" applyFill="1" applyBorder="1" applyAlignment="1">
      <alignment horizontal="justify" vertical="center" wrapText="1"/>
    </xf>
    <xf numFmtId="0" fontId="22" fillId="0" borderId="10" xfId="0" applyFont="1" applyFill="1" applyBorder="1" applyAlignment="1">
      <alignment vertical="center" wrapText="1"/>
    </xf>
    <xf numFmtId="164" fontId="22" fillId="0" borderId="10" xfId="0" applyNumberFormat="1" applyFont="1" applyFill="1" applyBorder="1" applyAlignment="1">
      <alignment horizontal="justify" vertical="center" wrapText="1"/>
    </xf>
    <xf numFmtId="0" fontId="22" fillId="0" borderId="10" xfId="0" applyFont="1" applyFill="1" applyBorder="1" applyAlignment="1">
      <alignment horizontal="justify" vertical="center"/>
    </xf>
    <xf numFmtId="0" fontId="17" fillId="0" borderId="0" xfId="0" applyFont="1" applyFill="1" applyAlignment="1">
      <alignment horizontal="justify" vertical="center"/>
    </xf>
    <xf numFmtId="0" fontId="17" fillId="0" borderId="0" xfId="0" applyFont="1" applyFill="1" applyBorder="1" applyAlignment="1">
      <alignment horizontal="justify" vertical="center"/>
    </xf>
    <xf numFmtId="0" fontId="17" fillId="0" borderId="0" xfId="0" applyFont="1" applyFill="1" applyAlignment="1">
      <alignment horizontal="right" vertical="center"/>
    </xf>
    <xf numFmtId="164" fontId="22" fillId="14" borderId="10" xfId="0" applyNumberFormat="1" applyFont="1" applyFill="1" applyBorder="1" applyAlignment="1">
      <alignment horizontal="justify" vertical="center" wrapText="1"/>
    </xf>
    <xf numFmtId="165" fontId="25" fillId="14" borderId="0" xfId="0" applyNumberFormat="1" applyFont="1" applyFill="1" applyAlignment="1">
      <alignment horizontal="center" vertical="center"/>
    </xf>
    <xf numFmtId="0" fontId="22" fillId="14" borderId="10" xfId="0" applyFont="1" applyFill="1" applyBorder="1"/>
    <xf numFmtId="0" fontId="22" fillId="14" borderId="10" xfId="0" applyNumberFormat="1" applyFont="1" applyFill="1" applyBorder="1" applyAlignment="1"/>
    <xf numFmtId="164" fontId="23" fillId="14" borderId="10" xfId="0" applyNumberFormat="1" applyFont="1" applyFill="1" applyBorder="1"/>
    <xf numFmtId="0" fontId="22" fillId="14" borderId="14" xfId="0" applyFont="1" applyFill="1" applyBorder="1"/>
    <xf numFmtId="164" fontId="23" fillId="14" borderId="10" xfId="0" applyNumberFormat="1" applyFont="1" applyFill="1" applyBorder="1" applyAlignment="1">
      <alignment horizontal="center" vertical="center"/>
    </xf>
    <xf numFmtId="164" fontId="22" fillId="14" borderId="10" xfId="0" applyNumberFormat="1" applyFont="1" applyFill="1" applyBorder="1" applyAlignment="1">
      <alignment horizontal="center" vertical="center"/>
    </xf>
    <xf numFmtId="0" fontId="20" fillId="14" borderId="0" xfId="0" applyFont="1" applyFill="1" applyAlignment="1">
      <alignment horizontal="right"/>
    </xf>
    <xf numFmtId="0" fontId="21" fillId="14" borderId="0" xfId="0" applyFont="1" applyFill="1" applyAlignment="1"/>
    <xf numFmtId="166" fontId="18" fillId="14" borderId="0" xfId="0" applyNumberFormat="1" applyFont="1" applyFill="1" applyAlignment="1">
      <alignment horizontal="right"/>
    </xf>
    <xf numFmtId="164" fontId="26" fillId="14" borderId="10" xfId="0" applyNumberFormat="1" applyFont="1" applyFill="1" applyBorder="1" applyAlignment="1">
      <alignment horizontal="left" vertical="center" wrapText="1"/>
    </xf>
    <xf numFmtId="0" fontId="22" fillId="14" borderId="10" xfId="0" applyFont="1" applyFill="1" applyBorder="1" applyAlignment="1">
      <alignment horizontal="justify" vertical="center"/>
    </xf>
    <xf numFmtId="165" fontId="17" fillId="14" borderId="0" xfId="0" applyNumberFormat="1" applyFont="1" applyFill="1" applyBorder="1"/>
    <xf numFmtId="165" fontId="18" fillId="14" borderId="0" xfId="0" applyNumberFormat="1" applyFont="1" applyFill="1" applyBorder="1" applyAlignment="1">
      <alignment horizontal="center"/>
    </xf>
    <xf numFmtId="0" fontId="27" fillId="14" borderId="10" xfId="0" applyFont="1" applyFill="1" applyBorder="1" applyAlignment="1">
      <alignment vertical="center"/>
    </xf>
    <xf numFmtId="0" fontId="27" fillId="14" borderId="10" xfId="0" applyFont="1" applyFill="1" applyBorder="1" applyAlignment="1">
      <alignment wrapText="1"/>
    </xf>
    <xf numFmtId="165" fontId="27" fillId="14" borderId="10" xfId="0" applyNumberFormat="1" applyFont="1" applyFill="1" applyBorder="1" applyAlignment="1">
      <alignment horizontal="center" vertical="center"/>
    </xf>
    <xf numFmtId="0" fontId="28" fillId="14" borderId="10" xfId="0" applyFont="1" applyFill="1" applyBorder="1" applyAlignment="1">
      <alignment vertical="center"/>
    </xf>
    <xf numFmtId="0" fontId="28" fillId="14" borderId="10" xfId="0" applyFont="1" applyFill="1" applyBorder="1" applyAlignment="1">
      <alignment wrapText="1"/>
    </xf>
    <xf numFmtId="165" fontId="28" fillId="14" borderId="10" xfId="0" applyNumberFormat="1" applyFont="1" applyFill="1" applyBorder="1" applyAlignment="1">
      <alignment horizontal="center" vertical="center"/>
    </xf>
    <xf numFmtId="164" fontId="22" fillId="0" borderId="12" xfId="0" applyNumberFormat="1" applyFont="1" applyFill="1" applyBorder="1" applyAlignment="1">
      <alignment horizontal="justify" vertical="center" wrapText="1"/>
    </xf>
    <xf numFmtId="164" fontId="22" fillId="0" borderId="13" xfId="0" applyNumberFormat="1" applyFont="1" applyFill="1" applyBorder="1" applyAlignment="1">
      <alignment horizontal="justify" vertical="center" wrapText="1"/>
    </xf>
    <xf numFmtId="164" fontId="22" fillId="0" borderId="14" xfId="0" applyNumberFormat="1" applyFont="1" applyFill="1" applyBorder="1" applyAlignment="1">
      <alignment horizontal="justify" vertical="center" wrapText="1"/>
    </xf>
    <xf numFmtId="0" fontId="23" fillId="14" borderId="15" xfId="0" applyFont="1" applyFill="1" applyBorder="1" applyAlignment="1">
      <alignment horizontal="center" vertical="center" wrapText="1"/>
    </xf>
    <xf numFmtId="0" fontId="23" fillId="14" borderId="16" xfId="0" applyFont="1" applyFill="1" applyBorder="1" applyAlignment="1">
      <alignment horizontal="center" vertical="center" wrapText="1"/>
    </xf>
    <xf numFmtId="0" fontId="23" fillId="14" borderId="13" xfId="0" applyFont="1" applyFill="1" applyBorder="1" applyAlignment="1">
      <alignment horizontal="center" vertical="center" wrapText="1"/>
    </xf>
    <xf numFmtId="0" fontId="23" fillId="14" borderId="14" xfId="0" applyFont="1" applyFill="1" applyBorder="1" applyAlignment="1">
      <alignment horizontal="center" vertical="center" wrapText="1"/>
    </xf>
    <xf numFmtId="0" fontId="23" fillId="14" borderId="12" xfId="0" applyFont="1" applyFill="1" applyBorder="1" applyAlignment="1">
      <alignment horizontal="center" vertical="center" wrapText="1"/>
    </xf>
    <xf numFmtId="164" fontId="23" fillId="14" borderId="10" xfId="0" applyNumberFormat="1" applyFont="1" applyFill="1" applyBorder="1" applyAlignment="1">
      <alignment horizontal="center" vertical="center" wrapText="1"/>
    </xf>
    <xf numFmtId="0" fontId="23" fillId="14" borderId="10" xfId="0" applyFont="1" applyFill="1" applyBorder="1" applyAlignment="1">
      <alignment horizontal="center" vertical="center" wrapText="1"/>
    </xf>
    <xf numFmtId="0" fontId="22" fillId="14" borderId="10" xfId="0" applyFont="1" applyFill="1" applyBorder="1" applyAlignment="1">
      <alignment horizontal="center" vertical="center" wrapText="1"/>
    </xf>
    <xf numFmtId="166" fontId="23" fillId="14" borderId="10" xfId="0" applyNumberFormat="1" applyFont="1" applyFill="1" applyBorder="1" applyAlignment="1">
      <alignment horizontal="center" vertical="center" wrapText="1"/>
    </xf>
    <xf numFmtId="0" fontId="20" fillId="14" borderId="0" xfId="0" applyFont="1" applyFill="1" applyAlignment="1">
      <alignment horizontal="right"/>
    </xf>
    <xf numFmtId="2" fontId="23" fillId="0" borderId="12" xfId="0" applyNumberFormat="1" applyFont="1" applyFill="1" applyBorder="1" applyAlignment="1">
      <alignment horizontal="center" vertical="center" wrapText="1"/>
    </xf>
    <xf numFmtId="2" fontId="23" fillId="0" borderId="13" xfId="0" applyNumberFormat="1" applyFont="1" applyFill="1" applyBorder="1" applyAlignment="1">
      <alignment horizontal="center" vertical="center" wrapText="1"/>
    </xf>
    <xf numFmtId="2" fontId="23" fillId="0" borderId="14" xfId="0" applyNumberFormat="1" applyFont="1" applyFill="1" applyBorder="1" applyAlignment="1">
      <alignment horizontal="center" vertical="center" wrapText="1"/>
    </xf>
    <xf numFmtId="0" fontId="21" fillId="14" borderId="0" xfId="0" applyFont="1" applyFill="1" applyAlignment="1">
      <alignment horizontal="center" wrapText="1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Плохой" xfId="18" builtinId="27" customBuiltin="1"/>
    <cellStyle name="Пояснение" xfId="19" builtinId="53" customBuiltin="1"/>
    <cellStyle name="Примечание" xfId="20" builtinId="10" customBuiltin="1"/>
    <cellStyle name="Процентный" xfId="21" builtinId="5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0"/>
  <sheetViews>
    <sheetView tabSelected="1" topLeftCell="A6" zoomScaleNormal="100" workbookViewId="0">
      <selection activeCell="E21" sqref="E21"/>
    </sheetView>
  </sheetViews>
  <sheetFormatPr defaultRowHeight="15.75" x14ac:dyDescent="0.25"/>
  <cols>
    <col min="1" max="1" width="21" style="11" customWidth="1"/>
    <col min="2" max="2" width="38.28515625" style="12" customWidth="1"/>
    <col min="3" max="3" width="18.28515625" style="11" customWidth="1"/>
    <col min="4" max="6" width="15.140625" style="13" customWidth="1"/>
    <col min="7" max="7" width="13.28515625" style="14" customWidth="1"/>
    <col min="8" max="8" width="41.42578125" style="39" hidden="1" customWidth="1"/>
    <col min="9" max="16384" width="9.140625" style="11"/>
  </cols>
  <sheetData>
    <row r="1" spans="1:8" ht="14.25" hidden="1" customHeight="1" x14ac:dyDescent="0.25"/>
    <row r="2" spans="1:8" ht="14.25" hidden="1" customHeight="1" x14ac:dyDescent="0.25"/>
    <row r="3" spans="1:8" ht="15" hidden="1" customHeight="1" x14ac:dyDescent="0.25"/>
    <row r="4" spans="1:8" ht="2.25" customHeight="1" x14ac:dyDescent="0.25">
      <c r="D4" s="75"/>
      <c r="E4" s="75"/>
      <c r="F4" s="75"/>
      <c r="G4" s="75"/>
    </row>
    <row r="5" spans="1:8" ht="2.25" customHeight="1" x14ac:dyDescent="0.25">
      <c r="D5" s="50"/>
      <c r="E5" s="50"/>
      <c r="F5" s="50"/>
      <c r="G5" s="50"/>
    </row>
    <row r="6" spans="1:8" ht="2.25" customHeight="1" x14ac:dyDescent="0.25">
      <c r="D6" s="50"/>
      <c r="E6" s="50"/>
      <c r="F6" s="50"/>
      <c r="G6" s="50"/>
    </row>
    <row r="7" spans="1:8" s="10" customFormat="1" ht="38.25" customHeight="1" x14ac:dyDescent="0.3">
      <c r="A7" s="79" t="s">
        <v>101</v>
      </c>
      <c r="B7" s="79"/>
      <c r="C7" s="79"/>
      <c r="D7" s="79"/>
      <c r="E7" s="79"/>
      <c r="F7" s="79"/>
      <c r="G7" s="79"/>
      <c r="H7" s="51"/>
    </row>
    <row r="8" spans="1:8" ht="15" customHeight="1" x14ac:dyDescent="0.25">
      <c r="G8" s="52" t="s">
        <v>47</v>
      </c>
      <c r="H8" s="41" t="s">
        <v>47</v>
      </c>
    </row>
    <row r="9" spans="1:8" s="20" customFormat="1" ht="42" customHeight="1" x14ac:dyDescent="0.2">
      <c r="A9" s="66" t="s">
        <v>70</v>
      </c>
      <c r="B9" s="66" t="s">
        <v>23</v>
      </c>
      <c r="C9" s="71" t="s">
        <v>71</v>
      </c>
      <c r="D9" s="72" t="s">
        <v>104</v>
      </c>
      <c r="E9" s="70" t="s">
        <v>102</v>
      </c>
      <c r="F9" s="70" t="s">
        <v>103</v>
      </c>
      <c r="G9" s="74" t="s">
        <v>75</v>
      </c>
      <c r="H9" s="76" t="s">
        <v>22</v>
      </c>
    </row>
    <row r="10" spans="1:8" s="20" customFormat="1" ht="46.5" customHeight="1" x14ac:dyDescent="0.2">
      <c r="A10" s="67"/>
      <c r="B10" s="67"/>
      <c r="C10" s="71"/>
      <c r="D10" s="73"/>
      <c r="E10" s="69"/>
      <c r="F10" s="69"/>
      <c r="G10" s="74"/>
      <c r="H10" s="77"/>
    </row>
    <row r="11" spans="1:8" s="20" customFormat="1" ht="25.5" hidden="1" customHeight="1" x14ac:dyDescent="0.2">
      <c r="A11" s="47"/>
      <c r="B11" s="68"/>
      <c r="C11" s="71" t="s">
        <v>71</v>
      </c>
      <c r="D11" s="72" t="s">
        <v>72</v>
      </c>
      <c r="E11" s="70" t="s">
        <v>73</v>
      </c>
      <c r="F11" s="70" t="s">
        <v>74</v>
      </c>
      <c r="G11" s="74" t="s">
        <v>75</v>
      </c>
      <c r="H11" s="77"/>
    </row>
    <row r="12" spans="1:8" s="20" customFormat="1" ht="3.75" hidden="1" customHeight="1" x14ac:dyDescent="0.2">
      <c r="A12" s="44"/>
      <c r="B12" s="69"/>
      <c r="C12" s="71"/>
      <c r="D12" s="73"/>
      <c r="E12" s="69"/>
      <c r="F12" s="69"/>
      <c r="G12" s="74"/>
      <c r="H12" s="78"/>
    </row>
    <row r="13" spans="1:8" s="22" customFormat="1" ht="11.25" customHeight="1" x14ac:dyDescent="0.2">
      <c r="A13" s="45"/>
      <c r="B13" s="16">
        <v>1</v>
      </c>
      <c r="C13" s="16">
        <v>2</v>
      </c>
      <c r="D13" s="17">
        <v>3</v>
      </c>
      <c r="E13" s="17">
        <v>4</v>
      </c>
      <c r="F13" s="17">
        <v>5</v>
      </c>
      <c r="G13" s="17">
        <v>6</v>
      </c>
      <c r="H13" s="33">
        <v>7</v>
      </c>
    </row>
    <row r="14" spans="1:8" s="7" customFormat="1" ht="16.5" hidden="1" customHeight="1" x14ac:dyDescent="0.2">
      <c r="A14" s="46"/>
      <c r="B14" s="18" t="s">
        <v>25</v>
      </c>
      <c r="C14" s="5">
        <f>C16+C45</f>
        <v>36491621.264999993</v>
      </c>
      <c r="D14" s="5">
        <f>D16+D45</f>
        <v>17559270.925999999</v>
      </c>
      <c r="E14" s="5"/>
      <c r="F14" s="5"/>
      <c r="G14" s="9">
        <f>D14/C14</f>
        <v>0.48118637422233485</v>
      </c>
      <c r="H14" s="34"/>
    </row>
    <row r="15" spans="1:8" s="7" customFormat="1" ht="16.5" customHeight="1" x14ac:dyDescent="0.2">
      <c r="A15" s="46"/>
      <c r="B15" s="18" t="s">
        <v>76</v>
      </c>
      <c r="C15" s="5">
        <f>C16+C71</f>
        <v>71960199.18599999</v>
      </c>
      <c r="D15" s="5">
        <f>D16+D71</f>
        <v>33041155.947000001</v>
      </c>
      <c r="E15" s="5">
        <f t="shared" ref="E15:E18" si="0">D15/C15*100</f>
        <v>45.915876165929554</v>
      </c>
      <c r="F15" s="5">
        <f>F16+F71</f>
        <v>27831830.268299997</v>
      </c>
      <c r="G15" s="5">
        <f t="shared" ref="G15:G19" si="1">D15/F15*100</f>
        <v>118.71715093287753</v>
      </c>
      <c r="H15" s="34"/>
    </row>
    <row r="16" spans="1:8" s="7" customFormat="1" ht="16.5" customHeight="1" x14ac:dyDescent="0.2">
      <c r="A16" s="48" t="s">
        <v>57</v>
      </c>
      <c r="B16" s="1" t="s">
        <v>24</v>
      </c>
      <c r="C16" s="5">
        <f>C17+C37</f>
        <v>36491621.264999993</v>
      </c>
      <c r="D16" s="5">
        <f>D17+D37</f>
        <v>17542688.726</v>
      </c>
      <c r="E16" s="5">
        <f t="shared" si="0"/>
        <v>48.07319630609458</v>
      </c>
      <c r="F16" s="5">
        <f>F17+F37</f>
        <v>15915113.343789998</v>
      </c>
      <c r="G16" s="5">
        <f t="shared" si="1"/>
        <v>110.22660251957974</v>
      </c>
      <c r="H16" s="35"/>
    </row>
    <row r="17" spans="1:8" s="7" customFormat="1" ht="16.5" customHeight="1" x14ac:dyDescent="0.2">
      <c r="A17" s="48"/>
      <c r="B17" s="1" t="s">
        <v>54</v>
      </c>
      <c r="C17" s="5">
        <f>C18+C21+C26+C29+C33+C36</f>
        <v>35438150.699999996</v>
      </c>
      <c r="D17" s="5">
        <f>D18+D21+D26+D29+D33+D36</f>
        <v>17177841.414000001</v>
      </c>
      <c r="E17" s="5">
        <f t="shared" si="0"/>
        <v>48.472736513307964</v>
      </c>
      <c r="F17" s="5">
        <f>F18+F21+F26+F29+F33+F36</f>
        <v>15210484.739729999</v>
      </c>
      <c r="G17" s="5">
        <f t="shared" si="1"/>
        <v>112.93421418142735</v>
      </c>
      <c r="H17" s="35"/>
    </row>
    <row r="18" spans="1:8" s="7" customFormat="1" ht="20.25" customHeight="1" x14ac:dyDescent="0.2">
      <c r="A18" s="48" t="s">
        <v>58</v>
      </c>
      <c r="B18" s="1" t="s">
        <v>0</v>
      </c>
      <c r="C18" s="5">
        <f>C19+C20</f>
        <v>23669977.5</v>
      </c>
      <c r="D18" s="5">
        <f>D19+D20</f>
        <v>11291452.912</v>
      </c>
      <c r="E18" s="5">
        <f t="shared" si="0"/>
        <v>47.703690939292194</v>
      </c>
      <c r="F18" s="43">
        <f>F19+F20</f>
        <v>10254197.799309999</v>
      </c>
      <c r="G18" s="5">
        <f t="shared" si="1"/>
        <v>110.11541939204447</v>
      </c>
      <c r="H18" s="35"/>
    </row>
    <row r="19" spans="1:8" s="6" customFormat="1" ht="18" customHeight="1" x14ac:dyDescent="0.2">
      <c r="A19" s="49" t="s">
        <v>59</v>
      </c>
      <c r="B19" s="2" t="s">
        <v>1</v>
      </c>
      <c r="C19" s="3">
        <v>8794366.1999999993</v>
      </c>
      <c r="D19" s="4">
        <v>4728920.2180000003</v>
      </c>
      <c r="E19" s="3">
        <f>D19/C19*100</f>
        <v>53.7721549280038</v>
      </c>
      <c r="F19" s="3">
        <v>4178441.2192500001</v>
      </c>
      <c r="G19" s="3">
        <f t="shared" si="1"/>
        <v>113.17426690637538</v>
      </c>
      <c r="H19" s="36" t="s">
        <v>43</v>
      </c>
    </row>
    <row r="20" spans="1:8" s="6" customFormat="1" ht="18.75" customHeight="1" x14ac:dyDescent="0.2">
      <c r="A20" s="49" t="s">
        <v>60</v>
      </c>
      <c r="B20" s="2" t="s">
        <v>2</v>
      </c>
      <c r="C20" s="3">
        <v>14875611.300000001</v>
      </c>
      <c r="D20" s="4">
        <v>6562532.6940000001</v>
      </c>
      <c r="E20" s="3">
        <f>D20/C20*100</f>
        <v>44.116053865967849</v>
      </c>
      <c r="F20" s="3">
        <v>6075756.5800599996</v>
      </c>
      <c r="G20" s="3">
        <f>D20/F20*100</f>
        <v>108.01177775188606</v>
      </c>
      <c r="H20" s="37" t="s">
        <v>44</v>
      </c>
    </row>
    <row r="21" spans="1:8" s="7" customFormat="1" ht="24" x14ac:dyDescent="0.2">
      <c r="A21" s="48" t="s">
        <v>61</v>
      </c>
      <c r="B21" s="1" t="s">
        <v>3</v>
      </c>
      <c r="C21" s="5">
        <f>C22</f>
        <v>3252985.5</v>
      </c>
      <c r="D21" s="5">
        <f>D22</f>
        <v>1651137.8</v>
      </c>
      <c r="E21" s="5">
        <f>D21/C21*E22098</f>
        <v>0</v>
      </c>
      <c r="F21" s="5">
        <f>F22</f>
        <v>1190527.2722</v>
      </c>
      <c r="G21" s="5">
        <f>D21/F21*100</f>
        <v>138.68962421573329</v>
      </c>
      <c r="H21" s="35"/>
    </row>
    <row r="22" spans="1:8" s="6" customFormat="1" ht="32.25" customHeight="1" x14ac:dyDescent="0.2">
      <c r="A22" s="49" t="s">
        <v>62</v>
      </c>
      <c r="B22" s="2" t="s">
        <v>4</v>
      </c>
      <c r="C22" s="3">
        <f>SUM(C23:C25)</f>
        <v>3252985.5</v>
      </c>
      <c r="D22" s="3">
        <f>SUM(D23:D25)</f>
        <v>1651137.8</v>
      </c>
      <c r="E22" s="3">
        <f>D22/C22*100</f>
        <v>50.757613275558711</v>
      </c>
      <c r="F22" s="3">
        <f>SUM(F23:F25)</f>
        <v>1190527.2722</v>
      </c>
      <c r="G22" s="3">
        <f>D22/F22*100</f>
        <v>138.68962421573329</v>
      </c>
      <c r="H22" s="37" t="s">
        <v>48</v>
      </c>
    </row>
    <row r="23" spans="1:8" s="6" customFormat="1" ht="13.5" customHeight="1" x14ac:dyDescent="0.2">
      <c r="A23" s="49"/>
      <c r="B23" s="53" t="s">
        <v>96</v>
      </c>
      <c r="C23" s="3">
        <v>76755</v>
      </c>
      <c r="D23" s="4">
        <v>16537.45</v>
      </c>
      <c r="E23" s="3">
        <f>D23/C23*100</f>
        <v>21.545762491042929</v>
      </c>
      <c r="F23" s="3">
        <v>27988.4362</v>
      </c>
      <c r="G23" s="3">
        <f t="shared" ref="G23:G25" si="2">D23/F23*100</f>
        <v>59.086723823462492</v>
      </c>
      <c r="H23" s="37"/>
    </row>
    <row r="24" spans="1:8" s="6" customFormat="1" ht="15.75" customHeight="1" x14ac:dyDescent="0.2">
      <c r="A24" s="49"/>
      <c r="B24" s="53" t="s">
        <v>77</v>
      </c>
      <c r="C24" s="3">
        <v>787860</v>
      </c>
      <c r="D24" s="4">
        <v>374063.08100000001</v>
      </c>
      <c r="E24" s="3">
        <f t="shared" ref="E24" si="3">D24/C24*100</f>
        <v>47.478369380346763</v>
      </c>
      <c r="F24" s="3">
        <v>110348.93616</v>
      </c>
      <c r="G24" s="3">
        <f t="shared" si="2"/>
        <v>338.98204551571638</v>
      </c>
      <c r="H24" s="37"/>
    </row>
    <row r="25" spans="1:8" s="6" customFormat="1" ht="15.75" customHeight="1" x14ac:dyDescent="0.2">
      <c r="A25" s="49"/>
      <c r="B25" s="53" t="s">
        <v>78</v>
      </c>
      <c r="C25" s="3">
        <v>2388370.5</v>
      </c>
      <c r="D25" s="4">
        <v>1260537.2690000001</v>
      </c>
      <c r="E25" s="3">
        <f>D25/C25*100</f>
        <v>52.778129230787272</v>
      </c>
      <c r="F25" s="3">
        <v>1052189.8998400001</v>
      </c>
      <c r="G25" s="3">
        <f t="shared" si="2"/>
        <v>119.80130860329319</v>
      </c>
      <c r="H25" s="37"/>
    </row>
    <row r="26" spans="1:8" s="7" customFormat="1" ht="20.25" customHeight="1" x14ac:dyDescent="0.2">
      <c r="A26" s="48" t="s">
        <v>63</v>
      </c>
      <c r="B26" s="1" t="s">
        <v>5</v>
      </c>
      <c r="C26" s="5">
        <f>C27+C28</f>
        <v>1650020.9</v>
      </c>
      <c r="D26" s="5">
        <f>D27+D28</f>
        <v>918686.21699999995</v>
      </c>
      <c r="E26" s="5">
        <f>D26/C26*100</f>
        <v>55.677247300322072</v>
      </c>
      <c r="F26" s="5">
        <f>F27+F28</f>
        <v>792144.35233999998</v>
      </c>
      <c r="G26" s="5">
        <f>D26/F26*100</f>
        <v>115.97459658535649</v>
      </c>
      <c r="H26" s="35"/>
    </row>
    <row r="27" spans="1:8" s="6" customFormat="1" ht="24" customHeight="1" x14ac:dyDescent="0.2">
      <c r="A27" s="49" t="s">
        <v>69</v>
      </c>
      <c r="B27" s="2" t="s">
        <v>20</v>
      </c>
      <c r="C27" s="3">
        <v>1650020.9</v>
      </c>
      <c r="D27" s="4">
        <v>918688.49199999997</v>
      </c>
      <c r="E27" s="3">
        <f>D27/C27*100</f>
        <v>55.677385177363512</v>
      </c>
      <c r="F27" s="3">
        <v>792142.17082999996</v>
      </c>
      <c r="G27" s="3">
        <f>D27/F27*100</f>
        <v>115.97520316806336</v>
      </c>
      <c r="H27" s="37" t="s">
        <v>26</v>
      </c>
    </row>
    <row r="28" spans="1:8" s="6" customFormat="1" ht="15" customHeight="1" x14ac:dyDescent="0.2">
      <c r="A28" s="49" t="s">
        <v>64</v>
      </c>
      <c r="B28" s="2" t="s">
        <v>21</v>
      </c>
      <c r="C28" s="3">
        <v>0</v>
      </c>
      <c r="D28" s="4">
        <v>-2.2749999999999999</v>
      </c>
      <c r="E28" s="3" t="s">
        <v>90</v>
      </c>
      <c r="F28" s="3">
        <v>2.1815099999999998</v>
      </c>
      <c r="G28" s="3" t="s">
        <v>90</v>
      </c>
      <c r="H28" s="37" t="s">
        <v>27</v>
      </c>
    </row>
    <row r="29" spans="1:8" s="7" customFormat="1" ht="15" customHeight="1" x14ac:dyDescent="0.2">
      <c r="A29" s="48" t="s">
        <v>65</v>
      </c>
      <c r="B29" s="1" t="s">
        <v>6</v>
      </c>
      <c r="C29" s="5">
        <f>C30+C31+C32</f>
        <v>5603551.4000000004</v>
      </c>
      <c r="D29" s="5">
        <f>D30+D31+D32</f>
        <v>2853676.4039999996</v>
      </c>
      <c r="E29" s="5">
        <f t="shared" ref="E29:E37" si="4">D29/C29*100</f>
        <v>50.926210902607217</v>
      </c>
      <c r="F29" s="5">
        <f>F30+F31+F32</f>
        <v>2657334.0397199998</v>
      </c>
      <c r="G29" s="5">
        <f t="shared" ref="G29:G36" si="5">D29/F29*100</f>
        <v>107.38869714327252</v>
      </c>
      <c r="H29" s="35"/>
    </row>
    <row r="30" spans="1:8" s="6" customFormat="1" ht="15" customHeight="1" x14ac:dyDescent="0.2">
      <c r="A30" s="49" t="s">
        <v>66</v>
      </c>
      <c r="B30" s="8" t="s">
        <v>18</v>
      </c>
      <c r="C30" s="3">
        <v>5008546</v>
      </c>
      <c r="D30" s="4">
        <v>2674541.3169999998</v>
      </c>
      <c r="E30" s="3">
        <f t="shared" si="4"/>
        <v>53.399555819193836</v>
      </c>
      <c r="F30" s="3">
        <v>2498113.5835899999</v>
      </c>
      <c r="G30" s="3">
        <f t="shared" si="5"/>
        <v>107.06243841628924</v>
      </c>
      <c r="H30" s="42" t="s">
        <v>52</v>
      </c>
    </row>
    <row r="31" spans="1:8" s="6" customFormat="1" ht="15" customHeight="1" x14ac:dyDescent="0.2">
      <c r="A31" s="49" t="s">
        <v>67</v>
      </c>
      <c r="B31" s="8" t="s">
        <v>15</v>
      </c>
      <c r="C31" s="3">
        <v>592821.4</v>
      </c>
      <c r="D31" s="4">
        <v>177903.087</v>
      </c>
      <c r="E31" s="3">
        <f t="shared" si="4"/>
        <v>30.009558865452561</v>
      </c>
      <c r="F31" s="3">
        <v>158465.45613000001</v>
      </c>
      <c r="G31" s="3">
        <f t="shared" si="5"/>
        <v>112.26616282482031</v>
      </c>
      <c r="H31" s="37" t="s">
        <v>45</v>
      </c>
    </row>
    <row r="32" spans="1:8" s="6" customFormat="1" ht="12.75" x14ac:dyDescent="0.2">
      <c r="A32" s="49" t="s">
        <v>68</v>
      </c>
      <c r="B32" s="8" t="s">
        <v>19</v>
      </c>
      <c r="C32" s="3">
        <v>2184</v>
      </c>
      <c r="D32" s="4">
        <v>1232</v>
      </c>
      <c r="E32" s="3">
        <f t="shared" si="4"/>
        <v>56.410256410256409</v>
      </c>
      <c r="F32" s="3">
        <v>755</v>
      </c>
      <c r="G32" s="3">
        <f t="shared" si="5"/>
        <v>163.17880794701986</v>
      </c>
      <c r="H32" s="38"/>
    </row>
    <row r="33" spans="1:8" s="6" customFormat="1" ht="24" x14ac:dyDescent="0.2">
      <c r="A33" s="48" t="s">
        <v>97</v>
      </c>
      <c r="B33" s="19" t="s">
        <v>7</v>
      </c>
      <c r="C33" s="5">
        <f>C34+C35</f>
        <v>1140797.8999999999</v>
      </c>
      <c r="D33" s="5">
        <f>D34+D35</f>
        <v>404819.47399999999</v>
      </c>
      <c r="E33" s="5">
        <f t="shared" si="4"/>
        <v>35.485643337877818</v>
      </c>
      <c r="F33" s="5">
        <f>F34+F35</f>
        <v>257386.05012999999</v>
      </c>
      <c r="G33" s="5">
        <f t="shared" si="5"/>
        <v>157.28104681490493</v>
      </c>
      <c r="H33" s="54"/>
    </row>
    <row r="34" spans="1:8" s="6" customFormat="1" ht="12.75" x14ac:dyDescent="0.2">
      <c r="A34" s="49" t="s">
        <v>98</v>
      </c>
      <c r="B34" s="8" t="s">
        <v>16</v>
      </c>
      <c r="C34" s="3">
        <v>1129010.8999999999</v>
      </c>
      <c r="D34" s="4">
        <v>404258.63500000001</v>
      </c>
      <c r="E34" s="3">
        <f t="shared" si="4"/>
        <v>35.806442169867452</v>
      </c>
      <c r="F34" s="3">
        <v>257036.16738999999</v>
      </c>
      <c r="G34" s="3">
        <f t="shared" si="5"/>
        <v>157.27694631651582</v>
      </c>
      <c r="H34" s="54"/>
    </row>
    <row r="35" spans="1:8" s="6" customFormat="1" ht="36" x14ac:dyDescent="0.2">
      <c r="A35" s="49" t="s">
        <v>99</v>
      </c>
      <c r="B35" s="8" t="s">
        <v>17</v>
      </c>
      <c r="C35" s="3">
        <v>11787</v>
      </c>
      <c r="D35" s="4">
        <v>560.83900000000006</v>
      </c>
      <c r="E35" s="3">
        <f t="shared" si="4"/>
        <v>4.75811487231696</v>
      </c>
      <c r="F35" s="3">
        <v>349.88274000000001</v>
      </c>
      <c r="G35" s="3">
        <f>D35/F35*100</f>
        <v>160.29341716027488</v>
      </c>
      <c r="H35" s="54"/>
    </row>
    <row r="36" spans="1:8" s="7" customFormat="1" ht="17.25" customHeight="1" x14ac:dyDescent="0.2">
      <c r="A36" s="48"/>
      <c r="B36" s="19" t="s">
        <v>56</v>
      </c>
      <c r="C36" s="5">
        <v>120817.5</v>
      </c>
      <c r="D36" s="5">
        <v>58068.607000000004</v>
      </c>
      <c r="E36" s="5">
        <f t="shared" si="4"/>
        <v>48.063076127216675</v>
      </c>
      <c r="F36" s="5">
        <v>58895.226029999998</v>
      </c>
      <c r="G36" s="5">
        <f t="shared" si="5"/>
        <v>98.596458345233401</v>
      </c>
      <c r="H36" s="37"/>
    </row>
    <row r="37" spans="1:8" s="7" customFormat="1" ht="17.25" customHeight="1" x14ac:dyDescent="0.2">
      <c r="A37" s="48"/>
      <c r="B37" s="19" t="s">
        <v>55</v>
      </c>
      <c r="C37" s="5">
        <v>1053470.5649999999</v>
      </c>
      <c r="D37" s="5">
        <v>364847.31199999998</v>
      </c>
      <c r="E37" s="5">
        <f t="shared" si="4"/>
        <v>34.632890953151595</v>
      </c>
      <c r="F37" s="5">
        <v>704628.60406000004</v>
      </c>
      <c r="G37" s="5">
        <f>D37/F37*100</f>
        <v>51.778668918318957</v>
      </c>
      <c r="H37" s="37"/>
    </row>
    <row r="38" spans="1:8" s="6" customFormat="1" ht="51.75" hidden="1" customHeight="1" x14ac:dyDescent="0.2">
      <c r="B38" s="2" t="s">
        <v>8</v>
      </c>
      <c r="C38" s="3">
        <v>42219</v>
      </c>
      <c r="D38" s="3">
        <v>23483.7</v>
      </c>
      <c r="E38" s="5">
        <f t="shared" ref="E38:E43" si="6">D38/C38*100</f>
        <v>55.623534427627376</v>
      </c>
      <c r="F38" s="5"/>
      <c r="G38" s="32" t="e">
        <f>D38/#REF!*100</f>
        <v>#REF!</v>
      </c>
      <c r="H38" s="37" t="s">
        <v>28</v>
      </c>
    </row>
    <row r="39" spans="1:8" s="6" customFormat="1" ht="34.5" hidden="1" customHeight="1" x14ac:dyDescent="0.2">
      <c r="B39" s="2" t="s">
        <v>9</v>
      </c>
      <c r="C39" s="3">
        <v>192053</v>
      </c>
      <c r="D39" s="3">
        <v>191381.5</v>
      </c>
      <c r="E39" s="5">
        <f t="shared" si="6"/>
        <v>99.650356932721692</v>
      </c>
      <c r="F39" s="5"/>
      <c r="G39" s="32" t="e">
        <f>D39/#REF!*100</f>
        <v>#REF!</v>
      </c>
      <c r="H39" s="37" t="s">
        <v>53</v>
      </c>
    </row>
    <row r="40" spans="1:8" s="6" customFormat="1" ht="36" hidden="1" x14ac:dyDescent="0.2">
      <c r="B40" s="2" t="s">
        <v>10</v>
      </c>
      <c r="C40" s="3">
        <v>38235</v>
      </c>
      <c r="D40" s="3">
        <v>122523.4</v>
      </c>
      <c r="E40" s="5">
        <f t="shared" si="6"/>
        <v>320.44828037138745</v>
      </c>
      <c r="F40" s="5"/>
      <c r="G40" s="32" t="e">
        <f>D40/#REF!*100</f>
        <v>#REF!</v>
      </c>
      <c r="H40" s="37" t="s">
        <v>49</v>
      </c>
    </row>
    <row r="41" spans="1:8" s="6" customFormat="1" ht="48" hidden="1" x14ac:dyDescent="0.2">
      <c r="B41" s="2" t="s">
        <v>11</v>
      </c>
      <c r="C41" s="3">
        <v>12744</v>
      </c>
      <c r="D41" s="3">
        <v>16582.2</v>
      </c>
      <c r="E41" s="5">
        <f t="shared" si="6"/>
        <v>130.11770244821093</v>
      </c>
      <c r="F41" s="5"/>
      <c r="G41" s="32" t="e">
        <f>D41/#REF!*100</f>
        <v>#REF!</v>
      </c>
      <c r="H41" s="37" t="s">
        <v>50</v>
      </c>
    </row>
    <row r="42" spans="1:8" s="6" customFormat="1" ht="36" hidden="1" x14ac:dyDescent="0.2">
      <c r="B42" s="2" t="s">
        <v>12</v>
      </c>
      <c r="C42" s="3">
        <v>1210</v>
      </c>
      <c r="D42" s="3">
        <v>1259.5</v>
      </c>
      <c r="E42" s="5">
        <f t="shared" si="6"/>
        <v>104.09090909090909</v>
      </c>
      <c r="F42" s="5"/>
      <c r="G42" s="32" t="e">
        <f>D42/#REF!*100</f>
        <v>#REF!</v>
      </c>
      <c r="H42" s="37" t="s">
        <v>51</v>
      </c>
    </row>
    <row r="43" spans="1:8" s="6" customFormat="1" ht="48" hidden="1" x14ac:dyDescent="0.2">
      <c r="B43" s="2" t="s">
        <v>13</v>
      </c>
      <c r="C43" s="3">
        <v>349456</v>
      </c>
      <c r="D43" s="3">
        <v>448707.9</v>
      </c>
      <c r="E43" s="5">
        <f t="shared" si="6"/>
        <v>128.40183027333913</v>
      </c>
      <c r="F43" s="5"/>
      <c r="G43" s="32" t="e">
        <f>D43/#REF!*100</f>
        <v>#REF!</v>
      </c>
      <c r="H43" s="37" t="s">
        <v>46</v>
      </c>
    </row>
    <row r="44" spans="1:8" s="6" customFormat="1" ht="24" hidden="1" x14ac:dyDescent="0.2">
      <c r="B44" s="1" t="s">
        <v>14</v>
      </c>
      <c r="C44" s="5">
        <v>0</v>
      </c>
      <c r="D44" s="5">
        <v>237.5</v>
      </c>
      <c r="E44" s="5"/>
      <c r="F44" s="5"/>
      <c r="G44" s="32"/>
      <c r="H44" s="37" t="s">
        <v>41</v>
      </c>
    </row>
    <row r="45" spans="1:8" s="24" customFormat="1" ht="22.5" hidden="1" customHeight="1" x14ac:dyDescent="0.2">
      <c r="B45" s="1" t="s">
        <v>29</v>
      </c>
      <c r="C45" s="5"/>
      <c r="D45" s="5">
        <v>16582.2</v>
      </c>
      <c r="E45" s="5"/>
      <c r="F45" s="5"/>
      <c r="G45" s="9" t="e">
        <f t="shared" ref="G45:G50" si="7">D45/C45</f>
        <v>#DIV/0!</v>
      </c>
      <c r="H45" s="63" t="s">
        <v>42</v>
      </c>
    </row>
    <row r="46" spans="1:8" s="25" customFormat="1" ht="40.5" hidden="1" customHeight="1" x14ac:dyDescent="0.2">
      <c r="B46" s="1" t="s">
        <v>30</v>
      </c>
      <c r="C46" s="31">
        <v>12806900.199999999</v>
      </c>
      <c r="D46" s="31">
        <v>1259.5</v>
      </c>
      <c r="E46" s="31"/>
      <c r="F46" s="31"/>
      <c r="G46" s="9">
        <f t="shared" si="7"/>
        <v>9.8345421634502941E-5</v>
      </c>
      <c r="H46" s="64"/>
    </row>
    <row r="47" spans="1:8" s="25" customFormat="1" ht="26.25" hidden="1" customHeight="1" x14ac:dyDescent="0.2">
      <c r="B47" s="2" t="s">
        <v>31</v>
      </c>
      <c r="C47" s="4">
        <v>8591585</v>
      </c>
      <c r="D47" s="4">
        <v>448707.9</v>
      </c>
      <c r="E47" s="4"/>
      <c r="F47" s="4"/>
      <c r="G47" s="9">
        <f t="shared" si="7"/>
        <v>5.2226440173728135E-2</v>
      </c>
      <c r="H47" s="64"/>
    </row>
    <row r="48" spans="1:8" s="25" customFormat="1" ht="26.25" hidden="1" customHeight="1" x14ac:dyDescent="0.2">
      <c r="B48" s="2" t="s">
        <v>37</v>
      </c>
      <c r="C48" s="4">
        <v>1020820.6</v>
      </c>
      <c r="D48" s="4"/>
      <c r="E48" s="4"/>
      <c r="F48" s="4"/>
      <c r="G48" s="9">
        <f t="shared" si="7"/>
        <v>0</v>
      </c>
      <c r="H48" s="64"/>
    </row>
    <row r="49" spans="2:8" s="25" customFormat="1" ht="24" hidden="1" customHeight="1" x14ac:dyDescent="0.2">
      <c r="B49" s="2" t="s">
        <v>38</v>
      </c>
      <c r="C49" s="3">
        <v>2894240.1</v>
      </c>
      <c r="D49" s="4"/>
      <c r="E49" s="4"/>
      <c r="F49" s="4"/>
      <c r="G49" s="9">
        <f t="shared" si="7"/>
        <v>0</v>
      </c>
      <c r="H49" s="64"/>
    </row>
    <row r="50" spans="2:8" s="24" customFormat="1" ht="17.25" hidden="1" customHeight="1" x14ac:dyDescent="0.2">
      <c r="B50" s="2" t="s">
        <v>39</v>
      </c>
      <c r="C50" s="3">
        <v>300254.5</v>
      </c>
      <c r="D50" s="4"/>
      <c r="E50" s="4"/>
      <c r="F50" s="4"/>
      <c r="G50" s="9">
        <f t="shared" si="7"/>
        <v>0</v>
      </c>
      <c r="H50" s="64"/>
    </row>
    <row r="51" spans="2:8" s="24" customFormat="1" ht="25.5" hidden="1" customHeight="1" x14ac:dyDescent="0.2">
      <c r="B51" s="2" t="s">
        <v>40</v>
      </c>
      <c r="C51" s="3">
        <v>0</v>
      </c>
      <c r="D51" s="4">
        <v>237.5</v>
      </c>
      <c r="E51" s="4"/>
      <c r="F51" s="4"/>
      <c r="G51" s="9">
        <v>1</v>
      </c>
      <c r="H51" s="64"/>
    </row>
    <row r="52" spans="2:8" s="24" customFormat="1" ht="36" hidden="1" customHeight="1" x14ac:dyDescent="0.2">
      <c r="B52" s="1" t="s">
        <v>32</v>
      </c>
      <c r="C52" s="3">
        <v>0</v>
      </c>
      <c r="D52" s="31">
        <v>1034452.4</v>
      </c>
      <c r="E52" s="31"/>
      <c r="F52" s="31"/>
      <c r="G52" s="9">
        <v>1</v>
      </c>
      <c r="H52" s="64"/>
    </row>
    <row r="53" spans="2:8" s="26" customFormat="1" ht="26.25" hidden="1" customHeight="1" x14ac:dyDescent="0.2">
      <c r="B53" s="1" t="s">
        <v>33</v>
      </c>
      <c r="C53" s="3">
        <v>0</v>
      </c>
      <c r="D53" s="31">
        <v>4413.8</v>
      </c>
      <c r="E53" s="31"/>
      <c r="F53" s="31"/>
      <c r="G53" s="9">
        <v>1</v>
      </c>
      <c r="H53" s="64"/>
    </row>
    <row r="54" spans="2:8" s="26" customFormat="1" ht="13.5" hidden="1" customHeight="1" x14ac:dyDescent="0.2">
      <c r="B54" s="1" t="s">
        <v>34</v>
      </c>
      <c r="C54" s="3">
        <v>0</v>
      </c>
      <c r="D54" s="31">
        <v>2532.6999999999998</v>
      </c>
      <c r="E54" s="31"/>
      <c r="F54" s="31"/>
      <c r="G54" s="9">
        <v>1</v>
      </c>
      <c r="H54" s="64"/>
    </row>
    <row r="55" spans="2:8" s="23" customFormat="1" ht="74.25" hidden="1" customHeight="1" x14ac:dyDescent="0.25">
      <c r="B55" s="1" t="s">
        <v>35</v>
      </c>
      <c r="C55" s="3">
        <v>0</v>
      </c>
      <c r="D55" s="31">
        <v>49224.4</v>
      </c>
      <c r="E55" s="31"/>
      <c r="F55" s="31"/>
      <c r="G55" s="9">
        <v>1</v>
      </c>
      <c r="H55" s="64"/>
    </row>
    <row r="56" spans="2:8" s="23" customFormat="1" ht="38.25" hidden="1" customHeight="1" x14ac:dyDescent="0.25">
      <c r="B56" s="1" t="s">
        <v>36</v>
      </c>
      <c r="C56" s="3">
        <v>0</v>
      </c>
      <c r="D56" s="31">
        <v>-359374.8</v>
      </c>
      <c r="E56" s="31"/>
      <c r="F56" s="31"/>
      <c r="G56" s="9">
        <v>1</v>
      </c>
      <c r="H56" s="65"/>
    </row>
    <row r="57" spans="2:8" s="23" customFormat="1" hidden="1" x14ac:dyDescent="0.25">
      <c r="B57" s="27"/>
      <c r="C57" s="55"/>
      <c r="D57" s="56"/>
      <c r="E57" s="28"/>
      <c r="F57" s="28"/>
      <c r="G57" s="29"/>
      <c r="H57" s="40"/>
    </row>
    <row r="58" spans="2:8" s="30" customFormat="1" hidden="1" x14ac:dyDescent="0.25">
      <c r="B58" s="27"/>
      <c r="C58" s="55"/>
      <c r="D58" s="56"/>
      <c r="E58" s="28"/>
      <c r="F58" s="28"/>
      <c r="G58" s="29"/>
      <c r="H58" s="40"/>
    </row>
    <row r="59" spans="2:8" s="30" customFormat="1" hidden="1" x14ac:dyDescent="0.25">
      <c r="B59" s="27"/>
      <c r="C59" s="55"/>
      <c r="D59" s="56"/>
      <c r="E59" s="28"/>
      <c r="F59" s="28"/>
      <c r="G59" s="29"/>
      <c r="H59" s="40"/>
    </row>
    <row r="60" spans="2:8" s="30" customFormat="1" hidden="1" x14ac:dyDescent="0.25">
      <c r="B60" s="27"/>
      <c r="C60" s="55"/>
      <c r="D60" s="56"/>
      <c r="E60" s="28"/>
      <c r="F60" s="28"/>
      <c r="G60" s="29"/>
      <c r="H60" s="40"/>
    </row>
    <row r="61" spans="2:8" s="30" customFormat="1" hidden="1" x14ac:dyDescent="0.25">
      <c r="B61" s="27"/>
      <c r="C61" s="55"/>
      <c r="D61" s="56"/>
      <c r="E61" s="28"/>
      <c r="F61" s="28"/>
      <c r="G61" s="29"/>
      <c r="H61" s="40"/>
    </row>
    <row r="62" spans="2:8" s="30" customFormat="1" hidden="1" x14ac:dyDescent="0.25">
      <c r="B62" s="27"/>
      <c r="C62" s="55"/>
      <c r="D62" s="56"/>
      <c r="E62" s="28"/>
      <c r="F62" s="28"/>
      <c r="G62" s="29"/>
      <c r="H62" s="40"/>
    </row>
    <row r="63" spans="2:8" s="30" customFormat="1" hidden="1" x14ac:dyDescent="0.25">
      <c r="B63" s="27"/>
      <c r="C63" s="55"/>
      <c r="D63" s="56"/>
      <c r="E63" s="28"/>
      <c r="F63" s="28"/>
      <c r="G63" s="29"/>
      <c r="H63" s="40"/>
    </row>
    <row r="64" spans="2:8" s="30" customFormat="1" hidden="1" x14ac:dyDescent="0.25">
      <c r="B64" s="27"/>
      <c r="C64" s="55"/>
      <c r="D64" s="56"/>
      <c r="E64" s="28"/>
      <c r="F64" s="28"/>
      <c r="G64" s="29"/>
      <c r="H64" s="40"/>
    </row>
    <row r="65" spans="1:8" s="30" customFormat="1" hidden="1" x14ac:dyDescent="0.25">
      <c r="B65" s="27"/>
      <c r="C65" s="55"/>
      <c r="D65" s="56"/>
      <c r="E65" s="28"/>
      <c r="F65" s="28"/>
      <c r="G65" s="29"/>
      <c r="H65" s="40"/>
    </row>
    <row r="66" spans="1:8" s="30" customFormat="1" hidden="1" x14ac:dyDescent="0.25">
      <c r="B66" s="27"/>
      <c r="C66" s="55"/>
      <c r="D66" s="56"/>
      <c r="E66" s="28"/>
      <c r="F66" s="28"/>
      <c r="G66" s="29"/>
      <c r="H66" s="40"/>
    </row>
    <row r="67" spans="1:8" s="30" customFormat="1" hidden="1" x14ac:dyDescent="0.25">
      <c r="B67" s="27"/>
      <c r="C67" s="55"/>
      <c r="D67" s="56"/>
      <c r="E67" s="28"/>
      <c r="F67" s="28"/>
      <c r="G67" s="29"/>
      <c r="H67" s="40"/>
    </row>
    <row r="68" spans="1:8" s="30" customFormat="1" hidden="1" x14ac:dyDescent="0.25">
      <c r="B68" s="27"/>
      <c r="C68" s="55"/>
      <c r="D68" s="56"/>
      <c r="E68" s="28"/>
      <c r="F68" s="28"/>
      <c r="G68" s="29"/>
      <c r="H68" s="40"/>
    </row>
    <row r="69" spans="1:8" s="30" customFormat="1" hidden="1" x14ac:dyDescent="0.25">
      <c r="B69" s="27"/>
      <c r="C69" s="55"/>
      <c r="D69" s="56"/>
      <c r="E69" s="28"/>
      <c r="F69" s="28"/>
      <c r="G69" s="29"/>
      <c r="H69" s="40"/>
    </row>
    <row r="70" spans="1:8" s="30" customFormat="1" hidden="1" x14ac:dyDescent="0.25">
      <c r="B70" s="27"/>
      <c r="C70" s="55"/>
      <c r="D70" s="56"/>
      <c r="E70" s="28"/>
      <c r="F70" s="28"/>
      <c r="G70" s="29"/>
      <c r="H70" s="40"/>
    </row>
    <row r="71" spans="1:8" s="30" customFormat="1" ht="25.5" x14ac:dyDescent="0.2">
      <c r="A71" s="57" t="s">
        <v>79</v>
      </c>
      <c r="B71" s="58" t="s">
        <v>80</v>
      </c>
      <c r="C71" s="59">
        <f>C72+C77+C78+C79+C80</f>
        <v>35468577.921000004</v>
      </c>
      <c r="D71" s="59">
        <f>D72+D77+D78+D79+D80</f>
        <v>15498467.221000001</v>
      </c>
      <c r="E71" s="5">
        <f t="shared" ref="E71:E79" si="8">D71/C71*100</f>
        <v>43.696331032837293</v>
      </c>
      <c r="F71" s="59">
        <f>F72+F77+F78+F79+F80</f>
        <v>11916716.92451</v>
      </c>
      <c r="G71" s="5">
        <f>D71/F71*100</f>
        <v>130.05651908306345</v>
      </c>
      <c r="H71" s="40"/>
    </row>
    <row r="72" spans="1:8" s="30" customFormat="1" ht="26.25" customHeight="1" x14ac:dyDescent="0.2">
      <c r="A72" s="57" t="s">
        <v>81</v>
      </c>
      <c r="B72" s="58" t="s">
        <v>82</v>
      </c>
      <c r="C72" s="59">
        <f>SUM(C73:C76)</f>
        <v>35206896.164999999</v>
      </c>
      <c r="D72" s="59">
        <f>SUM(D73:D76)</f>
        <v>15387104.999000002</v>
      </c>
      <c r="E72" s="5">
        <f t="shared" si="8"/>
        <v>43.704804101125745</v>
      </c>
      <c r="F72" s="59">
        <f>SUM(F73:F76)</f>
        <v>11995091.311830001</v>
      </c>
      <c r="G72" s="5">
        <f t="shared" ref="G72:G74" si="9">D72/F72*100</f>
        <v>128.27834819251999</v>
      </c>
      <c r="H72" s="40"/>
    </row>
    <row r="73" spans="1:8" s="30" customFormat="1" ht="25.5" x14ac:dyDescent="0.2">
      <c r="A73" s="60" t="s">
        <v>83</v>
      </c>
      <c r="B73" s="61" t="s">
        <v>84</v>
      </c>
      <c r="C73" s="62">
        <v>18508042.600000001</v>
      </c>
      <c r="D73" s="62">
        <v>11404021.800000001</v>
      </c>
      <c r="E73" s="3">
        <f t="shared" si="8"/>
        <v>61.616574191373431</v>
      </c>
      <c r="F73" s="62">
        <v>9487299.4000000004</v>
      </c>
      <c r="G73" s="3">
        <f t="shared" si="9"/>
        <v>120.20303480672277</v>
      </c>
      <c r="H73" s="40"/>
    </row>
    <row r="74" spans="1:8" s="30" customFormat="1" ht="38.25" x14ac:dyDescent="0.2">
      <c r="A74" s="60" t="s">
        <v>85</v>
      </c>
      <c r="B74" s="61" t="s">
        <v>86</v>
      </c>
      <c r="C74" s="62">
        <v>4686866.4000000004</v>
      </c>
      <c r="D74" s="62">
        <v>554950.02099999995</v>
      </c>
      <c r="E74" s="3">
        <f t="shared" si="8"/>
        <v>11.840534242665845</v>
      </c>
      <c r="F74" s="62">
        <v>575902.71010000003</v>
      </c>
      <c r="G74" s="3">
        <f t="shared" si="9"/>
        <v>96.361765844727159</v>
      </c>
      <c r="H74" s="40"/>
    </row>
    <row r="75" spans="1:8" s="30" customFormat="1" ht="25.5" x14ac:dyDescent="0.2">
      <c r="A75" s="60" t="s">
        <v>87</v>
      </c>
      <c r="B75" s="61" t="s">
        <v>88</v>
      </c>
      <c r="C75" s="62">
        <v>4201496.5</v>
      </c>
      <c r="D75" s="62">
        <v>2061421.2420000001</v>
      </c>
      <c r="E75" s="3">
        <f t="shared" si="8"/>
        <v>49.063976180867932</v>
      </c>
      <c r="F75" s="62">
        <v>1653851.7017300001</v>
      </c>
      <c r="G75" s="3">
        <f>D75/F75*100</f>
        <v>124.64365697623703</v>
      </c>
      <c r="H75" s="40"/>
    </row>
    <row r="76" spans="1:8" s="30" customFormat="1" x14ac:dyDescent="0.2">
      <c r="A76" s="60" t="s">
        <v>89</v>
      </c>
      <c r="B76" s="61" t="s">
        <v>39</v>
      </c>
      <c r="C76" s="62">
        <v>7810490.665</v>
      </c>
      <c r="D76" s="62">
        <v>1366711.936</v>
      </c>
      <c r="E76" s="3">
        <f t="shared" si="8"/>
        <v>17.49841328310454</v>
      </c>
      <c r="F76" s="62">
        <v>278037.5</v>
      </c>
      <c r="G76" s="3">
        <f>D76/F76*100</f>
        <v>491.556691453491</v>
      </c>
      <c r="H76" s="40"/>
    </row>
    <row r="77" spans="1:8" s="30" customFormat="1" ht="38.25" x14ac:dyDescent="0.2">
      <c r="A77" s="57" t="s">
        <v>100</v>
      </c>
      <c r="B77" s="58" t="s">
        <v>32</v>
      </c>
      <c r="C77" s="59">
        <v>216066.5</v>
      </c>
      <c r="D77" s="59">
        <v>64819.95</v>
      </c>
      <c r="E77" s="5">
        <f t="shared" si="8"/>
        <v>30</v>
      </c>
      <c r="F77" s="59">
        <v>0</v>
      </c>
      <c r="G77" s="59" t="s">
        <v>90</v>
      </c>
      <c r="H77" s="40"/>
    </row>
    <row r="78" spans="1:8" s="30" customFormat="1" x14ac:dyDescent="0.2">
      <c r="A78" s="57" t="s">
        <v>91</v>
      </c>
      <c r="B78" s="58" t="s">
        <v>92</v>
      </c>
      <c r="C78" s="59">
        <v>167.01900000000001</v>
      </c>
      <c r="D78" s="59">
        <v>167.01900000000001</v>
      </c>
      <c r="E78" s="5">
        <f t="shared" si="8"/>
        <v>100</v>
      </c>
      <c r="F78" s="59">
        <v>1545.22227</v>
      </c>
      <c r="G78" s="5">
        <f>D78/F78*100</f>
        <v>10.808736273261193</v>
      </c>
      <c r="H78" s="40"/>
    </row>
    <row r="79" spans="1:8" s="30" customFormat="1" ht="89.25" x14ac:dyDescent="0.2">
      <c r="A79" s="57" t="s">
        <v>93</v>
      </c>
      <c r="B79" s="58" t="s">
        <v>94</v>
      </c>
      <c r="C79" s="59">
        <v>54184.383999999998</v>
      </c>
      <c r="D79" s="59">
        <v>67166.884000000005</v>
      </c>
      <c r="E79" s="5">
        <f t="shared" si="8"/>
        <v>123.95985529705386</v>
      </c>
      <c r="F79" s="59">
        <v>25497.175039999998</v>
      </c>
      <c r="G79" s="5">
        <f>D79/F79*100</f>
        <v>263.42872845571526</v>
      </c>
      <c r="H79" s="40"/>
    </row>
    <row r="80" spans="1:8" s="30" customFormat="1" ht="38.25" x14ac:dyDescent="0.2">
      <c r="A80" s="57" t="s">
        <v>95</v>
      </c>
      <c r="B80" s="58" t="s">
        <v>36</v>
      </c>
      <c r="C80" s="59">
        <v>-8736.1470000000008</v>
      </c>
      <c r="D80" s="59">
        <v>-20791.631000000001</v>
      </c>
      <c r="E80" s="5" t="s">
        <v>90</v>
      </c>
      <c r="F80" s="59">
        <v>-105416.78462999999</v>
      </c>
      <c r="G80" s="59" t="s">
        <v>90</v>
      </c>
      <c r="H80" s="40"/>
    </row>
    <row r="81" spans="2:8" s="30" customFormat="1" x14ac:dyDescent="0.25">
      <c r="B81" s="27"/>
      <c r="C81" s="23"/>
      <c r="D81" s="28"/>
      <c r="E81" s="28"/>
      <c r="F81" s="28"/>
      <c r="G81" s="29"/>
      <c r="H81" s="40"/>
    </row>
    <row r="82" spans="2:8" s="30" customFormat="1" x14ac:dyDescent="0.25">
      <c r="B82" s="27"/>
      <c r="C82" s="23"/>
      <c r="D82" s="28"/>
      <c r="E82" s="28"/>
      <c r="F82" s="28"/>
      <c r="G82" s="29"/>
      <c r="H82" s="40"/>
    </row>
    <row r="83" spans="2:8" s="30" customFormat="1" x14ac:dyDescent="0.25">
      <c r="B83" s="27"/>
      <c r="C83" s="23"/>
      <c r="D83" s="28"/>
      <c r="E83" s="28"/>
      <c r="F83" s="28"/>
      <c r="G83" s="29"/>
      <c r="H83" s="40"/>
    </row>
    <row r="84" spans="2:8" s="30" customFormat="1" x14ac:dyDescent="0.25">
      <c r="B84" s="27"/>
      <c r="C84" s="23"/>
      <c r="D84" s="28"/>
      <c r="E84" s="28"/>
      <c r="F84" s="28"/>
      <c r="G84" s="29"/>
      <c r="H84" s="40"/>
    </row>
    <row r="85" spans="2:8" s="30" customFormat="1" x14ac:dyDescent="0.25">
      <c r="B85" s="27"/>
      <c r="C85" s="23"/>
      <c r="D85" s="28"/>
      <c r="E85" s="28"/>
      <c r="F85" s="28"/>
      <c r="G85" s="29"/>
      <c r="H85" s="40"/>
    </row>
    <row r="86" spans="2:8" s="30" customFormat="1" x14ac:dyDescent="0.25">
      <c r="B86" s="27"/>
      <c r="C86" s="23"/>
      <c r="D86" s="28"/>
      <c r="E86" s="28"/>
      <c r="F86" s="28"/>
      <c r="G86" s="29"/>
      <c r="H86" s="40"/>
    </row>
    <row r="87" spans="2:8" s="30" customFormat="1" x14ac:dyDescent="0.25">
      <c r="B87" s="27"/>
      <c r="C87" s="23"/>
      <c r="D87" s="28"/>
      <c r="E87" s="28"/>
      <c r="F87" s="28"/>
      <c r="G87" s="29"/>
      <c r="H87" s="40"/>
    </row>
    <row r="88" spans="2:8" s="30" customFormat="1" x14ac:dyDescent="0.25">
      <c r="B88" s="27"/>
      <c r="C88" s="23"/>
      <c r="D88" s="28"/>
      <c r="E88" s="28"/>
      <c r="F88" s="28"/>
      <c r="G88" s="29"/>
      <c r="H88" s="40"/>
    </row>
    <row r="89" spans="2:8" s="30" customFormat="1" x14ac:dyDescent="0.25">
      <c r="B89" s="27"/>
      <c r="C89" s="23"/>
      <c r="D89" s="28"/>
      <c r="E89" s="28"/>
      <c r="F89" s="28"/>
      <c r="G89" s="29"/>
      <c r="H89" s="40"/>
    </row>
    <row r="90" spans="2:8" s="30" customFormat="1" x14ac:dyDescent="0.25">
      <c r="B90" s="27"/>
      <c r="C90" s="23"/>
      <c r="D90" s="28"/>
      <c r="E90" s="28"/>
      <c r="F90" s="28"/>
      <c r="G90" s="29"/>
      <c r="H90" s="40"/>
    </row>
    <row r="91" spans="2:8" s="30" customFormat="1" x14ac:dyDescent="0.25">
      <c r="B91" s="27"/>
      <c r="C91" s="23"/>
      <c r="D91" s="28"/>
      <c r="E91" s="28"/>
      <c r="F91" s="28"/>
      <c r="G91" s="29"/>
      <c r="H91" s="40"/>
    </row>
    <row r="92" spans="2:8" s="30" customFormat="1" x14ac:dyDescent="0.25">
      <c r="B92" s="27"/>
      <c r="C92" s="23"/>
      <c r="D92" s="28"/>
      <c r="E92" s="28"/>
      <c r="F92" s="28"/>
      <c r="G92" s="29"/>
      <c r="H92" s="40"/>
    </row>
    <row r="93" spans="2:8" s="30" customFormat="1" x14ac:dyDescent="0.25">
      <c r="B93" s="27"/>
      <c r="C93" s="23"/>
      <c r="D93" s="28"/>
      <c r="E93" s="28"/>
      <c r="F93" s="28"/>
      <c r="G93" s="29"/>
      <c r="H93" s="40"/>
    </row>
    <row r="94" spans="2:8" s="30" customFormat="1" x14ac:dyDescent="0.25">
      <c r="B94" s="27"/>
      <c r="C94" s="23"/>
      <c r="D94" s="28"/>
      <c r="E94" s="28"/>
      <c r="F94" s="28"/>
      <c r="G94" s="29"/>
      <c r="H94" s="40"/>
    </row>
    <row r="95" spans="2:8" s="30" customFormat="1" x14ac:dyDescent="0.25">
      <c r="B95" s="27"/>
      <c r="C95" s="23"/>
      <c r="D95" s="28"/>
      <c r="E95" s="28"/>
      <c r="F95" s="28"/>
      <c r="G95" s="29"/>
      <c r="H95" s="40"/>
    </row>
    <row r="96" spans="2:8" s="30" customFormat="1" x14ac:dyDescent="0.25">
      <c r="B96" s="27"/>
      <c r="C96" s="23"/>
      <c r="D96" s="28"/>
      <c r="E96" s="28"/>
      <c r="F96" s="28"/>
      <c r="G96" s="29"/>
      <c r="H96" s="40"/>
    </row>
    <row r="97" spans="2:8" s="15" customFormat="1" x14ac:dyDescent="0.25">
      <c r="B97" s="21"/>
      <c r="C97" s="11"/>
      <c r="D97" s="13"/>
      <c r="E97" s="13"/>
      <c r="F97" s="13"/>
      <c r="G97" s="14"/>
      <c r="H97" s="39"/>
    </row>
    <row r="98" spans="2:8" s="15" customFormat="1" x14ac:dyDescent="0.25">
      <c r="B98" s="21"/>
      <c r="C98" s="11"/>
      <c r="D98" s="13"/>
      <c r="E98" s="13"/>
      <c r="F98" s="13"/>
      <c r="G98" s="14"/>
      <c r="H98" s="39"/>
    </row>
    <row r="99" spans="2:8" s="15" customFormat="1" x14ac:dyDescent="0.25">
      <c r="B99" s="21"/>
      <c r="C99" s="11"/>
      <c r="D99" s="13"/>
      <c r="E99" s="13"/>
      <c r="F99" s="13"/>
      <c r="G99" s="14"/>
      <c r="H99" s="39"/>
    </row>
    <row r="100" spans="2:8" s="15" customFormat="1" x14ac:dyDescent="0.25">
      <c r="B100" s="21"/>
      <c r="C100" s="11"/>
      <c r="D100" s="13"/>
      <c r="E100" s="13"/>
      <c r="F100" s="13"/>
      <c r="G100" s="14"/>
      <c r="H100" s="39"/>
    </row>
    <row r="101" spans="2:8" s="15" customFormat="1" x14ac:dyDescent="0.25">
      <c r="B101" s="21"/>
      <c r="C101" s="11"/>
      <c r="D101" s="13"/>
      <c r="E101" s="13"/>
      <c r="F101" s="13"/>
      <c r="G101" s="14"/>
      <c r="H101" s="39"/>
    </row>
    <row r="102" spans="2:8" s="15" customFormat="1" x14ac:dyDescent="0.25">
      <c r="B102" s="21"/>
      <c r="C102" s="11"/>
      <c r="D102" s="13"/>
      <c r="E102" s="13"/>
      <c r="F102" s="13"/>
      <c r="G102" s="14"/>
      <c r="H102" s="39"/>
    </row>
    <row r="103" spans="2:8" s="15" customFormat="1" x14ac:dyDescent="0.25">
      <c r="B103" s="21"/>
      <c r="C103" s="11"/>
      <c r="D103" s="13"/>
      <c r="E103" s="13"/>
      <c r="F103" s="13"/>
      <c r="G103" s="14"/>
      <c r="H103" s="39"/>
    </row>
    <row r="104" spans="2:8" s="15" customFormat="1" x14ac:dyDescent="0.25">
      <c r="B104" s="21"/>
      <c r="C104" s="11"/>
      <c r="D104" s="13"/>
      <c r="E104" s="13"/>
      <c r="F104" s="13"/>
      <c r="G104" s="14"/>
      <c r="H104" s="39"/>
    </row>
    <row r="105" spans="2:8" s="15" customFormat="1" x14ac:dyDescent="0.25">
      <c r="B105" s="21"/>
      <c r="C105" s="11"/>
      <c r="D105" s="13"/>
      <c r="E105" s="13"/>
      <c r="F105" s="13"/>
      <c r="G105" s="14"/>
      <c r="H105" s="39"/>
    </row>
    <row r="106" spans="2:8" s="15" customFormat="1" x14ac:dyDescent="0.25">
      <c r="B106" s="21"/>
      <c r="C106" s="11"/>
      <c r="D106" s="13"/>
      <c r="E106" s="13"/>
      <c r="F106" s="13"/>
      <c r="G106" s="14"/>
      <c r="H106" s="39"/>
    </row>
    <row r="107" spans="2:8" s="15" customFormat="1" x14ac:dyDescent="0.25">
      <c r="B107" s="21"/>
      <c r="C107" s="11"/>
      <c r="D107" s="13"/>
      <c r="E107" s="13"/>
      <c r="F107" s="13"/>
      <c r="G107" s="14"/>
      <c r="H107" s="39"/>
    </row>
    <row r="108" spans="2:8" s="15" customFormat="1" x14ac:dyDescent="0.25">
      <c r="B108" s="21"/>
      <c r="C108" s="11"/>
      <c r="D108" s="13"/>
      <c r="E108" s="13"/>
      <c r="F108" s="13"/>
      <c r="G108" s="14"/>
      <c r="H108" s="39"/>
    </row>
    <row r="109" spans="2:8" s="15" customFormat="1" x14ac:dyDescent="0.25">
      <c r="B109" s="21"/>
      <c r="C109" s="11"/>
      <c r="D109" s="13"/>
      <c r="E109" s="13"/>
      <c r="F109" s="13"/>
      <c r="G109" s="14"/>
      <c r="H109" s="39"/>
    </row>
    <row r="110" spans="2:8" s="15" customFormat="1" x14ac:dyDescent="0.25">
      <c r="B110" s="21"/>
      <c r="C110" s="11"/>
      <c r="D110" s="13"/>
      <c r="E110" s="13"/>
      <c r="F110" s="13"/>
      <c r="G110" s="14"/>
      <c r="H110" s="39"/>
    </row>
    <row r="111" spans="2:8" s="15" customFormat="1" x14ac:dyDescent="0.25">
      <c r="B111" s="21"/>
      <c r="C111" s="11"/>
      <c r="D111" s="13"/>
      <c r="E111" s="13"/>
      <c r="F111" s="13"/>
      <c r="G111" s="14"/>
      <c r="H111" s="39"/>
    </row>
    <row r="112" spans="2:8" s="15" customFormat="1" x14ac:dyDescent="0.25">
      <c r="B112" s="21"/>
      <c r="C112" s="11"/>
      <c r="D112" s="13"/>
      <c r="E112" s="13"/>
      <c r="F112" s="13"/>
      <c r="G112" s="14"/>
      <c r="H112" s="39"/>
    </row>
    <row r="113" spans="2:8" s="15" customFormat="1" x14ac:dyDescent="0.25">
      <c r="B113" s="21"/>
      <c r="C113" s="11"/>
      <c r="D113" s="13"/>
      <c r="E113" s="13"/>
      <c r="F113" s="13"/>
      <c r="G113" s="14"/>
      <c r="H113" s="39"/>
    </row>
    <row r="114" spans="2:8" s="15" customFormat="1" x14ac:dyDescent="0.25">
      <c r="B114" s="21"/>
      <c r="C114" s="11"/>
      <c r="D114" s="13"/>
      <c r="E114" s="13"/>
      <c r="F114" s="13"/>
      <c r="G114" s="14"/>
      <c r="H114" s="39"/>
    </row>
    <row r="115" spans="2:8" s="15" customFormat="1" x14ac:dyDescent="0.25">
      <c r="B115" s="21"/>
      <c r="C115" s="11"/>
      <c r="D115" s="13"/>
      <c r="E115" s="13"/>
      <c r="F115" s="13"/>
      <c r="G115" s="14"/>
      <c r="H115" s="39"/>
    </row>
    <row r="116" spans="2:8" s="15" customFormat="1" x14ac:dyDescent="0.25">
      <c r="B116" s="21"/>
      <c r="C116" s="11"/>
      <c r="D116" s="13"/>
      <c r="E116" s="13"/>
      <c r="F116" s="13"/>
      <c r="G116" s="14"/>
      <c r="H116" s="39"/>
    </row>
    <row r="117" spans="2:8" s="15" customFormat="1" x14ac:dyDescent="0.25">
      <c r="B117" s="21"/>
      <c r="C117" s="11"/>
      <c r="D117" s="13"/>
      <c r="E117" s="13"/>
      <c r="F117" s="13"/>
      <c r="G117" s="14"/>
      <c r="H117" s="39"/>
    </row>
    <row r="118" spans="2:8" s="15" customFormat="1" x14ac:dyDescent="0.25">
      <c r="B118" s="21"/>
      <c r="C118" s="11"/>
      <c r="D118" s="13"/>
      <c r="E118" s="13"/>
      <c r="F118" s="13"/>
      <c r="G118" s="14"/>
      <c r="H118" s="39"/>
    </row>
    <row r="119" spans="2:8" s="15" customFormat="1" x14ac:dyDescent="0.25">
      <c r="B119" s="21"/>
      <c r="C119" s="11"/>
      <c r="D119" s="13"/>
      <c r="E119" s="13"/>
      <c r="F119" s="13"/>
      <c r="G119" s="14"/>
      <c r="H119" s="39"/>
    </row>
    <row r="120" spans="2:8" s="15" customFormat="1" x14ac:dyDescent="0.25">
      <c r="B120" s="21"/>
      <c r="C120" s="11"/>
      <c r="D120" s="13"/>
      <c r="E120" s="13"/>
      <c r="F120" s="13"/>
      <c r="G120" s="14"/>
      <c r="H120" s="39"/>
    </row>
    <row r="121" spans="2:8" s="15" customFormat="1" x14ac:dyDescent="0.25">
      <c r="B121" s="21"/>
      <c r="C121" s="11"/>
      <c r="D121" s="13"/>
      <c r="E121" s="13"/>
      <c r="F121" s="13"/>
      <c r="G121" s="14"/>
      <c r="H121" s="39"/>
    </row>
    <row r="122" spans="2:8" s="15" customFormat="1" x14ac:dyDescent="0.25">
      <c r="B122" s="21"/>
      <c r="C122" s="11"/>
      <c r="D122" s="13"/>
      <c r="E122" s="13"/>
      <c r="F122" s="13"/>
      <c r="G122" s="14"/>
      <c r="H122" s="39"/>
    </row>
    <row r="123" spans="2:8" s="15" customFormat="1" x14ac:dyDescent="0.25">
      <c r="B123" s="21"/>
      <c r="C123" s="11"/>
      <c r="D123" s="13"/>
      <c r="E123" s="13"/>
      <c r="F123" s="13"/>
      <c r="G123" s="14"/>
      <c r="H123" s="39"/>
    </row>
    <row r="124" spans="2:8" s="15" customFormat="1" x14ac:dyDescent="0.25">
      <c r="B124" s="21"/>
      <c r="C124" s="11"/>
      <c r="D124" s="13"/>
      <c r="E124" s="13"/>
      <c r="F124" s="13"/>
      <c r="G124" s="14"/>
      <c r="H124" s="39"/>
    </row>
    <row r="125" spans="2:8" s="15" customFormat="1" x14ac:dyDescent="0.25">
      <c r="B125" s="21"/>
      <c r="C125" s="11"/>
      <c r="D125" s="13"/>
      <c r="E125" s="13"/>
      <c r="F125" s="13"/>
      <c r="G125" s="14"/>
      <c r="H125" s="39"/>
    </row>
    <row r="126" spans="2:8" s="15" customFormat="1" x14ac:dyDescent="0.25">
      <c r="B126" s="21"/>
      <c r="C126" s="11"/>
      <c r="D126" s="13"/>
      <c r="E126" s="13"/>
      <c r="F126" s="13"/>
      <c r="G126" s="14"/>
      <c r="H126" s="39"/>
    </row>
    <row r="127" spans="2:8" s="15" customFormat="1" x14ac:dyDescent="0.25">
      <c r="B127" s="21"/>
      <c r="C127" s="11"/>
      <c r="D127" s="13"/>
      <c r="E127" s="13"/>
      <c r="F127" s="13"/>
      <c r="G127" s="14"/>
      <c r="H127" s="39"/>
    </row>
    <row r="128" spans="2:8" s="15" customFormat="1" x14ac:dyDescent="0.25">
      <c r="B128" s="21"/>
      <c r="C128" s="11"/>
      <c r="D128" s="13"/>
      <c r="E128" s="13"/>
      <c r="F128" s="13"/>
      <c r="G128" s="14"/>
      <c r="H128" s="39"/>
    </row>
    <row r="129" spans="2:8" s="15" customFormat="1" x14ac:dyDescent="0.25">
      <c r="B129" s="21"/>
      <c r="C129" s="11"/>
      <c r="D129" s="13"/>
      <c r="E129" s="13"/>
      <c r="F129" s="13"/>
      <c r="G129" s="14"/>
      <c r="H129" s="39"/>
    </row>
    <row r="130" spans="2:8" s="15" customFormat="1" x14ac:dyDescent="0.25">
      <c r="B130" s="12"/>
      <c r="C130" s="11"/>
      <c r="D130" s="13"/>
      <c r="E130" s="13"/>
      <c r="F130" s="13"/>
      <c r="G130" s="14"/>
      <c r="H130" s="39"/>
    </row>
  </sheetData>
  <mergeCells count="16">
    <mergeCell ref="D4:G4"/>
    <mergeCell ref="H9:H12"/>
    <mergeCell ref="A7:G7"/>
    <mergeCell ref="A9:A10"/>
    <mergeCell ref="F9:F10"/>
    <mergeCell ref="H45:H56"/>
    <mergeCell ref="B9:B12"/>
    <mergeCell ref="E9:E10"/>
    <mergeCell ref="C9:C10"/>
    <mergeCell ref="D9:D10"/>
    <mergeCell ref="G9:G10"/>
    <mergeCell ref="C11:C12"/>
    <mergeCell ref="D11:D12"/>
    <mergeCell ref="E11:E12"/>
    <mergeCell ref="F11:F12"/>
    <mergeCell ref="G11:G12"/>
  </mergeCells>
  <pageMargins left="0.23622047244094491" right="3.937007874015748E-2" top="0.15748031496062992" bottom="0.19685039370078741" header="0.31496062992125984" footer="0.11811023622047245"/>
  <pageSetup paperSize="9" scale="74" fitToHeight="0" orientation="portrait" r:id="rId1"/>
  <headerFooter alignWithMargins="0">
    <oddFooter>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I полугодие 2019</vt:lpstr>
      <vt:lpstr>'I полугодие 2019'!Заголовки_для_печати</vt:lpstr>
    </vt:vector>
  </TitlesOfParts>
  <Company>COMPTEX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tev</dc:creator>
  <cp:lastModifiedBy>Анастасия Гаранина</cp:lastModifiedBy>
  <cp:lastPrinted>2019-08-21T01:27:53Z</cp:lastPrinted>
  <dcterms:created xsi:type="dcterms:W3CDTF">2010-04-08T01:53:54Z</dcterms:created>
  <dcterms:modified xsi:type="dcterms:W3CDTF">2019-08-21T01:55:19Z</dcterms:modified>
</cp:coreProperties>
</file>