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5440" windowHeight="127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  <definedName name="_xlnm.Print_Area" localSheetId="0">Лист1!$A$1:$FV$45</definedName>
  </definedNames>
  <calcPr calcId="145621"/>
</workbook>
</file>

<file path=xl/calcChain.xml><?xml version="1.0" encoding="utf-8"?>
<calcChain xmlns="http://schemas.openxmlformats.org/spreadsheetml/2006/main">
  <c r="BV45" i="1" l="1"/>
  <c r="FT44" i="1"/>
  <c r="FT45" i="1"/>
  <c r="FM45" i="1"/>
  <c r="EY45" i="1"/>
  <c r="P44" i="1"/>
  <c r="BQ45" i="1"/>
  <c r="FM44" i="1"/>
  <c r="FP45" i="1"/>
  <c r="CM44" i="1"/>
  <c r="Y45" i="1"/>
  <c r="BP45" i="1"/>
  <c r="CF45" i="1"/>
  <c r="Z45" i="1"/>
  <c r="AX45" i="1"/>
  <c r="BU45" i="1"/>
  <c r="AH45" i="1" l="1"/>
  <c r="BL45" i="1"/>
  <c r="C44" i="1"/>
  <c r="L45" i="1"/>
  <c r="P8" i="1" l="1"/>
  <c r="P40" i="1"/>
  <c r="Q40" i="1"/>
  <c r="P41" i="1"/>
  <c r="Q41" i="1"/>
  <c r="P42" i="1"/>
  <c r="Q42" i="1"/>
  <c r="P43" i="1"/>
  <c r="Q43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Q8" i="1"/>
  <c r="CL9" i="1"/>
  <c r="CL10" i="1"/>
  <c r="CL12" i="1"/>
  <c r="CL13" i="1"/>
  <c r="CL14" i="1"/>
  <c r="CL15" i="1"/>
  <c r="CL16" i="1"/>
  <c r="CL17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40" i="1"/>
  <c r="CL41" i="1"/>
  <c r="CL43" i="1"/>
  <c r="CI11" i="1"/>
  <c r="CE16" i="1"/>
  <c r="BY42" i="1"/>
  <c r="BY41" i="1"/>
  <c r="BY40" i="1"/>
  <c r="BT40" i="1"/>
  <c r="AW42" i="1"/>
  <c r="BJ45" i="1"/>
  <c r="BJ32" i="1"/>
  <c r="BJ31" i="1"/>
  <c r="BJ16" i="1"/>
  <c r="BA36" i="1"/>
  <c r="AW18" i="1"/>
  <c r="AT35" i="1"/>
  <c r="AT36" i="1"/>
  <c r="AT38" i="1"/>
  <c r="AQ8" i="1"/>
  <c r="AQ12" i="1"/>
  <c r="AQ15" i="1"/>
  <c r="AQ16" i="1"/>
  <c r="AQ18" i="1"/>
  <c r="AQ22" i="1"/>
  <c r="AQ26" i="1"/>
  <c r="AQ28" i="1"/>
  <c r="AQ29" i="1"/>
  <c r="AQ30" i="1"/>
  <c r="AQ32" i="1"/>
  <c r="AQ33" i="1"/>
  <c r="AQ34" i="1"/>
  <c r="AQ35" i="1"/>
  <c r="AQ36" i="1"/>
  <c r="AQ38" i="1"/>
  <c r="AQ40" i="1"/>
  <c r="AQ43" i="1"/>
  <c r="AN11" i="1"/>
  <c r="AN32" i="1"/>
  <c r="AN35" i="1"/>
  <c r="AN42" i="1"/>
  <c r="AK8" i="1"/>
  <c r="AK11" i="1"/>
  <c r="AK12" i="1"/>
  <c r="AK22" i="1"/>
  <c r="AK23" i="1"/>
  <c r="AK26" i="1"/>
  <c r="AK28" i="1"/>
  <c r="AK30" i="1"/>
  <c r="AK33" i="1"/>
  <c r="AK36" i="1"/>
  <c r="AG42" i="1"/>
  <c r="AC41" i="1"/>
  <c r="AC34" i="1"/>
  <c r="X40" i="1"/>
  <c r="X41" i="1"/>
  <c r="X8" i="1"/>
  <c r="X9" i="1"/>
  <c r="X11" i="1"/>
  <c r="X12" i="1"/>
  <c r="X14" i="1"/>
  <c r="X15" i="1"/>
  <c r="X16" i="1"/>
  <c r="X17" i="1"/>
  <c r="X18" i="1"/>
  <c r="X19" i="1"/>
  <c r="X20" i="1"/>
  <c r="X21" i="1"/>
  <c r="X22" i="1"/>
  <c r="X23" i="1"/>
  <c r="X24" i="1"/>
  <c r="X26" i="1"/>
  <c r="X27" i="1"/>
  <c r="X28" i="1"/>
  <c r="X29" i="1"/>
  <c r="X30" i="1"/>
  <c r="X32" i="1"/>
  <c r="X33" i="1"/>
  <c r="X34" i="1"/>
  <c r="X35" i="1"/>
  <c r="X36" i="1"/>
  <c r="X37" i="1"/>
  <c r="X38" i="1"/>
  <c r="Q7" i="1" l="1"/>
  <c r="P7" i="1"/>
  <c r="FN12" i="1"/>
  <c r="FN7" i="1" s="1"/>
  <c r="FN45" i="1" s="1"/>
  <c r="FM12" i="1"/>
  <c r="FM7" i="1" s="1"/>
  <c r="FS12" i="1"/>
  <c r="CM40" i="1"/>
  <c r="CN40" i="1"/>
  <c r="CM41" i="1"/>
  <c r="CN41" i="1"/>
  <c r="CM42" i="1"/>
  <c r="CN42" i="1"/>
  <c r="CM43" i="1"/>
  <c r="CN43" i="1"/>
  <c r="CM9" i="1"/>
  <c r="CN9" i="1"/>
  <c r="CM10" i="1"/>
  <c r="CN10" i="1"/>
  <c r="CM11" i="1"/>
  <c r="CN11" i="1"/>
  <c r="CM12" i="1"/>
  <c r="CN12" i="1"/>
  <c r="CM13" i="1"/>
  <c r="CN13" i="1"/>
  <c r="CM14" i="1"/>
  <c r="CN14" i="1"/>
  <c r="CM15" i="1"/>
  <c r="CN15" i="1"/>
  <c r="CM16" i="1"/>
  <c r="CN16" i="1"/>
  <c r="CM17" i="1"/>
  <c r="CN17" i="1"/>
  <c r="CM18" i="1"/>
  <c r="CN18" i="1"/>
  <c r="CM19" i="1"/>
  <c r="CN19" i="1"/>
  <c r="CM20" i="1"/>
  <c r="CN20" i="1"/>
  <c r="CM21" i="1"/>
  <c r="CN21" i="1"/>
  <c r="CM22" i="1"/>
  <c r="CN22" i="1"/>
  <c r="CM23" i="1"/>
  <c r="CN23" i="1"/>
  <c r="CM24" i="1"/>
  <c r="CN24" i="1"/>
  <c r="CM25" i="1"/>
  <c r="CN25" i="1"/>
  <c r="CM26" i="1"/>
  <c r="CN26" i="1"/>
  <c r="CM27" i="1"/>
  <c r="CN27" i="1"/>
  <c r="CM28" i="1"/>
  <c r="CN28" i="1"/>
  <c r="CM29" i="1"/>
  <c r="CN29" i="1"/>
  <c r="CM30" i="1"/>
  <c r="CN30" i="1"/>
  <c r="CM31" i="1"/>
  <c r="CN31" i="1"/>
  <c r="CM32" i="1"/>
  <c r="CN32" i="1"/>
  <c r="CM33" i="1"/>
  <c r="CN33" i="1"/>
  <c r="CM34" i="1"/>
  <c r="CN34" i="1"/>
  <c r="CM35" i="1"/>
  <c r="CN35" i="1"/>
  <c r="CM36" i="1"/>
  <c r="CN36" i="1"/>
  <c r="CM37" i="1"/>
  <c r="CN37" i="1"/>
  <c r="CM38" i="1"/>
  <c r="CN38" i="1"/>
  <c r="CN8" i="1"/>
  <c r="CM8" i="1"/>
  <c r="FI30" i="1"/>
  <c r="FI31" i="1"/>
  <c r="FI32" i="1"/>
  <c r="FI13" i="1"/>
  <c r="FI14" i="1"/>
  <c r="FI15" i="1"/>
  <c r="FI16" i="1"/>
  <c r="FI17" i="1"/>
  <c r="FI18" i="1"/>
  <c r="FI19" i="1"/>
  <c r="FF32" i="1"/>
  <c r="FF31" i="1"/>
  <c r="FF16" i="1"/>
  <c r="EZ8" i="1"/>
  <c r="EZ9" i="1"/>
  <c r="EZ10" i="1"/>
  <c r="EZ11" i="1"/>
  <c r="EZ12" i="1"/>
  <c r="EZ13" i="1"/>
  <c r="EZ14" i="1"/>
  <c r="EZ15" i="1"/>
  <c r="EZ16" i="1"/>
  <c r="EZ17" i="1"/>
  <c r="EZ18" i="1"/>
  <c r="EZ19" i="1"/>
  <c r="EZ20" i="1"/>
  <c r="EZ21" i="1"/>
  <c r="EZ22" i="1"/>
  <c r="EZ23" i="1"/>
  <c r="EZ24" i="1"/>
  <c r="EZ25" i="1"/>
  <c r="EZ26" i="1"/>
  <c r="EZ27" i="1"/>
  <c r="EZ28" i="1"/>
  <c r="EZ29" i="1"/>
  <c r="EZ30" i="1"/>
  <c r="EZ31" i="1"/>
  <c r="EZ32" i="1"/>
  <c r="EZ33" i="1"/>
  <c r="EZ34" i="1"/>
  <c r="EZ35" i="1"/>
  <c r="EZ36" i="1"/>
  <c r="EZ37" i="1"/>
  <c r="EZ38" i="1"/>
  <c r="EZ40" i="1"/>
  <c r="EZ41" i="1"/>
  <c r="EZ42" i="1"/>
  <c r="EZ43" i="1"/>
  <c r="EW8" i="1"/>
  <c r="EW9" i="1"/>
  <c r="EW10" i="1"/>
  <c r="EW11" i="1"/>
  <c r="EW12" i="1"/>
  <c r="EW13" i="1"/>
  <c r="EW14" i="1"/>
  <c r="EW15" i="1"/>
  <c r="EW16" i="1"/>
  <c r="EW17" i="1"/>
  <c r="EW18" i="1"/>
  <c r="EW19" i="1"/>
  <c r="EW20" i="1"/>
  <c r="EW21" i="1"/>
  <c r="EW22" i="1"/>
  <c r="EW23" i="1"/>
  <c r="EW24" i="1"/>
  <c r="EW25" i="1"/>
  <c r="EW26" i="1"/>
  <c r="EW27" i="1"/>
  <c r="EW28" i="1"/>
  <c r="EW29" i="1"/>
  <c r="EW30" i="1"/>
  <c r="EW31" i="1"/>
  <c r="EW32" i="1"/>
  <c r="EW33" i="1"/>
  <c r="EW34" i="1"/>
  <c r="EW35" i="1"/>
  <c r="EW36" i="1"/>
  <c r="EW37" i="1"/>
  <c r="EW38" i="1"/>
  <c r="EW43" i="1"/>
  <c r="ET12" i="1"/>
  <c r="ET14" i="1"/>
  <c r="ET21" i="1"/>
  <c r="ET22" i="1"/>
  <c r="ET23" i="1"/>
  <c r="ET26" i="1"/>
  <c r="ET27" i="1"/>
  <c r="ET29" i="1"/>
  <c r="ET33" i="1"/>
  <c r="ET34" i="1"/>
  <c r="ET36" i="1"/>
  <c r="ET38" i="1"/>
  <c r="ET41" i="1"/>
  <c r="ET42" i="1"/>
  <c r="EQ11" i="1"/>
  <c r="EQ12" i="1"/>
  <c r="EQ26" i="1"/>
  <c r="EQ29" i="1"/>
  <c r="EQ33" i="1"/>
  <c r="EQ34" i="1"/>
  <c r="EQ38" i="1"/>
  <c r="EQ42" i="1"/>
  <c r="EN14" i="1"/>
  <c r="EN11" i="1"/>
  <c r="EN12" i="1"/>
  <c r="EN36" i="1"/>
  <c r="EN38" i="1"/>
  <c r="EN41" i="1"/>
  <c r="EN42" i="1"/>
  <c r="EN22" i="1"/>
  <c r="EN23" i="1"/>
  <c r="EN27" i="1"/>
  <c r="EN21" i="1"/>
  <c r="EK8" i="1"/>
  <c r="EK9" i="1"/>
  <c r="EK10" i="1"/>
  <c r="EK11" i="1"/>
  <c r="EK12" i="1"/>
  <c r="EK13" i="1"/>
  <c r="EK14" i="1"/>
  <c r="EK15" i="1"/>
  <c r="EK16" i="1"/>
  <c r="EK17" i="1"/>
  <c r="EK18" i="1"/>
  <c r="EK19" i="1"/>
  <c r="EK20" i="1"/>
  <c r="EK21" i="1"/>
  <c r="EK22" i="1"/>
  <c r="EK23" i="1"/>
  <c r="EK24" i="1"/>
  <c r="EK25" i="1"/>
  <c r="EK26" i="1"/>
  <c r="EK27" i="1"/>
  <c r="EK28" i="1"/>
  <c r="EK29" i="1"/>
  <c r="EK30" i="1"/>
  <c r="EK31" i="1"/>
  <c r="EK32" i="1"/>
  <c r="EK33" i="1"/>
  <c r="EK34" i="1"/>
  <c r="EK35" i="1"/>
  <c r="EK36" i="1"/>
  <c r="EK37" i="1"/>
  <c r="EK38" i="1"/>
  <c r="EK40" i="1"/>
  <c r="EK41" i="1"/>
  <c r="EK42" i="1"/>
  <c r="EK43" i="1"/>
  <c r="EH8" i="1"/>
  <c r="EH9" i="1"/>
  <c r="EH10" i="1"/>
  <c r="EH11" i="1"/>
  <c r="EH12" i="1"/>
  <c r="EH13" i="1"/>
  <c r="EH14" i="1"/>
  <c r="EH15" i="1"/>
  <c r="EH16" i="1"/>
  <c r="EH17" i="1"/>
  <c r="EH18" i="1"/>
  <c r="EH19" i="1"/>
  <c r="EH20" i="1"/>
  <c r="EH21" i="1"/>
  <c r="EH22" i="1"/>
  <c r="EH23" i="1"/>
  <c r="EH24" i="1"/>
  <c r="EH25" i="1"/>
  <c r="EH26" i="1"/>
  <c r="EH27" i="1"/>
  <c r="EH28" i="1"/>
  <c r="EH29" i="1"/>
  <c r="EH30" i="1"/>
  <c r="EH31" i="1"/>
  <c r="EH32" i="1"/>
  <c r="EH33" i="1"/>
  <c r="EH34" i="1"/>
  <c r="EH35" i="1"/>
  <c r="EH36" i="1"/>
  <c r="EH37" i="1"/>
  <c r="EH38" i="1"/>
  <c r="EH40" i="1"/>
  <c r="EH41" i="1"/>
  <c r="EH42" i="1"/>
  <c r="EH43" i="1"/>
  <c r="EB8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29" i="1"/>
  <c r="EB30" i="1"/>
  <c r="EB31" i="1"/>
  <c r="EB32" i="1"/>
  <c r="EB33" i="1"/>
  <c r="EB34" i="1"/>
  <c r="EB35" i="1"/>
  <c r="EB36" i="1"/>
  <c r="EB37" i="1"/>
  <c r="EB38" i="1"/>
  <c r="EB40" i="1"/>
  <c r="EB41" i="1"/>
  <c r="EB42" i="1"/>
  <c r="EB43" i="1"/>
  <c r="DY8" i="1"/>
  <c r="DY12" i="1"/>
  <c r="DY15" i="1"/>
  <c r="DY19" i="1"/>
  <c r="DY21" i="1"/>
  <c r="DY22" i="1"/>
  <c r="DY23" i="1"/>
  <c r="DY24" i="1"/>
  <c r="DY26" i="1"/>
  <c r="DY30" i="1"/>
  <c r="DY32" i="1"/>
  <c r="DY35" i="1"/>
  <c r="DY36" i="1"/>
  <c r="DY37" i="1"/>
  <c r="DY38" i="1"/>
  <c r="DY40" i="1"/>
  <c r="DY41" i="1"/>
  <c r="DY42" i="1"/>
  <c r="DY43" i="1"/>
  <c r="DM8" i="1"/>
  <c r="DM9" i="1"/>
  <c r="DM10" i="1"/>
  <c r="DM11" i="1"/>
  <c r="DM12" i="1"/>
  <c r="DM16" i="1"/>
  <c r="DM18" i="1"/>
  <c r="DM19" i="1"/>
  <c r="DM21" i="1"/>
  <c r="DM22" i="1"/>
  <c r="DM23" i="1"/>
  <c r="DM24" i="1"/>
  <c r="DM25" i="1"/>
  <c r="DM29" i="1"/>
  <c r="DM30" i="1"/>
  <c r="DM35" i="1"/>
  <c r="DM36" i="1"/>
  <c r="DM38" i="1"/>
  <c r="DM40" i="1"/>
  <c r="DM42" i="1"/>
  <c r="DJ8" i="1"/>
  <c r="DJ28" i="1"/>
  <c r="DJ36" i="1"/>
  <c r="DG8" i="1"/>
  <c r="DG9" i="1"/>
  <c r="DG10" i="1"/>
  <c r="DG11" i="1"/>
  <c r="DG12" i="1"/>
  <c r="DG16" i="1"/>
  <c r="DG18" i="1"/>
  <c r="DG19" i="1"/>
  <c r="DG21" i="1"/>
  <c r="DG22" i="1"/>
  <c r="DG23" i="1"/>
  <c r="DG24" i="1"/>
  <c r="DG25" i="1"/>
  <c r="DG29" i="1"/>
  <c r="DG30" i="1"/>
  <c r="DG35" i="1"/>
  <c r="DG36" i="1"/>
  <c r="DG38" i="1"/>
  <c r="DG40" i="1"/>
  <c r="DG42" i="1"/>
  <c r="DD28" i="1"/>
  <c r="DD29" i="1"/>
  <c r="DD30" i="1"/>
  <c r="DD38" i="1"/>
  <c r="DD42" i="1"/>
  <c r="DD24" i="1"/>
  <c r="DD20" i="1"/>
  <c r="DD19" i="1"/>
  <c r="DD12" i="1"/>
  <c r="DD8" i="1"/>
  <c r="DA12" i="1"/>
  <c r="DA19" i="1"/>
  <c r="DA20" i="1"/>
  <c r="DA22" i="1"/>
  <c r="DA24" i="1"/>
  <c r="DA28" i="1"/>
  <c r="DA29" i="1"/>
  <c r="DA30" i="1"/>
  <c r="DA38" i="1"/>
  <c r="DA42" i="1"/>
  <c r="DA8" i="1"/>
  <c r="DV43" i="1"/>
  <c r="DV42" i="1"/>
  <c r="DV41" i="1"/>
  <c r="DV40" i="1"/>
  <c r="DU39" i="1"/>
  <c r="DT39" i="1"/>
  <c r="DV38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T45" i="1" s="1"/>
  <c r="CO37" i="1" l="1"/>
  <c r="CO33" i="1"/>
  <c r="CO29" i="1"/>
  <c r="CO25" i="1"/>
  <c r="CO21" i="1"/>
  <c r="CO17" i="1"/>
  <c r="CO13" i="1"/>
  <c r="CO9" i="1"/>
  <c r="CO40" i="1"/>
  <c r="CO38" i="1"/>
  <c r="CO36" i="1"/>
  <c r="CO34" i="1"/>
  <c r="CO32" i="1"/>
  <c r="CO30" i="1"/>
  <c r="CO28" i="1"/>
  <c r="CO26" i="1"/>
  <c r="CO24" i="1"/>
  <c r="CO22" i="1"/>
  <c r="CO20" i="1"/>
  <c r="CO18" i="1"/>
  <c r="CO16" i="1"/>
  <c r="CO14" i="1"/>
  <c r="CO12" i="1"/>
  <c r="CO10" i="1"/>
  <c r="CO43" i="1"/>
  <c r="CO41" i="1"/>
  <c r="CO8" i="1"/>
  <c r="CO35" i="1"/>
  <c r="CO31" i="1"/>
  <c r="CO27" i="1"/>
  <c r="CO23" i="1"/>
  <c r="CO19" i="1"/>
  <c r="CO15" i="1"/>
  <c r="CO11" i="1"/>
  <c r="CM7" i="1"/>
  <c r="CO42" i="1"/>
  <c r="FO12" i="1"/>
  <c r="FO7" i="1" s="1"/>
  <c r="FO45" i="1"/>
  <c r="CN7" i="1"/>
  <c r="DU45" i="1"/>
  <c r="DV39" i="1"/>
  <c r="DV7" i="1"/>
  <c r="CO7" i="1" l="1"/>
  <c r="DV45" i="1"/>
  <c r="CW39" i="1"/>
  <c r="CW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40" i="1"/>
  <c r="CX41" i="1"/>
  <c r="CX42" i="1"/>
  <c r="CX43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8" i="1"/>
  <c r="DO39" i="1"/>
  <c r="DN39" i="1"/>
  <c r="DP40" i="1"/>
  <c r="DP41" i="1"/>
  <c r="DP42" i="1"/>
  <c r="DP43" i="1"/>
  <c r="DP8" i="1"/>
  <c r="DP9" i="1"/>
  <c r="DP10" i="1"/>
  <c r="DP11" i="1"/>
  <c r="DP12" i="1"/>
  <c r="DP13" i="1"/>
  <c r="DP14" i="1"/>
  <c r="DP15" i="1"/>
  <c r="DP16" i="1"/>
  <c r="DP17" i="1"/>
  <c r="DP18" i="1"/>
  <c r="DP19" i="1"/>
  <c r="DP20" i="1"/>
  <c r="DP21" i="1"/>
  <c r="DP22" i="1"/>
  <c r="DP23" i="1"/>
  <c r="DP24" i="1"/>
  <c r="DP25" i="1"/>
  <c r="DP26" i="1"/>
  <c r="DP27" i="1"/>
  <c r="DP28" i="1"/>
  <c r="DP29" i="1"/>
  <c r="DP30" i="1"/>
  <c r="DP31" i="1"/>
  <c r="DP32" i="1"/>
  <c r="DP33" i="1"/>
  <c r="DP34" i="1"/>
  <c r="DP35" i="1"/>
  <c r="DP36" i="1"/>
  <c r="DP37" i="1"/>
  <c r="DP38" i="1"/>
  <c r="DO7" i="1"/>
  <c r="DN7" i="1"/>
  <c r="DN45" i="1" l="1"/>
  <c r="CW45" i="1"/>
  <c r="DO45" i="1"/>
  <c r="DP45" i="1" s="1"/>
  <c r="DP7" i="1"/>
  <c r="DP39" i="1"/>
  <c r="R8" i="1" l="1"/>
  <c r="S39" i="1" l="1"/>
  <c r="R12" i="1"/>
  <c r="R22" i="1"/>
  <c r="R26" i="1"/>
  <c r="R28" i="1"/>
  <c r="R30" i="1"/>
  <c r="R34" i="1"/>
  <c r="AC39" i="1"/>
  <c r="C8" i="1"/>
  <c r="FT8" i="1" s="1"/>
  <c r="D8" i="1"/>
  <c r="FU8" i="1" s="1"/>
  <c r="C9" i="1"/>
  <c r="FT9" i="1" s="1"/>
  <c r="D9" i="1"/>
  <c r="FU9" i="1" s="1"/>
  <c r="C10" i="1"/>
  <c r="FT10" i="1" s="1"/>
  <c r="D10" i="1"/>
  <c r="FU10" i="1" s="1"/>
  <c r="C11" i="1"/>
  <c r="FT11" i="1" s="1"/>
  <c r="D11" i="1"/>
  <c r="FU11" i="1" s="1"/>
  <c r="C12" i="1"/>
  <c r="FT12" i="1" s="1"/>
  <c r="D12" i="1"/>
  <c r="FU12" i="1" s="1"/>
  <c r="C13" i="1"/>
  <c r="FT13" i="1" s="1"/>
  <c r="D13" i="1"/>
  <c r="FU13" i="1" s="1"/>
  <c r="C14" i="1"/>
  <c r="FT14" i="1" s="1"/>
  <c r="D14" i="1"/>
  <c r="FU14" i="1" s="1"/>
  <c r="C15" i="1"/>
  <c r="FT15" i="1" s="1"/>
  <c r="D15" i="1"/>
  <c r="FU15" i="1" s="1"/>
  <c r="C16" i="1"/>
  <c r="FT16" i="1" s="1"/>
  <c r="D16" i="1"/>
  <c r="FU16" i="1" s="1"/>
  <c r="C17" i="1"/>
  <c r="FT17" i="1" s="1"/>
  <c r="D17" i="1"/>
  <c r="FU17" i="1" s="1"/>
  <c r="C18" i="1"/>
  <c r="FT18" i="1" s="1"/>
  <c r="D18" i="1"/>
  <c r="FU18" i="1" s="1"/>
  <c r="C19" i="1"/>
  <c r="FT19" i="1" s="1"/>
  <c r="D19" i="1"/>
  <c r="FU19" i="1" s="1"/>
  <c r="C20" i="1"/>
  <c r="FT20" i="1" s="1"/>
  <c r="D20" i="1"/>
  <c r="FU20" i="1" s="1"/>
  <c r="C21" i="1"/>
  <c r="FT21" i="1" s="1"/>
  <c r="D21" i="1"/>
  <c r="FU21" i="1" s="1"/>
  <c r="C22" i="1"/>
  <c r="FT22" i="1" s="1"/>
  <c r="D22" i="1"/>
  <c r="FU22" i="1" s="1"/>
  <c r="C23" i="1"/>
  <c r="FT23" i="1" s="1"/>
  <c r="D23" i="1"/>
  <c r="FU23" i="1" s="1"/>
  <c r="C24" i="1"/>
  <c r="FT24" i="1" s="1"/>
  <c r="D24" i="1"/>
  <c r="FU24" i="1" s="1"/>
  <c r="C25" i="1"/>
  <c r="FT25" i="1" s="1"/>
  <c r="D25" i="1"/>
  <c r="FU25" i="1" s="1"/>
  <c r="C26" i="1"/>
  <c r="FT26" i="1" s="1"/>
  <c r="D26" i="1"/>
  <c r="FU26" i="1" s="1"/>
  <c r="C27" i="1"/>
  <c r="FT27" i="1" s="1"/>
  <c r="D27" i="1"/>
  <c r="FU27" i="1" s="1"/>
  <c r="C28" i="1"/>
  <c r="FT28" i="1" s="1"/>
  <c r="D28" i="1"/>
  <c r="FU28" i="1" s="1"/>
  <c r="C29" i="1"/>
  <c r="FT29" i="1" s="1"/>
  <c r="D29" i="1"/>
  <c r="FU29" i="1" s="1"/>
  <c r="C30" i="1"/>
  <c r="FT30" i="1" s="1"/>
  <c r="D30" i="1"/>
  <c r="FU30" i="1" s="1"/>
  <c r="C31" i="1"/>
  <c r="FT31" i="1" s="1"/>
  <c r="D31" i="1"/>
  <c r="FU31" i="1" s="1"/>
  <c r="C32" i="1"/>
  <c r="FT32" i="1" s="1"/>
  <c r="D32" i="1"/>
  <c r="FU32" i="1" s="1"/>
  <c r="C33" i="1"/>
  <c r="FT33" i="1" s="1"/>
  <c r="D33" i="1"/>
  <c r="FU33" i="1" s="1"/>
  <c r="C34" i="1"/>
  <c r="FT34" i="1" s="1"/>
  <c r="D34" i="1"/>
  <c r="FU34" i="1" s="1"/>
  <c r="C35" i="1"/>
  <c r="FT35" i="1" s="1"/>
  <c r="D35" i="1"/>
  <c r="FU35" i="1" s="1"/>
  <c r="C36" i="1"/>
  <c r="FT36" i="1" s="1"/>
  <c r="D36" i="1"/>
  <c r="FU36" i="1" s="1"/>
  <c r="C37" i="1"/>
  <c r="FT37" i="1" s="1"/>
  <c r="D37" i="1"/>
  <c r="FU37" i="1" s="1"/>
  <c r="C38" i="1"/>
  <c r="FT38" i="1" s="1"/>
  <c r="D38" i="1"/>
  <c r="FU38" i="1" s="1"/>
  <c r="C40" i="1"/>
  <c r="FT40" i="1" s="1"/>
  <c r="D40" i="1"/>
  <c r="FU40" i="1" s="1"/>
  <c r="C41" i="1"/>
  <c r="FT41" i="1" s="1"/>
  <c r="D41" i="1"/>
  <c r="FU41" i="1" s="1"/>
  <c r="C42" i="1"/>
  <c r="FT42" i="1" s="1"/>
  <c r="D42" i="1"/>
  <c r="FU42" i="1" s="1"/>
  <c r="C43" i="1"/>
  <c r="FT43" i="1" s="1"/>
  <c r="D43" i="1"/>
  <c r="FU43" i="1" s="1"/>
  <c r="F39" i="1"/>
  <c r="S7" i="1"/>
  <c r="T39" i="1"/>
  <c r="G39" i="1"/>
  <c r="I39" i="1"/>
  <c r="J39" i="1"/>
  <c r="CP39" i="1"/>
  <c r="CQ39" i="1"/>
  <c r="V39" i="1"/>
  <c r="W39" i="1"/>
  <c r="CS39" i="1"/>
  <c r="CT39" i="1"/>
  <c r="M39" i="1"/>
  <c r="N39" i="1"/>
  <c r="EU39" i="1"/>
  <c r="EV39" i="1"/>
  <c r="CJ39" i="1"/>
  <c r="CK39" i="1"/>
  <c r="BR39" i="1"/>
  <c r="BS39" i="1"/>
  <c r="CV39" i="1"/>
  <c r="EF39" i="1"/>
  <c r="EG39" i="1"/>
  <c r="EI39" i="1"/>
  <c r="EJ39" i="1"/>
  <c r="EL39" i="1"/>
  <c r="EM39" i="1"/>
  <c r="EO39" i="1"/>
  <c r="EP39" i="1"/>
  <c r="ER39" i="1"/>
  <c r="ES39" i="1"/>
  <c r="BH39" i="1"/>
  <c r="BI39" i="1"/>
  <c r="FJ39" i="1"/>
  <c r="FK39" i="1"/>
  <c r="DQ39" i="1"/>
  <c r="DR39" i="1"/>
  <c r="DW39" i="1"/>
  <c r="DX39" i="1"/>
  <c r="DZ39" i="1"/>
  <c r="EA39" i="1"/>
  <c r="AO39" i="1"/>
  <c r="AP39" i="1"/>
  <c r="AR39" i="1"/>
  <c r="AS39" i="1"/>
  <c r="AU39" i="1"/>
  <c r="AV39" i="1"/>
  <c r="AY39" i="1"/>
  <c r="AZ39" i="1"/>
  <c r="EC39" i="1"/>
  <c r="ED39" i="1"/>
  <c r="AA39" i="1"/>
  <c r="AB39" i="1"/>
  <c r="AE39" i="1"/>
  <c r="AF39" i="1"/>
  <c r="AG39" i="1"/>
  <c r="DE39" i="1"/>
  <c r="DF39" i="1"/>
  <c r="DH39" i="1"/>
  <c r="DI39" i="1"/>
  <c r="DK39" i="1"/>
  <c r="DL39" i="1"/>
  <c r="AI39" i="1"/>
  <c r="AJ39" i="1"/>
  <c r="AL39" i="1"/>
  <c r="AM39" i="1"/>
  <c r="BB39" i="1"/>
  <c r="BC39" i="1"/>
  <c r="BE39" i="1"/>
  <c r="BF39" i="1"/>
  <c r="BM39" i="1"/>
  <c r="BN39" i="1"/>
  <c r="BW39" i="1"/>
  <c r="BX39" i="1"/>
  <c r="BZ39" i="1"/>
  <c r="CA39" i="1"/>
  <c r="CC39" i="1"/>
  <c r="CD39" i="1"/>
  <c r="CG39" i="1"/>
  <c r="CH39" i="1"/>
  <c r="FD39" i="1"/>
  <c r="FE39" i="1"/>
  <c r="EX39" i="1"/>
  <c r="EY39" i="1"/>
  <c r="FA39" i="1"/>
  <c r="FB39" i="1"/>
  <c r="FG39" i="1"/>
  <c r="FH39" i="1"/>
  <c r="CY39" i="1"/>
  <c r="CZ39" i="1"/>
  <c r="DB39" i="1"/>
  <c r="DC39" i="1"/>
  <c r="T7" i="1"/>
  <c r="F7" i="1"/>
  <c r="G7" i="1"/>
  <c r="I7" i="1"/>
  <c r="I45" i="1" s="1"/>
  <c r="J7" i="1"/>
  <c r="CP7" i="1"/>
  <c r="CQ7" i="1"/>
  <c r="V7" i="1"/>
  <c r="V45" i="1" s="1"/>
  <c r="W7" i="1"/>
  <c r="CS7" i="1"/>
  <c r="CT7" i="1"/>
  <c r="M7" i="1"/>
  <c r="M45" i="1" s="1"/>
  <c r="N7" i="1"/>
  <c r="EU7" i="1"/>
  <c r="EV7" i="1"/>
  <c r="CJ7" i="1"/>
  <c r="CK7" i="1"/>
  <c r="BR7" i="1"/>
  <c r="BS7" i="1"/>
  <c r="CV7" i="1"/>
  <c r="CX7" i="1" s="1"/>
  <c r="EF7" i="1"/>
  <c r="EG7" i="1"/>
  <c r="EI7" i="1"/>
  <c r="EJ7" i="1"/>
  <c r="EL7" i="1"/>
  <c r="EM7" i="1"/>
  <c r="EO7" i="1"/>
  <c r="EP7" i="1"/>
  <c r="ER7" i="1"/>
  <c r="ES7" i="1"/>
  <c r="BH7" i="1"/>
  <c r="BI7" i="1"/>
  <c r="FJ7" i="1"/>
  <c r="FK7" i="1"/>
  <c r="DQ7" i="1"/>
  <c r="DR7" i="1"/>
  <c r="DW7" i="1"/>
  <c r="DX7" i="1"/>
  <c r="DZ7" i="1"/>
  <c r="EA7" i="1"/>
  <c r="AO7" i="1"/>
  <c r="AP7" i="1"/>
  <c r="AR7" i="1"/>
  <c r="AS7" i="1"/>
  <c r="AU7" i="1"/>
  <c r="AV7" i="1"/>
  <c r="AY7" i="1"/>
  <c r="AZ7" i="1"/>
  <c r="AZ45" i="1" s="1"/>
  <c r="EC7" i="1"/>
  <c r="ED7" i="1"/>
  <c r="AA7" i="1"/>
  <c r="AB7" i="1"/>
  <c r="AC7" i="1"/>
  <c r="AE7" i="1"/>
  <c r="AF7" i="1"/>
  <c r="DE7" i="1"/>
  <c r="DF7" i="1"/>
  <c r="DH7" i="1"/>
  <c r="DI7" i="1"/>
  <c r="DK7" i="1"/>
  <c r="DL7" i="1"/>
  <c r="AI7" i="1"/>
  <c r="AJ7" i="1"/>
  <c r="AL7" i="1"/>
  <c r="AM7" i="1"/>
  <c r="BB7" i="1"/>
  <c r="BC7" i="1"/>
  <c r="BE7" i="1"/>
  <c r="BF7" i="1"/>
  <c r="BM7" i="1"/>
  <c r="BN7" i="1"/>
  <c r="BW7" i="1"/>
  <c r="BX7" i="1"/>
  <c r="BZ7" i="1"/>
  <c r="CA7" i="1"/>
  <c r="CC7" i="1"/>
  <c r="CD7" i="1"/>
  <c r="CG7" i="1"/>
  <c r="CH7" i="1"/>
  <c r="FD7" i="1"/>
  <c r="FE7" i="1"/>
  <c r="EX7" i="1"/>
  <c r="EY7" i="1"/>
  <c r="FA7" i="1"/>
  <c r="FB7" i="1"/>
  <c r="FG7" i="1"/>
  <c r="FH7" i="1"/>
  <c r="CY7" i="1"/>
  <c r="CZ7" i="1"/>
  <c r="DB7" i="1"/>
  <c r="DC7" i="1"/>
  <c r="FQ7" i="1"/>
  <c r="FR7" i="1"/>
  <c r="BN45" i="1" l="1"/>
  <c r="AY45" i="1"/>
  <c r="BS45" i="1"/>
  <c r="FG45" i="1"/>
  <c r="BM45" i="1"/>
  <c r="BR45" i="1"/>
  <c r="F45" i="1"/>
  <c r="X39" i="1"/>
  <c r="G45" i="1"/>
  <c r="BW45" i="1"/>
  <c r="AL45" i="1"/>
  <c r="AI45" i="1"/>
  <c r="AQ7" i="1"/>
  <c r="AJ45" i="1"/>
  <c r="DD7" i="1"/>
  <c r="EZ7" i="1"/>
  <c r="C45" i="1"/>
  <c r="ER45" i="1"/>
  <c r="EL45" i="1"/>
  <c r="FV43" i="1"/>
  <c r="FV41" i="1"/>
  <c r="FV38" i="1"/>
  <c r="FV36" i="1"/>
  <c r="FV34" i="1"/>
  <c r="FV32" i="1"/>
  <c r="FV30" i="1"/>
  <c r="FV28" i="1"/>
  <c r="FV26" i="1"/>
  <c r="FV24" i="1"/>
  <c r="FV22" i="1"/>
  <c r="FV20" i="1"/>
  <c r="FV18" i="1"/>
  <c r="FV16" i="1"/>
  <c r="FV14" i="1"/>
  <c r="FV12" i="1"/>
  <c r="FV10" i="1"/>
  <c r="FV8" i="1"/>
  <c r="FI7" i="1"/>
  <c r="FH45" i="1"/>
  <c r="EB7" i="1"/>
  <c r="DS7" i="1"/>
  <c r="EK7" i="1"/>
  <c r="DC45" i="1"/>
  <c r="CH45" i="1"/>
  <c r="CA45" i="1"/>
  <c r="BC45" i="1"/>
  <c r="DI45" i="1"/>
  <c r="AA45" i="1"/>
  <c r="AR45" i="1"/>
  <c r="DZ45" i="1"/>
  <c r="DQ45" i="1"/>
  <c r="EO45" i="1"/>
  <c r="EI45" i="1"/>
  <c r="EV45" i="1"/>
  <c r="CT45" i="1"/>
  <c r="CQ45" i="1"/>
  <c r="DJ7" i="1"/>
  <c r="DB45" i="1"/>
  <c r="EX45" i="1"/>
  <c r="CG45" i="1"/>
  <c r="BZ45" i="1"/>
  <c r="BB45" i="1"/>
  <c r="DH45" i="1"/>
  <c r="AF45" i="1"/>
  <c r="ED45" i="1"/>
  <c r="AV45" i="1"/>
  <c r="AQ39" i="1"/>
  <c r="AP45" i="1"/>
  <c r="DX45" i="1"/>
  <c r="FK45" i="1"/>
  <c r="ES45" i="1"/>
  <c r="ET45" i="1" s="1"/>
  <c r="EM45" i="1"/>
  <c r="EN45" i="1" s="1"/>
  <c r="EG45" i="1"/>
  <c r="EU45" i="1"/>
  <c r="CS45" i="1"/>
  <c r="CP45" i="1"/>
  <c r="Q39" i="1"/>
  <c r="T45" i="1"/>
  <c r="FC39" i="1"/>
  <c r="FB45" i="1"/>
  <c r="FE45" i="1"/>
  <c r="CD45" i="1"/>
  <c r="BX45" i="1"/>
  <c r="BF45" i="1"/>
  <c r="AN39" i="1"/>
  <c r="AM45" i="1"/>
  <c r="DM39" i="1"/>
  <c r="DL45" i="1"/>
  <c r="DG39" i="1"/>
  <c r="DF45" i="1"/>
  <c r="AE45" i="1"/>
  <c r="EC45" i="1"/>
  <c r="AU45" i="1"/>
  <c r="AO45" i="1"/>
  <c r="DW45" i="1"/>
  <c r="FJ45" i="1"/>
  <c r="EF45" i="1"/>
  <c r="CK45" i="1"/>
  <c r="CL39" i="1"/>
  <c r="N45" i="1"/>
  <c r="W45" i="1"/>
  <c r="X45" i="1" s="1"/>
  <c r="X7" i="1"/>
  <c r="J45" i="1"/>
  <c r="CY45" i="1"/>
  <c r="DA45" i="1" s="1"/>
  <c r="FA45" i="1"/>
  <c r="FD45" i="1"/>
  <c r="CC45" i="1"/>
  <c r="BE45" i="1"/>
  <c r="DK45" i="1"/>
  <c r="DE45" i="1"/>
  <c r="AB45" i="1"/>
  <c r="AS45" i="1"/>
  <c r="AT45" i="1" s="1"/>
  <c r="EA45" i="1"/>
  <c r="EB45" i="1" s="1"/>
  <c r="DR45" i="1"/>
  <c r="EP45" i="1"/>
  <c r="EJ45" i="1"/>
  <c r="EK45" i="1" s="1"/>
  <c r="CX39" i="1"/>
  <c r="CV45" i="1"/>
  <c r="CX45" i="1" s="1"/>
  <c r="CJ45" i="1"/>
  <c r="P39" i="1"/>
  <c r="P45" i="1" s="1"/>
  <c r="S45" i="1"/>
  <c r="FV42" i="1"/>
  <c r="FV40" i="1"/>
  <c r="FV37" i="1"/>
  <c r="FV35" i="1"/>
  <c r="FV33" i="1"/>
  <c r="FV31" i="1"/>
  <c r="FV29" i="1"/>
  <c r="FV27" i="1"/>
  <c r="FV25" i="1"/>
  <c r="FV23" i="1"/>
  <c r="FV21" i="1"/>
  <c r="FV19" i="1"/>
  <c r="FV17" i="1"/>
  <c r="FV15" i="1"/>
  <c r="FV13" i="1"/>
  <c r="FV11" i="1"/>
  <c r="FV9" i="1"/>
  <c r="EB39" i="1"/>
  <c r="DS39" i="1"/>
  <c r="EQ39" i="1"/>
  <c r="EK39" i="1"/>
  <c r="FC7" i="1"/>
  <c r="FF7" i="1"/>
  <c r="EE7" i="1"/>
  <c r="DY7" i="1"/>
  <c r="EH7" i="1"/>
  <c r="EE39" i="1"/>
  <c r="DY39" i="1"/>
  <c r="FL7" i="1"/>
  <c r="FS7" i="1"/>
  <c r="EW7" i="1"/>
  <c r="DD39" i="1"/>
  <c r="EZ39" i="1"/>
  <c r="EW39" i="1"/>
  <c r="CN39" i="1"/>
  <c r="FL39" i="1"/>
  <c r="EH39" i="1"/>
  <c r="CM39" i="1"/>
  <c r="CM45" i="1" s="1"/>
  <c r="ET7" i="1"/>
  <c r="ET39" i="1"/>
  <c r="EQ7" i="1"/>
  <c r="EN7" i="1"/>
  <c r="EN39" i="1"/>
  <c r="DM7" i="1"/>
  <c r="DG7" i="1"/>
  <c r="DA39" i="1"/>
  <c r="DA7" i="1"/>
  <c r="CL7" i="1"/>
  <c r="CU7" i="1"/>
  <c r="CR7" i="1"/>
  <c r="CI7" i="1"/>
  <c r="CB7" i="1"/>
  <c r="BO7" i="1"/>
  <c r="BY39" i="1"/>
  <c r="CE7" i="1"/>
  <c r="BY7" i="1"/>
  <c r="BG7" i="1"/>
  <c r="AN7" i="1"/>
  <c r="AW39" i="1"/>
  <c r="BD7" i="1"/>
  <c r="BJ7" i="1"/>
  <c r="BT39" i="1"/>
  <c r="U7" i="1"/>
  <c r="R41" i="1"/>
  <c r="AW7" i="1"/>
  <c r="BA7" i="1"/>
  <c r="AT7" i="1"/>
  <c r="R37" i="1"/>
  <c r="R38" i="1"/>
  <c r="R33" i="1"/>
  <c r="R21" i="1"/>
  <c r="R17" i="1"/>
  <c r="R15" i="1"/>
  <c r="R40" i="1"/>
  <c r="R43" i="1"/>
  <c r="R31" i="1"/>
  <c r="R24" i="1"/>
  <c r="AK7" i="1"/>
  <c r="R18" i="1"/>
  <c r="R14" i="1"/>
  <c r="R10" i="1"/>
  <c r="R42" i="1"/>
  <c r="R36" i="1"/>
  <c r="R35" i="1"/>
  <c r="R29" i="1"/>
  <c r="R27" i="1"/>
  <c r="R20" i="1"/>
  <c r="R11" i="1"/>
  <c r="R9" i="1"/>
  <c r="R32" i="1"/>
  <c r="R25" i="1"/>
  <c r="R23" i="1"/>
  <c r="R16" i="1"/>
  <c r="R19" i="1"/>
  <c r="R13" i="1"/>
  <c r="K39" i="1"/>
  <c r="E41" i="1"/>
  <c r="E38" i="1"/>
  <c r="E34" i="1"/>
  <c r="E10" i="1"/>
  <c r="E37" i="1"/>
  <c r="E29" i="1"/>
  <c r="E25" i="1"/>
  <c r="E21" i="1"/>
  <c r="H39" i="1"/>
  <c r="U39" i="1"/>
  <c r="E35" i="1"/>
  <c r="E31" i="1"/>
  <c r="C39" i="1"/>
  <c r="E32" i="1"/>
  <c r="E30" i="1"/>
  <c r="E23" i="1"/>
  <c r="E15" i="1"/>
  <c r="E11" i="1"/>
  <c r="E42" i="1"/>
  <c r="E40" i="1"/>
  <c r="E26" i="1"/>
  <c r="E24" i="1"/>
  <c r="E22" i="1"/>
  <c r="E20" i="1"/>
  <c r="E18" i="1"/>
  <c r="E14" i="1"/>
  <c r="E12" i="1"/>
  <c r="K7" i="1"/>
  <c r="C7" i="1"/>
  <c r="FT7" i="1" s="1"/>
  <c r="E33" i="1"/>
  <c r="E8" i="1"/>
  <c r="D39" i="1"/>
  <c r="E36" i="1"/>
  <c r="E28" i="1"/>
  <c r="E16" i="1"/>
  <c r="E9" i="1"/>
  <c r="D7" i="1"/>
  <c r="FU7" i="1" s="1"/>
  <c r="FV7" i="1" s="1"/>
  <c r="E19" i="1"/>
  <c r="E17" i="1"/>
  <c r="E43" i="1"/>
  <c r="E27" i="1"/>
  <c r="E13" i="1"/>
  <c r="EQ45" i="1" l="1"/>
  <c r="AC45" i="1"/>
  <c r="FT39" i="1"/>
  <c r="FI45" i="1"/>
  <c r="D45" i="1"/>
  <c r="E45" i="1" s="1"/>
  <c r="AW45" i="1"/>
  <c r="CU45" i="1"/>
  <c r="CB45" i="1"/>
  <c r="DG45" i="1"/>
  <c r="CR45" i="1"/>
  <c r="BD45" i="1"/>
  <c r="AQ45" i="1"/>
  <c r="EZ45" i="1"/>
  <c r="CL45" i="1"/>
  <c r="AN45" i="1"/>
  <c r="CE45" i="1"/>
  <c r="Q45" i="1"/>
  <c r="R45" i="1" s="1"/>
  <c r="DD45" i="1"/>
  <c r="FF45" i="1"/>
  <c r="DM45" i="1"/>
  <c r="BG45" i="1"/>
  <c r="FC45" i="1"/>
  <c r="EH45" i="1"/>
  <c r="DY45" i="1"/>
  <c r="EW45" i="1"/>
  <c r="DJ45" i="1"/>
  <c r="E39" i="1"/>
  <c r="FU39" i="1"/>
  <c r="CO39" i="1"/>
  <c r="CN45" i="1"/>
  <c r="R7" i="1"/>
  <c r="R39" i="1"/>
  <c r="E7" i="1"/>
  <c r="FV39" i="1" l="1"/>
  <c r="CO45" i="1"/>
  <c r="FU45" i="1"/>
  <c r="U15" i="1"/>
  <c r="U17" i="1"/>
  <c r="U33" i="1"/>
  <c r="FV45" i="1" l="1"/>
  <c r="DS38" i="1"/>
  <c r="DS36" i="1"/>
  <c r="DS34" i="1"/>
  <c r="DS30" i="1"/>
  <c r="DS28" i="1"/>
  <c r="DS26" i="1"/>
  <c r="DS22" i="1"/>
  <c r="DS20" i="1"/>
  <c r="DS16" i="1"/>
  <c r="DS14" i="1"/>
  <c r="DS12" i="1"/>
  <c r="EE32" i="1"/>
  <c r="EE30" i="1"/>
  <c r="EE28" i="1"/>
  <c r="EE24" i="1"/>
  <c r="EE20" i="1"/>
  <c r="BY12" i="1"/>
  <c r="FC42" i="1"/>
  <c r="FC40" i="1"/>
  <c r="FC37" i="1"/>
  <c r="FL15" i="1"/>
  <c r="DS42" i="1"/>
  <c r="DS40" i="1"/>
  <c r="DS35" i="1"/>
  <c r="DS31" i="1"/>
  <c r="DS27" i="1"/>
  <c r="DS23" i="1"/>
  <c r="DS19" i="1"/>
  <c r="DS15" i="1"/>
  <c r="DS9" i="1"/>
  <c r="FC15" i="1"/>
  <c r="FC33" i="1"/>
  <c r="FC23" i="1"/>
  <c r="FL45" i="1"/>
  <c r="FL40" i="1"/>
  <c r="FL37" i="1"/>
  <c r="FL35" i="1"/>
  <c r="FL33" i="1"/>
  <c r="FL29" i="1"/>
  <c r="FL25" i="1"/>
  <c r="FL21" i="1"/>
  <c r="FL17" i="1"/>
  <c r="H45" i="1"/>
  <c r="K8" i="1"/>
  <c r="FL41" i="1"/>
  <c r="FL36" i="1"/>
  <c r="FL34" i="1"/>
  <c r="FL28" i="1"/>
  <c r="FL26" i="1"/>
  <c r="FL20" i="1"/>
  <c r="FL18" i="1"/>
  <c r="FL16" i="1"/>
  <c r="BY35" i="1"/>
  <c r="BY28" i="1"/>
  <c r="BY25" i="1"/>
  <c r="BY21" i="1"/>
  <c r="BY14" i="1"/>
  <c r="BY10" i="1"/>
  <c r="K9" i="1"/>
  <c r="BY31" i="1"/>
  <c r="BY29" i="1"/>
  <c r="BY24" i="1"/>
  <c r="BY22" i="1"/>
  <c r="BY20" i="1"/>
  <c r="BY15" i="1"/>
  <c r="BY13" i="1"/>
  <c r="K30" i="1"/>
  <c r="EE35" i="1"/>
  <c r="EE33" i="1"/>
  <c r="EE27" i="1"/>
  <c r="EE25" i="1"/>
  <c r="EE21" i="1"/>
  <c r="BY33" i="1"/>
  <c r="FC36" i="1"/>
  <c r="FC34" i="1"/>
  <c r="FC28" i="1"/>
  <c r="FC26" i="1"/>
  <c r="FC20" i="1"/>
  <c r="FC18" i="1"/>
  <c r="FC12" i="1"/>
  <c r="EE15" i="1"/>
  <c r="BY37" i="1"/>
  <c r="FL43" i="1"/>
  <c r="DS25" i="1"/>
  <c r="DS11" i="1"/>
  <c r="K22" i="1"/>
  <c r="K18" i="1"/>
  <c r="EE45" i="1"/>
  <c r="EE37" i="1"/>
  <c r="BY38" i="1"/>
  <c r="BY36" i="1"/>
  <c r="U42" i="1"/>
  <c r="U31" i="1"/>
  <c r="U25" i="1"/>
  <c r="K42" i="1"/>
  <c r="K40" i="1"/>
  <c r="K35" i="1"/>
  <c r="K27" i="1"/>
  <c r="FL31" i="1"/>
  <c r="FL13" i="1"/>
  <c r="FL9" i="1"/>
  <c r="EE19" i="1"/>
  <c r="U43" i="1"/>
  <c r="U38" i="1"/>
  <c r="U36" i="1"/>
  <c r="U34" i="1"/>
  <c r="U27" i="1"/>
  <c r="U23" i="1"/>
  <c r="U21" i="1"/>
  <c r="U19" i="1"/>
  <c r="U14" i="1"/>
  <c r="U12" i="1"/>
  <c r="U45" i="1"/>
  <c r="U40" i="1"/>
  <c r="U35" i="1"/>
  <c r="U30" i="1"/>
  <c r="U28" i="1"/>
  <c r="U26" i="1"/>
  <c r="U22" i="1"/>
  <c r="U20" i="1"/>
  <c r="U13" i="1"/>
  <c r="U9" i="1"/>
  <c r="K38" i="1"/>
  <c r="K34" i="1"/>
  <c r="BY45" i="1"/>
  <c r="FC29" i="1"/>
  <c r="FC27" i="1"/>
  <c r="FC25" i="1"/>
  <c r="EE8" i="1"/>
  <c r="K45" i="1"/>
  <c r="K28" i="1"/>
  <c r="K24" i="1"/>
  <c r="K14" i="1"/>
  <c r="K12" i="1"/>
  <c r="K10" i="1"/>
  <c r="DS33" i="1"/>
  <c r="EE43" i="1"/>
  <c r="EE9" i="1"/>
  <c r="BY17" i="1"/>
  <c r="FC43" i="1"/>
  <c r="FC41" i="1"/>
  <c r="FC31" i="1"/>
  <c r="FC21" i="1"/>
  <c r="FC17" i="1"/>
  <c r="FC13" i="1"/>
  <c r="FC11" i="1"/>
  <c r="FC9" i="1"/>
  <c r="FI20" i="1"/>
  <c r="FS45" i="1"/>
  <c r="K33" i="1"/>
  <c r="K23" i="1"/>
  <c r="K19" i="1"/>
  <c r="K15" i="1"/>
  <c r="K11" i="1"/>
  <c r="FL23" i="1"/>
  <c r="U29" i="1"/>
  <c r="H41" i="1"/>
  <c r="FC8" i="1"/>
  <c r="K43" i="1"/>
  <c r="K37" i="1"/>
  <c r="K31" i="1"/>
  <c r="K26" i="1"/>
  <c r="K20" i="1"/>
  <c r="K16" i="1"/>
  <c r="U37" i="1"/>
  <c r="FL12" i="1"/>
  <c r="FL10" i="1"/>
  <c r="DS43" i="1"/>
  <c r="DS37" i="1"/>
  <c r="DS21" i="1"/>
  <c r="EE41" i="1"/>
  <c r="EE36" i="1"/>
  <c r="EE29" i="1"/>
  <c r="EE16" i="1"/>
  <c r="EE12" i="1"/>
  <c r="EE10" i="1"/>
  <c r="BY23" i="1"/>
  <c r="BY18" i="1"/>
  <c r="DS29" i="1"/>
  <c r="DS18" i="1"/>
  <c r="EE23" i="1"/>
  <c r="EE17" i="1"/>
  <c r="EE13" i="1"/>
  <c r="EE11" i="1"/>
  <c r="DS45" i="1"/>
  <c r="FL11" i="1"/>
  <c r="EE40" i="1"/>
  <c r="U10" i="1"/>
  <c r="H42" i="1"/>
  <c r="BY8" i="1"/>
  <c r="K36" i="1"/>
  <c r="K25" i="1"/>
  <c r="K17" i="1"/>
  <c r="FL19" i="1"/>
  <c r="U18" i="1"/>
  <c r="DS8" i="1"/>
  <c r="U41" i="1"/>
  <c r="U32" i="1"/>
  <c r="U24" i="1"/>
  <c r="U16" i="1"/>
  <c r="U11" i="1"/>
  <c r="H40" i="1"/>
  <c r="H43" i="1"/>
  <c r="FL8" i="1"/>
  <c r="DD22" i="1"/>
  <c r="K41" i="1"/>
  <c r="K32" i="1"/>
  <c r="K29" i="1"/>
  <c r="K21" i="1"/>
  <c r="K13" i="1"/>
  <c r="FL38" i="1"/>
  <c r="FL27" i="1"/>
  <c r="BY9" i="1"/>
  <c r="FC35" i="1"/>
  <c r="FC19" i="1"/>
  <c r="DS17" i="1"/>
  <c r="EE42" i="1"/>
  <c r="EE38" i="1"/>
  <c r="EE22" i="1"/>
  <c r="EE14" i="1"/>
  <c r="FC10" i="1"/>
  <c r="FL32" i="1"/>
  <c r="FL24" i="1"/>
  <c r="FC32" i="1"/>
  <c r="FC24" i="1"/>
  <c r="FC16" i="1"/>
  <c r="FL42" i="1"/>
  <c r="FL30" i="1"/>
  <c r="FL22" i="1"/>
  <c r="FL14" i="1"/>
  <c r="DS41" i="1"/>
  <c r="DS32" i="1"/>
  <c r="DS24" i="1"/>
  <c r="DS13" i="1"/>
  <c r="DS10" i="1"/>
  <c r="EE34" i="1"/>
  <c r="EE31" i="1"/>
  <c r="EE26" i="1"/>
  <c r="EE18" i="1"/>
  <c r="BY30" i="1"/>
  <c r="FC38" i="1"/>
  <c r="FC30" i="1"/>
  <c r="FC22" i="1"/>
  <c r="FC14" i="1"/>
  <c r="U8" i="1" l="1"/>
</calcChain>
</file>

<file path=xl/sharedStrings.xml><?xml version="1.0" encoding="utf-8"?>
<sst xmlns="http://schemas.openxmlformats.org/spreadsheetml/2006/main" count="387" uniqueCount="190">
  <si>
    <t>0130271202</t>
  </si>
  <si>
    <t>0130278010</t>
  </si>
  <si>
    <t>0130278020</t>
  </si>
  <si>
    <t>0130278060</t>
  </si>
  <si>
    <t>0130278181</t>
  </si>
  <si>
    <t>0130279205</t>
  </si>
  <si>
    <t>8800050100</t>
  </si>
  <si>
    <t>8800051180</t>
  </si>
  <si>
    <t>0430879206</t>
  </si>
  <si>
    <t>1730372400</t>
  </si>
  <si>
    <t>1730379211</t>
  </si>
  <si>
    <t>1730574580</t>
  </si>
  <si>
    <t>1730574581</t>
  </si>
  <si>
    <t>19703R5150</t>
  </si>
  <si>
    <t>8800079220</t>
  </si>
  <si>
    <t>1410171201</t>
  </si>
  <si>
    <t>1410271230</t>
  </si>
  <si>
    <t>1420171228</t>
  </si>
  <si>
    <t>1420371218</t>
  </si>
  <si>
    <t>14904R1120</t>
  </si>
  <si>
    <t>1490579230</t>
  </si>
  <si>
    <t>0820374102</t>
  </si>
  <si>
    <t>1310374505</t>
  </si>
  <si>
    <t>1310379227</t>
  </si>
  <si>
    <t>1310379502</t>
  </si>
  <si>
    <t>20102R5670</t>
  </si>
  <si>
    <t>28301R0230</t>
  </si>
  <si>
    <t>29102R5600</t>
  </si>
  <si>
    <t>8800079208</t>
  </si>
  <si>
    <t>8800051200</t>
  </si>
  <si>
    <t>8800079207</t>
  </si>
  <si>
    <t>8800079214</t>
  </si>
  <si>
    <t>0570577263</t>
  </si>
  <si>
    <t>0570579263</t>
  </si>
  <si>
    <t>8800000704</t>
  </si>
  <si>
    <t>Субсидия на оплату труда отдельных категорий работников муниципальных дошкольных и общеобразовательных организаций, непосредственно не связанных с реализацией образовательных программ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</si>
  <si>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</si>
  <si>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</si>
  <si>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Субвенция на предоставление дотаций поселениям на выравнивание бюджетной обеспеченности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</si>
  <si>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</si>
  <si>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</si>
  <si>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Дотации, связанные с особым режимом безопасного функционирования закрытых административно-территориальных образований</t>
  </si>
  <si>
    <t>Осуществление первичного воинского учета на территориях, где отсутствуют военные комиссариаты</t>
  </si>
  <si>
    <t>Субсидия на реализацию мероприятий проекта "Забайкалье - территория будущего"</t>
  </si>
  <si>
    <t>Осуществление городским округом "Поселок Агинское" функций административного центра Агинского Бурятского округа</t>
  </si>
  <si>
    <t>Осуществление государственных полномочий в сфере труда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</si>
  <si>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</si>
  <si>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</si>
  <si>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</si>
  <si>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</si>
  <si>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Осуществление государственных полномочий в области социальной защиты населения</t>
  </si>
  <si>
    <t>Поддержка экономического и социального развития коренных малочисленных народов Севера, Сибири и Дальнего Востока</t>
  </si>
  <si>
    <t>Осуществление государственных полномочий в сфере государственного управления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</si>
  <si>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</si>
  <si>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</si>
  <si>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</si>
  <si>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</si>
  <si>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Капитальный ремонт спортивных залов в муниципальных общеобразовательных организациях</t>
  </si>
  <si>
    <t>Создание дополнительных мест в муниципальных образовательных организациях различных типов в соответствии с прогнозируемой потребностью и современными требованиями</t>
  </si>
  <si>
    <t>Софинансирование расходов на капитальные вложения в объекты муниципальной собственности</t>
  </si>
  <si>
    <t>Осуществление государственных полномочий в области образования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</si>
  <si>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</si>
  <si>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</si>
  <si>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</si>
  <si>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</si>
  <si>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</si>
  <si>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Субсидия на проектирование и строительство (реконструкцию)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</si>
  <si>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</si>
  <si>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Субсидии на погашение кредиторской задолженности по софинансированию капитальных вложений в объекты муниципальной собственности</t>
  </si>
  <si>
    <t>Реализация мероприятий по устойчивому развитию сельских территорий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</si>
  <si>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</si>
  <si>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Мероприятия по переселению граждан из ветхого и аварийного жилья в зоне Байкало-Амурской магистрали</t>
  </si>
  <si>
    <t>Поддержка обустройства мест массового отдыха населения (городских парков)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</si>
  <si>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</si>
  <si>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</si>
  <si>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</si>
  <si>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</si>
  <si>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Организация проведения мероприятий по содержанию безнадзорных животных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</si>
  <si>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</si>
  <si>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Резервные фонды исполнительных органов государственной власти субъекта Российской Федерации</t>
  </si>
  <si>
    <t>Агинский район</t>
  </si>
  <si>
    <t>Акшинский район</t>
  </si>
  <si>
    <t>Алек-Заводский район</t>
  </si>
  <si>
    <t>Балейский район</t>
  </si>
  <si>
    <t>Борзинский район</t>
  </si>
  <si>
    <t>Газ-Заводский район</t>
  </si>
  <si>
    <t>Дульдургинский район</t>
  </si>
  <si>
    <t>Забайкальский район</t>
  </si>
  <si>
    <t>Каларский район</t>
  </si>
  <si>
    <t>Калганский район</t>
  </si>
  <si>
    <t>Карымский район</t>
  </si>
  <si>
    <t>Краснокаменск и Краснокаменский район</t>
  </si>
  <si>
    <t>Красночикойский район</t>
  </si>
  <si>
    <t>Кыринский район</t>
  </si>
  <si>
    <t>Могойтуйский район</t>
  </si>
  <si>
    <t>Могочинский район</t>
  </si>
  <si>
    <t>Нерчинский район</t>
  </si>
  <si>
    <t>Нерчинско-Заводский район</t>
  </si>
  <si>
    <t>Оловяннинский район</t>
  </si>
  <si>
    <t>Ононский район</t>
  </si>
  <si>
    <t>Петровск-Забайкальский район</t>
  </si>
  <si>
    <t>Приаргунский район</t>
  </si>
  <si>
    <t>Сретенский район</t>
  </si>
  <si>
    <t>Тунгиро-Олекминский район</t>
  </si>
  <si>
    <t>Тунгокоченский район</t>
  </si>
  <si>
    <t>Улетовский район</t>
  </si>
  <si>
    <t>Хилокский район</t>
  </si>
  <si>
    <t>Чернышевский район</t>
  </si>
  <si>
    <t>Читинский район</t>
  </si>
  <si>
    <t>Шелопугинский район</t>
  </si>
  <si>
    <t>Шилкинский район</t>
  </si>
  <si>
    <t>п. Агинское</t>
  </si>
  <si>
    <t>г. Петровск-Забайкальский</t>
  </si>
  <si>
    <t>г. Чита</t>
  </si>
  <si>
    <t>п.Горный ЗАТО</t>
  </si>
  <si>
    <t>Наименование муниципальных районов и городских округов</t>
  </si>
  <si>
    <t>№ п/п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</si>
  <si>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поселках), (кроме педагогических работников муниципальных общеобразовательных учреждений)</t>
  </si>
  <si>
    <t>Муниципальные районы</t>
  </si>
  <si>
    <t>Городские округа</t>
  </si>
  <si>
    <t>2.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</si>
  <si>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</si>
  <si>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</si>
  <si>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</si>
  <si>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</si>
  <si>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</si>
  <si>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</si>
  <si>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</si>
  <si>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</si>
  <si>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</si>
  <si>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</si>
  <si>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</si>
  <si>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</si>
  <si>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</si>
  <si>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</si>
  <si>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</si>
  <si>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</si>
  <si>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</si>
  <si>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</si>
  <si>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</si>
  <si>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</si>
  <si>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</si>
  <si>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</si>
  <si>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</si>
  <si>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</si>
  <si>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</si>
  <si>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</si>
  <si>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</si>
  <si>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</si>
  <si>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</si>
  <si>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</si>
  <si>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</si>
  <si>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</si>
  <si>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2.1</t>
  </si>
  <si>
    <t>2.2</t>
  </si>
  <si>
    <t>2.3</t>
  </si>
  <si>
    <t>2.4</t>
  </si>
  <si>
    <t>Дотации - всего</t>
  </si>
  <si>
    <t>в том числе</t>
  </si>
  <si>
    <t xml:space="preserve">Утвержденные бюджетные назначения </t>
  </si>
  <si>
    <t>Субсидии - всего</t>
  </si>
  <si>
    <t>Исполнено по состоянию на 01.04.2018 г.</t>
  </si>
  <si>
    <t>% исполнения  по состоянию на 01.04.2018 г.</t>
  </si>
  <si>
    <t>Субвенции- всего</t>
  </si>
  <si>
    <t>Иные межбюджетные трансферты - всего</t>
  </si>
  <si>
    <t>Всего межбюджетных трансфертов</t>
  </si>
  <si>
    <t>Сведения о фактически произведенных расходах из бюджета Забайкальского края на предоставления межбюджетных трансфертов бюджетам муниципальных образований по состоянию на 01.04.2018 года</t>
  </si>
  <si>
    <t>Х</t>
  </si>
  <si>
    <t>Всего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</si>
  <si>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</si>
  <si>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Проведение комплексных кадастровых работ в рамках федеральной целевой программы "Развитие единой государственной системы регистрации прав и кадастрового учета недвижимости (2014–2019 годы)"</t>
  </si>
  <si>
    <t>10101R5110</t>
  </si>
  <si>
    <t>Реализация мероприятий по обеспечению жильем молодых семей</t>
  </si>
  <si>
    <t>12301R4970</t>
  </si>
  <si>
    <t>Развитие сети плоскостных спортивных сооружений в сельской местности</t>
  </si>
  <si>
    <t>Мероприятия государственной программы Российской Федерации "Доступная среда" на 2011-2020 годы</t>
  </si>
  <si>
    <t>24201R0270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</si>
  <si>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</si>
  <si>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</si>
  <si>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03202R5270</t>
  </si>
  <si>
    <t xml:space="preserve">Поддержка формирования современной городской среды </t>
  </si>
  <si>
    <t>29101R5550</t>
  </si>
  <si>
    <t>20103R5670</t>
  </si>
  <si>
    <t>Субсидии на частичную компенсацию дополнительных расходов на повышение оплаты труда работников бюджетной сферы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</si>
  <si>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</si>
  <si>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14903R0970</t>
  </si>
  <si>
    <t>20101R5670</t>
  </si>
  <si>
    <t>Реализация мероприятий по устойчивому развитию сельских территорий в целях их благоустройства</t>
  </si>
  <si>
    <t>3.</t>
  </si>
  <si>
    <t>Нераспределенные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</si>
</sst>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5AB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3" borderId="2"/>
    <xf numFmtId="0" fontId="9" fillId="0" borderId="0" applyFont="0" applyFill="0" applyBorder="0" applyAlignment="0" applyProtection="0"/>
    <xf numFmtId="49" fontId="11" fillId="0" borderId="3">
      <alignment horizontal="left" vertical="top" wrapText="1"/>
    </xf>
  </cellStyleXfs>
  <cellXfs count="43">
    <xf numFmtId="0" fontId="0" fillId="0" borderId="0" xfId="0"/>
    <xf numFmtId="4" fontId="2" fillId="2" borderId="1" xfId="0" applyNumberFormat="1" applyFont="1" applyFill="1" applyBorder="1" applyAlignment="1">
      <alignment vertical="center"/>
    </xf>
    <xf numFmtId="0" fontId="1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/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10" fillId="2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 applyProtection="1">
      <alignment vertical="center"/>
    </xf>
    <xf numFmtId="0" fontId="1" fillId="4" borderId="0" xfId="0" applyFont="1" applyFill="1"/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49" fontId="7" fillId="2" borderId="3" xfId="3" applyFont="1" applyFill="1" applyAlignment="1" applyProtection="1">
      <alignment horizontal="center" vertical="center" wrapText="1"/>
    </xf>
  </cellXfs>
  <cellStyles count="4">
    <cellStyle name="xl26" xfId="1"/>
    <cellStyle name="xl30" xfId="3"/>
    <cellStyle name="Обычный" xfId="0" builtinId="0"/>
    <cellStyle name="Финансов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45"/>
  <sheetViews>
    <sheetView tabSelected="1" view="pageBreakPreview" zoomScale="90" zoomScaleNormal="100" zoomScaleSheetLayoutView="90" workbookViewId="0">
      <pane xSplit="2" ySplit="6" topLeftCell="FI7" activePane="bottomRight" state="frozen"/>
      <selection pane="topRight" activeCell="C1" sqref="C1"/>
      <selection pane="bottomLeft" activeCell="A6" sqref="A6"/>
      <selection pane="bottomRight" activeCell="FP14" sqref="FP14"/>
    </sheetView>
  </sheetViews>
  <sheetFormatPr defaultRowHeight="15" x14ac:dyDescent="0.25"/>
  <cols>
    <col min="1" max="1" width="6.42578125" style="13" customWidth="1"/>
    <col min="2" max="2" width="29.28515625" style="2" customWidth="1"/>
    <col min="3" max="3" width="17.42578125" style="2" customWidth="1"/>
    <col min="4" max="4" width="15.5703125" style="2" customWidth="1"/>
    <col min="5" max="5" width="14.28515625" style="2" customWidth="1"/>
    <col min="6" max="7" width="15.5703125" style="2" customWidth="1"/>
    <col min="8" max="8" width="14.7109375" style="2" customWidth="1"/>
    <col min="9" max="10" width="15.5703125" style="2" customWidth="1"/>
    <col min="11" max="11" width="15.140625" style="2" customWidth="1"/>
    <col min="12" max="12" width="23" style="2" customWidth="1"/>
    <col min="13" max="14" width="15.5703125" style="2" customWidth="1"/>
    <col min="15" max="15" width="14.5703125" style="2" customWidth="1"/>
    <col min="16" max="16" width="14" style="2" customWidth="1"/>
    <col min="17" max="17" width="13.28515625" style="2" customWidth="1"/>
    <col min="18" max="18" width="15" style="2" customWidth="1"/>
    <col min="19" max="20" width="14.140625" style="2" customWidth="1"/>
    <col min="21" max="21" width="14" style="2" customWidth="1"/>
    <col min="22" max="23" width="14.140625" style="2" customWidth="1"/>
    <col min="24" max="24" width="14.42578125" style="2" customWidth="1"/>
    <col min="25" max="25" width="21.85546875" style="2" customWidth="1"/>
    <col min="26" max="26" width="25" style="2" customWidth="1"/>
    <col min="27" max="28" width="14.140625" style="2" customWidth="1"/>
    <col min="29" max="29" width="15.140625" style="2" customWidth="1"/>
    <col min="30" max="30" width="26.85546875" style="2" customWidth="1"/>
    <col min="31" max="32" width="14.140625" style="2" customWidth="1"/>
    <col min="33" max="33" width="14.7109375" style="2" customWidth="1"/>
    <col min="34" max="34" width="18.85546875" style="2" customWidth="1"/>
    <col min="35" max="36" width="14.140625" style="2" customWidth="1"/>
    <col min="37" max="37" width="14" style="2" customWidth="1"/>
    <col min="38" max="39" width="14.140625" style="2" customWidth="1"/>
    <col min="40" max="40" width="14.5703125" style="2" customWidth="1"/>
    <col min="41" max="42" width="14.140625" style="2" customWidth="1"/>
    <col min="43" max="43" width="14.42578125" style="2" customWidth="1"/>
    <col min="44" max="45" width="14.140625" style="2" customWidth="1"/>
    <col min="46" max="46" width="14" style="2" customWidth="1"/>
    <col min="47" max="48" width="14.140625" style="2" customWidth="1"/>
    <col min="49" max="49" width="15" style="2" customWidth="1"/>
    <col min="50" max="50" width="21.28515625" style="2" customWidth="1"/>
    <col min="51" max="52" width="14.140625" style="2" customWidth="1"/>
    <col min="53" max="53" width="14.7109375" style="2" customWidth="1"/>
    <col min="54" max="58" width="14.140625" style="2" customWidth="1"/>
    <col min="59" max="59" width="14.5703125" style="2" customWidth="1"/>
    <col min="60" max="61" width="14.140625" style="2" customWidth="1"/>
    <col min="62" max="62" width="14.42578125" style="2" customWidth="1"/>
    <col min="63" max="64" width="20.85546875" style="2" customWidth="1"/>
    <col min="65" max="67" width="15" style="2" customWidth="1"/>
    <col min="68" max="68" width="23.42578125" style="2" customWidth="1"/>
    <col min="69" max="69" width="22.5703125" style="2" customWidth="1"/>
    <col min="70" max="72" width="15" style="2" customWidth="1"/>
    <col min="73" max="73" width="20.140625" style="2" customWidth="1"/>
    <col min="74" max="74" width="22.5703125" style="39" customWidth="1"/>
    <col min="75" max="83" width="15" style="2" customWidth="1"/>
    <col min="84" max="84" width="18.7109375" style="2" customWidth="1"/>
    <col min="85" max="90" width="15" style="2" customWidth="1"/>
    <col min="91" max="123" width="14.5703125" style="2" customWidth="1"/>
    <col min="124" max="124" width="15.5703125" style="2" customWidth="1"/>
    <col min="125" max="125" width="15.85546875" style="2" customWidth="1"/>
    <col min="126" max="153" width="14.5703125" style="2" customWidth="1"/>
    <col min="154" max="160" width="15" style="2" customWidth="1"/>
    <col min="161" max="162" width="17.5703125" style="2" customWidth="1"/>
    <col min="163" max="165" width="16.28515625" style="2" customWidth="1"/>
    <col min="166" max="166" width="15.28515625" style="2" customWidth="1"/>
    <col min="167" max="167" width="17.140625" style="2" customWidth="1"/>
    <col min="168" max="168" width="15.28515625" style="2" customWidth="1"/>
    <col min="169" max="169" width="14.28515625" style="2" customWidth="1"/>
    <col min="170" max="170" width="13.5703125" style="2" customWidth="1"/>
    <col min="171" max="171" width="15" style="2" customWidth="1"/>
    <col min="172" max="172" width="22.42578125" style="2" customWidth="1"/>
    <col min="173" max="175" width="16.140625" style="2" customWidth="1"/>
    <col min="176" max="176" width="14.28515625" style="2" customWidth="1"/>
    <col min="177" max="177" width="13.7109375" style="2" customWidth="1"/>
    <col min="178" max="178" width="14.140625" style="2" customWidth="1"/>
    <col min="179" max="16384" width="9.140625" style="2"/>
  </cols>
  <sheetData>
    <row r="1" spans="1:178" ht="27" customHeight="1" x14ac:dyDescent="0.3">
      <c r="A1" s="33" t="s">
        <v>166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</row>
    <row r="3" spans="1:178" s="3" customFormat="1" ht="18.75" customHeight="1" x14ac:dyDescent="0.2">
      <c r="A3" s="28" t="s">
        <v>116</v>
      </c>
      <c r="B3" s="28" t="s">
        <v>115</v>
      </c>
      <c r="C3" s="28" t="s">
        <v>157</v>
      </c>
      <c r="D3" s="28"/>
      <c r="E3" s="28"/>
      <c r="F3" s="28" t="s">
        <v>158</v>
      </c>
      <c r="G3" s="28"/>
      <c r="H3" s="28"/>
      <c r="I3" s="28"/>
      <c r="J3" s="28"/>
      <c r="K3" s="28"/>
      <c r="L3" s="28"/>
      <c r="M3" s="28"/>
      <c r="N3" s="28"/>
      <c r="O3" s="28"/>
      <c r="P3" s="28" t="s">
        <v>160</v>
      </c>
      <c r="Q3" s="28"/>
      <c r="R3" s="28"/>
      <c r="S3" s="28" t="s">
        <v>158</v>
      </c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 t="s">
        <v>163</v>
      </c>
      <c r="CN3" s="28"/>
      <c r="CO3" s="28"/>
      <c r="CP3" s="28" t="s">
        <v>158</v>
      </c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31" t="s">
        <v>164</v>
      </c>
      <c r="FN3" s="31"/>
      <c r="FO3" s="31"/>
      <c r="FP3" s="34" t="s">
        <v>158</v>
      </c>
      <c r="FQ3" s="35"/>
      <c r="FR3" s="35"/>
      <c r="FS3" s="36"/>
      <c r="FT3" s="32" t="s">
        <v>165</v>
      </c>
      <c r="FU3" s="32"/>
      <c r="FV3" s="32"/>
    </row>
    <row r="4" spans="1:178" s="3" customFormat="1" ht="129" customHeight="1" x14ac:dyDescent="0.2">
      <c r="A4" s="28"/>
      <c r="B4" s="28"/>
      <c r="C4" s="28"/>
      <c r="D4" s="28"/>
      <c r="E4" s="28"/>
      <c r="F4" s="28" t="s">
        <v>36</v>
      </c>
      <c r="G4" s="28"/>
      <c r="H4" s="28"/>
      <c r="I4" s="28" t="s">
        <v>37</v>
      </c>
      <c r="J4" s="28"/>
      <c r="K4" s="28"/>
      <c r="L4" s="40" t="s">
        <v>169</v>
      </c>
      <c r="M4" s="28" t="s">
        <v>41</v>
      </c>
      <c r="N4" s="28"/>
      <c r="O4" s="28"/>
      <c r="P4" s="28"/>
      <c r="Q4" s="28"/>
      <c r="R4" s="28"/>
      <c r="S4" s="28" t="s">
        <v>35</v>
      </c>
      <c r="T4" s="28"/>
      <c r="U4" s="28"/>
      <c r="V4" s="28" t="s">
        <v>39</v>
      </c>
      <c r="W4" s="28"/>
      <c r="X4" s="28"/>
      <c r="Y4" s="23" t="s">
        <v>183</v>
      </c>
      <c r="Z4" s="25" t="s">
        <v>178</v>
      </c>
      <c r="AA4" s="28" t="s">
        <v>61</v>
      </c>
      <c r="AB4" s="28"/>
      <c r="AC4" s="28"/>
      <c r="AD4" s="25" t="s">
        <v>170</v>
      </c>
      <c r="AE4" s="28" t="s">
        <v>62</v>
      </c>
      <c r="AF4" s="28"/>
      <c r="AG4" s="28"/>
      <c r="AH4" s="22" t="s">
        <v>172</v>
      </c>
      <c r="AI4" s="28" t="s">
        <v>66</v>
      </c>
      <c r="AJ4" s="28"/>
      <c r="AK4" s="28"/>
      <c r="AL4" s="28" t="s">
        <v>67</v>
      </c>
      <c r="AM4" s="28"/>
      <c r="AN4" s="28"/>
      <c r="AO4" s="28" t="s">
        <v>117</v>
      </c>
      <c r="AP4" s="28"/>
      <c r="AQ4" s="28"/>
      <c r="AR4" s="28" t="s">
        <v>57</v>
      </c>
      <c r="AS4" s="28"/>
      <c r="AT4" s="28"/>
      <c r="AU4" s="28" t="s">
        <v>58</v>
      </c>
      <c r="AV4" s="28"/>
      <c r="AW4" s="28"/>
      <c r="AX4" s="25" t="s">
        <v>177</v>
      </c>
      <c r="AY4" s="28" t="s">
        <v>59</v>
      </c>
      <c r="AZ4" s="28"/>
      <c r="BA4" s="28"/>
      <c r="BB4" s="28" t="s">
        <v>68</v>
      </c>
      <c r="BC4" s="28"/>
      <c r="BD4" s="28"/>
      <c r="BE4" s="28" t="s">
        <v>68</v>
      </c>
      <c r="BF4" s="28"/>
      <c r="BG4" s="28"/>
      <c r="BH4" s="28" t="s">
        <v>51</v>
      </c>
      <c r="BI4" s="28"/>
      <c r="BJ4" s="28"/>
      <c r="BK4" s="41" t="s">
        <v>69</v>
      </c>
      <c r="BL4" s="25" t="s">
        <v>174</v>
      </c>
      <c r="BM4" s="28" t="s">
        <v>69</v>
      </c>
      <c r="BN4" s="28"/>
      <c r="BO4" s="28"/>
      <c r="BP4" s="41" t="s">
        <v>187</v>
      </c>
      <c r="BQ4" s="41" t="s">
        <v>69</v>
      </c>
      <c r="BR4" s="28" t="s">
        <v>44</v>
      </c>
      <c r="BS4" s="28"/>
      <c r="BT4" s="28"/>
      <c r="BU4" s="25" t="s">
        <v>175</v>
      </c>
      <c r="BV4" s="25"/>
      <c r="BW4" s="28" t="s">
        <v>70</v>
      </c>
      <c r="BX4" s="28"/>
      <c r="BY4" s="28"/>
      <c r="BZ4" s="28" t="s">
        <v>68</v>
      </c>
      <c r="CA4" s="28"/>
      <c r="CB4" s="28"/>
      <c r="CC4" s="28" t="s">
        <v>71</v>
      </c>
      <c r="CD4" s="28"/>
      <c r="CE4" s="28"/>
      <c r="CF4" s="25" t="s">
        <v>180</v>
      </c>
      <c r="CG4" s="28" t="s">
        <v>72</v>
      </c>
      <c r="CH4" s="28"/>
      <c r="CI4" s="28"/>
      <c r="CJ4" s="28" t="s">
        <v>43</v>
      </c>
      <c r="CK4" s="28"/>
      <c r="CL4" s="28"/>
      <c r="CM4" s="28"/>
      <c r="CN4" s="28"/>
      <c r="CO4" s="28"/>
      <c r="CP4" s="28" t="s">
        <v>38</v>
      </c>
      <c r="CQ4" s="28"/>
      <c r="CR4" s="28"/>
      <c r="CS4" s="28" t="s">
        <v>40</v>
      </c>
      <c r="CT4" s="28"/>
      <c r="CU4" s="28"/>
      <c r="CV4" s="28" t="s">
        <v>45</v>
      </c>
      <c r="CW4" s="28"/>
      <c r="CX4" s="28"/>
      <c r="CY4" s="28" t="s">
        <v>77</v>
      </c>
      <c r="CZ4" s="28"/>
      <c r="DA4" s="28"/>
      <c r="DB4" s="28" t="s">
        <v>78</v>
      </c>
      <c r="DC4" s="28"/>
      <c r="DD4" s="28"/>
      <c r="DE4" s="28" t="s">
        <v>63</v>
      </c>
      <c r="DF4" s="28"/>
      <c r="DG4" s="28"/>
      <c r="DH4" s="28" t="s">
        <v>64</v>
      </c>
      <c r="DI4" s="28"/>
      <c r="DJ4" s="28"/>
      <c r="DK4" s="28" t="s">
        <v>65</v>
      </c>
      <c r="DL4" s="28"/>
      <c r="DM4" s="28"/>
      <c r="DN4" s="28" t="s">
        <v>53</v>
      </c>
      <c r="DO4" s="28"/>
      <c r="DP4" s="28"/>
      <c r="DQ4" s="28" t="s">
        <v>54</v>
      </c>
      <c r="DR4" s="28"/>
      <c r="DS4" s="28"/>
      <c r="DT4" s="28" t="s">
        <v>53</v>
      </c>
      <c r="DU4" s="28"/>
      <c r="DV4" s="28"/>
      <c r="DW4" s="28" t="s">
        <v>55</v>
      </c>
      <c r="DX4" s="28"/>
      <c r="DY4" s="28"/>
      <c r="DZ4" s="28" t="s">
        <v>56</v>
      </c>
      <c r="EA4" s="28"/>
      <c r="EB4" s="28"/>
      <c r="EC4" s="28" t="s">
        <v>60</v>
      </c>
      <c r="ED4" s="28"/>
      <c r="EE4" s="28"/>
      <c r="EF4" s="28" t="s">
        <v>46</v>
      </c>
      <c r="EG4" s="28"/>
      <c r="EH4" s="28"/>
      <c r="EI4" s="28" t="s">
        <v>47</v>
      </c>
      <c r="EJ4" s="28"/>
      <c r="EK4" s="28"/>
      <c r="EL4" s="28" t="s">
        <v>48</v>
      </c>
      <c r="EM4" s="28"/>
      <c r="EN4" s="28"/>
      <c r="EO4" s="28" t="s">
        <v>49</v>
      </c>
      <c r="EP4" s="28"/>
      <c r="EQ4" s="28"/>
      <c r="ER4" s="28" t="s">
        <v>50</v>
      </c>
      <c r="ES4" s="28"/>
      <c r="ET4" s="28"/>
      <c r="EU4" s="28" t="s">
        <v>42</v>
      </c>
      <c r="EV4" s="28"/>
      <c r="EW4" s="28"/>
      <c r="EX4" s="28" t="s">
        <v>74</v>
      </c>
      <c r="EY4" s="28"/>
      <c r="EZ4" s="28"/>
      <c r="FA4" s="28" t="s">
        <v>75</v>
      </c>
      <c r="FB4" s="28"/>
      <c r="FC4" s="28"/>
      <c r="FD4" s="28" t="s">
        <v>73</v>
      </c>
      <c r="FE4" s="28"/>
      <c r="FF4" s="28"/>
      <c r="FG4" s="28" t="s">
        <v>76</v>
      </c>
      <c r="FH4" s="28"/>
      <c r="FI4" s="28"/>
      <c r="FJ4" s="28" t="s">
        <v>52</v>
      </c>
      <c r="FK4" s="28"/>
      <c r="FL4" s="28"/>
      <c r="FM4" s="31"/>
      <c r="FN4" s="31"/>
      <c r="FO4" s="31"/>
      <c r="FP4" s="24" t="s">
        <v>184</v>
      </c>
      <c r="FQ4" s="28" t="s">
        <v>79</v>
      </c>
      <c r="FR4" s="28"/>
      <c r="FS4" s="28"/>
      <c r="FT4" s="32"/>
      <c r="FU4" s="32"/>
      <c r="FV4" s="32"/>
    </row>
    <row r="5" spans="1:178" s="3" customFormat="1" ht="17.25" customHeight="1" x14ac:dyDescent="0.2">
      <c r="A5" s="28"/>
      <c r="B5" s="28"/>
      <c r="C5" s="28"/>
      <c r="D5" s="28"/>
      <c r="E5" s="28"/>
      <c r="F5" s="28" t="s">
        <v>1</v>
      </c>
      <c r="G5" s="28"/>
      <c r="H5" s="28"/>
      <c r="I5" s="28" t="s">
        <v>2</v>
      </c>
      <c r="J5" s="28"/>
      <c r="K5" s="28"/>
      <c r="L5" s="25">
        <v>130278050</v>
      </c>
      <c r="M5" s="28" t="s">
        <v>6</v>
      </c>
      <c r="N5" s="28"/>
      <c r="O5" s="28"/>
      <c r="P5" s="28"/>
      <c r="Q5" s="28"/>
      <c r="R5" s="28"/>
      <c r="S5" s="28" t="s">
        <v>0</v>
      </c>
      <c r="T5" s="28"/>
      <c r="U5" s="28"/>
      <c r="V5" s="28" t="s">
        <v>4</v>
      </c>
      <c r="W5" s="28"/>
      <c r="X5" s="28"/>
      <c r="Y5" s="25">
        <v>130278183</v>
      </c>
      <c r="Z5" s="25" t="s">
        <v>179</v>
      </c>
      <c r="AA5" s="28" t="s">
        <v>21</v>
      </c>
      <c r="AB5" s="28"/>
      <c r="AC5" s="28"/>
      <c r="AD5" s="25" t="s">
        <v>171</v>
      </c>
      <c r="AE5" s="28">
        <v>1210374521</v>
      </c>
      <c r="AF5" s="28"/>
      <c r="AG5" s="28"/>
      <c r="AH5" s="25" t="s">
        <v>173</v>
      </c>
      <c r="AI5" s="28">
        <v>1330374315</v>
      </c>
      <c r="AJ5" s="28"/>
      <c r="AK5" s="28"/>
      <c r="AL5" s="28">
        <v>1330374317</v>
      </c>
      <c r="AM5" s="28"/>
      <c r="AN5" s="28"/>
      <c r="AO5" s="28">
        <v>1470271101</v>
      </c>
      <c r="AP5" s="28"/>
      <c r="AQ5" s="28"/>
      <c r="AR5" s="28">
        <v>1490371421</v>
      </c>
      <c r="AS5" s="28"/>
      <c r="AT5" s="28"/>
      <c r="AU5" s="28">
        <v>1490371436</v>
      </c>
      <c r="AV5" s="28"/>
      <c r="AW5" s="28"/>
      <c r="AX5" s="25" t="s">
        <v>185</v>
      </c>
      <c r="AY5" s="28" t="s">
        <v>19</v>
      </c>
      <c r="AZ5" s="28"/>
      <c r="BA5" s="28"/>
      <c r="BB5" s="28">
        <v>1510874104</v>
      </c>
      <c r="BC5" s="28"/>
      <c r="BD5" s="28"/>
      <c r="BE5" s="28">
        <v>1841074104</v>
      </c>
      <c r="BF5" s="28"/>
      <c r="BG5" s="28"/>
      <c r="BH5" s="28" t="s">
        <v>13</v>
      </c>
      <c r="BI5" s="28"/>
      <c r="BJ5" s="28"/>
      <c r="BK5" s="42" t="s">
        <v>186</v>
      </c>
      <c r="BL5" s="25">
        <v>2010273670</v>
      </c>
      <c r="BM5" s="28" t="s">
        <v>25</v>
      </c>
      <c r="BN5" s="28"/>
      <c r="BO5" s="28"/>
      <c r="BP5" s="25">
        <v>2010377670</v>
      </c>
      <c r="BQ5" s="25" t="s">
        <v>182</v>
      </c>
      <c r="BR5" s="28">
        <v>2110678111</v>
      </c>
      <c r="BS5" s="28"/>
      <c r="BT5" s="28"/>
      <c r="BU5" s="25" t="s">
        <v>176</v>
      </c>
      <c r="BV5" s="25">
        <v>2610274402</v>
      </c>
      <c r="BW5" s="28">
        <v>2710274905</v>
      </c>
      <c r="BX5" s="28"/>
      <c r="BY5" s="28"/>
      <c r="BZ5" s="28">
        <v>2720274104</v>
      </c>
      <c r="CA5" s="28"/>
      <c r="CB5" s="28"/>
      <c r="CC5" s="28" t="s">
        <v>26</v>
      </c>
      <c r="CD5" s="28"/>
      <c r="CE5" s="28"/>
      <c r="CF5" s="25" t="s">
        <v>181</v>
      </c>
      <c r="CG5" s="28" t="s">
        <v>27</v>
      </c>
      <c r="CH5" s="28"/>
      <c r="CI5" s="28"/>
      <c r="CJ5" s="28">
        <v>8800078182</v>
      </c>
      <c r="CK5" s="28"/>
      <c r="CL5" s="28"/>
      <c r="CM5" s="28"/>
      <c r="CN5" s="28"/>
      <c r="CO5" s="28"/>
      <c r="CP5" s="28" t="s">
        <v>3</v>
      </c>
      <c r="CQ5" s="28"/>
      <c r="CR5" s="28"/>
      <c r="CS5" s="28" t="s">
        <v>5</v>
      </c>
      <c r="CT5" s="28"/>
      <c r="CU5" s="28"/>
      <c r="CV5" s="29" t="s">
        <v>8</v>
      </c>
      <c r="CW5" s="29"/>
      <c r="CX5" s="29"/>
      <c r="CY5" s="28" t="s">
        <v>32</v>
      </c>
      <c r="CZ5" s="28"/>
      <c r="DA5" s="28"/>
      <c r="DB5" s="28" t="s">
        <v>33</v>
      </c>
      <c r="DC5" s="28"/>
      <c r="DD5" s="28"/>
      <c r="DE5" s="28" t="s">
        <v>22</v>
      </c>
      <c r="DF5" s="28"/>
      <c r="DG5" s="28"/>
      <c r="DH5" s="28" t="s">
        <v>23</v>
      </c>
      <c r="DI5" s="28"/>
      <c r="DJ5" s="28"/>
      <c r="DK5" s="28" t="s">
        <v>24</v>
      </c>
      <c r="DL5" s="28"/>
      <c r="DM5" s="28"/>
      <c r="DN5" s="28" t="s">
        <v>15</v>
      </c>
      <c r="DO5" s="28"/>
      <c r="DP5" s="28"/>
      <c r="DQ5" s="28" t="s">
        <v>16</v>
      </c>
      <c r="DR5" s="28"/>
      <c r="DS5" s="28"/>
      <c r="DT5" s="28">
        <v>1420171201</v>
      </c>
      <c r="DU5" s="28"/>
      <c r="DV5" s="28"/>
      <c r="DW5" s="28" t="s">
        <v>17</v>
      </c>
      <c r="DX5" s="28"/>
      <c r="DY5" s="28"/>
      <c r="DZ5" s="28" t="s">
        <v>18</v>
      </c>
      <c r="EA5" s="28"/>
      <c r="EB5" s="28"/>
      <c r="EC5" s="28" t="s">
        <v>20</v>
      </c>
      <c r="ED5" s="28"/>
      <c r="EE5" s="28"/>
      <c r="EF5" s="28" t="s">
        <v>9</v>
      </c>
      <c r="EG5" s="28"/>
      <c r="EH5" s="28"/>
      <c r="EI5" s="28" t="s">
        <v>10</v>
      </c>
      <c r="EJ5" s="28"/>
      <c r="EK5" s="28"/>
      <c r="EL5" s="28" t="s">
        <v>11</v>
      </c>
      <c r="EM5" s="28"/>
      <c r="EN5" s="28"/>
      <c r="EO5" s="28" t="s">
        <v>12</v>
      </c>
      <c r="EP5" s="28"/>
      <c r="EQ5" s="28"/>
      <c r="ER5" s="28">
        <v>1730579581</v>
      </c>
      <c r="ES5" s="28"/>
      <c r="ET5" s="28"/>
      <c r="EU5" s="28" t="s">
        <v>7</v>
      </c>
      <c r="EV5" s="28"/>
      <c r="EW5" s="28"/>
      <c r="EX5" s="28" t="s">
        <v>29</v>
      </c>
      <c r="EY5" s="28"/>
      <c r="EZ5" s="28"/>
      <c r="FA5" s="28" t="s">
        <v>30</v>
      </c>
      <c r="FB5" s="28"/>
      <c r="FC5" s="28"/>
      <c r="FD5" s="28" t="s">
        <v>28</v>
      </c>
      <c r="FE5" s="28"/>
      <c r="FF5" s="28"/>
      <c r="FG5" s="28" t="s">
        <v>31</v>
      </c>
      <c r="FH5" s="28"/>
      <c r="FI5" s="28"/>
      <c r="FJ5" s="28" t="s">
        <v>14</v>
      </c>
      <c r="FK5" s="28"/>
      <c r="FL5" s="28"/>
      <c r="FM5" s="31"/>
      <c r="FN5" s="31"/>
      <c r="FO5" s="31"/>
      <c r="FP5" s="26">
        <v>2730374303</v>
      </c>
      <c r="FQ5" s="28" t="s">
        <v>34</v>
      </c>
      <c r="FR5" s="28"/>
      <c r="FS5" s="28"/>
      <c r="FT5" s="32"/>
      <c r="FU5" s="32"/>
      <c r="FV5" s="32"/>
    </row>
    <row r="6" spans="1:178" s="4" customFormat="1" ht="55.5" customHeight="1" x14ac:dyDescent="0.2">
      <c r="A6" s="28"/>
      <c r="B6" s="28"/>
      <c r="C6" s="25" t="s">
        <v>159</v>
      </c>
      <c r="D6" s="25" t="s">
        <v>161</v>
      </c>
      <c r="E6" s="25" t="s">
        <v>162</v>
      </c>
      <c r="F6" s="25" t="s">
        <v>159</v>
      </c>
      <c r="G6" s="25" t="s">
        <v>161</v>
      </c>
      <c r="H6" s="25" t="s">
        <v>162</v>
      </c>
      <c r="I6" s="25" t="s">
        <v>159</v>
      </c>
      <c r="J6" s="25" t="s">
        <v>161</v>
      </c>
      <c r="K6" s="25" t="s">
        <v>162</v>
      </c>
      <c r="L6" s="25" t="s">
        <v>159</v>
      </c>
      <c r="M6" s="25" t="s">
        <v>159</v>
      </c>
      <c r="N6" s="25" t="s">
        <v>161</v>
      </c>
      <c r="O6" s="25" t="s">
        <v>162</v>
      </c>
      <c r="P6" s="25" t="s">
        <v>159</v>
      </c>
      <c r="Q6" s="25" t="s">
        <v>161</v>
      </c>
      <c r="R6" s="25" t="s">
        <v>162</v>
      </c>
      <c r="S6" s="25" t="s">
        <v>159</v>
      </c>
      <c r="T6" s="25" t="s">
        <v>161</v>
      </c>
      <c r="U6" s="25" t="s">
        <v>162</v>
      </c>
      <c r="V6" s="25" t="s">
        <v>159</v>
      </c>
      <c r="W6" s="25" t="s">
        <v>161</v>
      </c>
      <c r="X6" s="25" t="s">
        <v>162</v>
      </c>
      <c r="Y6" s="25" t="s">
        <v>159</v>
      </c>
      <c r="Z6" s="25" t="s">
        <v>159</v>
      </c>
      <c r="AA6" s="25" t="s">
        <v>159</v>
      </c>
      <c r="AB6" s="25" t="s">
        <v>161</v>
      </c>
      <c r="AC6" s="25" t="s">
        <v>162</v>
      </c>
      <c r="AD6" s="25" t="s">
        <v>159</v>
      </c>
      <c r="AE6" s="25" t="s">
        <v>159</v>
      </c>
      <c r="AF6" s="25" t="s">
        <v>161</v>
      </c>
      <c r="AG6" s="25" t="s">
        <v>162</v>
      </c>
      <c r="AH6" s="25"/>
      <c r="AI6" s="25" t="s">
        <v>159</v>
      </c>
      <c r="AJ6" s="25" t="s">
        <v>161</v>
      </c>
      <c r="AK6" s="25" t="s">
        <v>162</v>
      </c>
      <c r="AL6" s="25" t="s">
        <v>159</v>
      </c>
      <c r="AM6" s="25" t="s">
        <v>161</v>
      </c>
      <c r="AN6" s="25" t="s">
        <v>162</v>
      </c>
      <c r="AO6" s="25" t="s">
        <v>159</v>
      </c>
      <c r="AP6" s="25" t="s">
        <v>161</v>
      </c>
      <c r="AQ6" s="25" t="s">
        <v>162</v>
      </c>
      <c r="AR6" s="25" t="s">
        <v>159</v>
      </c>
      <c r="AS6" s="25" t="s">
        <v>161</v>
      </c>
      <c r="AT6" s="25" t="s">
        <v>162</v>
      </c>
      <c r="AU6" s="25" t="s">
        <v>159</v>
      </c>
      <c r="AV6" s="25" t="s">
        <v>161</v>
      </c>
      <c r="AW6" s="25" t="s">
        <v>162</v>
      </c>
      <c r="AX6" s="25" t="s">
        <v>159</v>
      </c>
      <c r="AY6" s="25" t="s">
        <v>159</v>
      </c>
      <c r="AZ6" s="25" t="s">
        <v>161</v>
      </c>
      <c r="BA6" s="25" t="s">
        <v>162</v>
      </c>
      <c r="BB6" s="25" t="s">
        <v>159</v>
      </c>
      <c r="BC6" s="25" t="s">
        <v>161</v>
      </c>
      <c r="BD6" s="25" t="s">
        <v>162</v>
      </c>
      <c r="BE6" s="25" t="s">
        <v>159</v>
      </c>
      <c r="BF6" s="25" t="s">
        <v>161</v>
      </c>
      <c r="BG6" s="25" t="s">
        <v>162</v>
      </c>
      <c r="BH6" s="25" t="s">
        <v>159</v>
      </c>
      <c r="BI6" s="25" t="s">
        <v>161</v>
      </c>
      <c r="BJ6" s="25" t="s">
        <v>162</v>
      </c>
      <c r="BK6" s="25" t="s">
        <v>159</v>
      </c>
      <c r="BL6" s="25" t="s">
        <v>159</v>
      </c>
      <c r="BM6" s="25" t="s">
        <v>159</v>
      </c>
      <c r="BN6" s="25" t="s">
        <v>161</v>
      </c>
      <c r="BO6" s="25" t="s">
        <v>162</v>
      </c>
      <c r="BP6" s="25" t="s">
        <v>159</v>
      </c>
      <c r="BQ6" s="25" t="s">
        <v>159</v>
      </c>
      <c r="BR6" s="25" t="s">
        <v>159</v>
      </c>
      <c r="BS6" s="25" t="s">
        <v>161</v>
      </c>
      <c r="BT6" s="25" t="s">
        <v>162</v>
      </c>
      <c r="BU6" s="25" t="s">
        <v>159</v>
      </c>
      <c r="BV6" s="25" t="s">
        <v>159</v>
      </c>
      <c r="BW6" s="25" t="s">
        <v>159</v>
      </c>
      <c r="BX6" s="25" t="s">
        <v>161</v>
      </c>
      <c r="BY6" s="25" t="s">
        <v>162</v>
      </c>
      <c r="BZ6" s="25" t="s">
        <v>159</v>
      </c>
      <c r="CA6" s="25" t="s">
        <v>161</v>
      </c>
      <c r="CB6" s="25" t="s">
        <v>162</v>
      </c>
      <c r="CC6" s="25" t="s">
        <v>159</v>
      </c>
      <c r="CD6" s="25" t="s">
        <v>161</v>
      </c>
      <c r="CE6" s="25" t="s">
        <v>162</v>
      </c>
      <c r="CF6" s="25" t="s">
        <v>159</v>
      </c>
      <c r="CG6" s="25" t="s">
        <v>159</v>
      </c>
      <c r="CH6" s="25" t="s">
        <v>161</v>
      </c>
      <c r="CI6" s="25" t="s">
        <v>162</v>
      </c>
      <c r="CJ6" s="25" t="s">
        <v>159</v>
      </c>
      <c r="CK6" s="25" t="s">
        <v>161</v>
      </c>
      <c r="CL6" s="25" t="s">
        <v>162</v>
      </c>
      <c r="CM6" s="25" t="s">
        <v>159</v>
      </c>
      <c r="CN6" s="25" t="s">
        <v>161</v>
      </c>
      <c r="CO6" s="25" t="s">
        <v>162</v>
      </c>
      <c r="CP6" s="25" t="s">
        <v>159</v>
      </c>
      <c r="CQ6" s="25" t="s">
        <v>161</v>
      </c>
      <c r="CR6" s="25" t="s">
        <v>162</v>
      </c>
      <c r="CS6" s="25" t="s">
        <v>159</v>
      </c>
      <c r="CT6" s="25" t="s">
        <v>161</v>
      </c>
      <c r="CU6" s="25" t="s">
        <v>162</v>
      </c>
      <c r="CV6" s="25" t="s">
        <v>159</v>
      </c>
      <c r="CW6" s="25" t="s">
        <v>161</v>
      </c>
      <c r="CX6" s="25" t="s">
        <v>162</v>
      </c>
      <c r="CY6" s="25" t="s">
        <v>159</v>
      </c>
      <c r="CZ6" s="25" t="s">
        <v>161</v>
      </c>
      <c r="DA6" s="25" t="s">
        <v>162</v>
      </c>
      <c r="DB6" s="25" t="s">
        <v>159</v>
      </c>
      <c r="DC6" s="25" t="s">
        <v>161</v>
      </c>
      <c r="DD6" s="25" t="s">
        <v>162</v>
      </c>
      <c r="DE6" s="25" t="s">
        <v>159</v>
      </c>
      <c r="DF6" s="25" t="s">
        <v>161</v>
      </c>
      <c r="DG6" s="25" t="s">
        <v>162</v>
      </c>
      <c r="DH6" s="25" t="s">
        <v>159</v>
      </c>
      <c r="DI6" s="25" t="s">
        <v>161</v>
      </c>
      <c r="DJ6" s="25" t="s">
        <v>162</v>
      </c>
      <c r="DK6" s="25" t="s">
        <v>159</v>
      </c>
      <c r="DL6" s="25" t="s">
        <v>161</v>
      </c>
      <c r="DM6" s="25" t="s">
        <v>162</v>
      </c>
      <c r="DN6" s="25" t="s">
        <v>159</v>
      </c>
      <c r="DO6" s="25" t="s">
        <v>161</v>
      </c>
      <c r="DP6" s="25" t="s">
        <v>162</v>
      </c>
      <c r="DQ6" s="25" t="s">
        <v>159</v>
      </c>
      <c r="DR6" s="25" t="s">
        <v>161</v>
      </c>
      <c r="DS6" s="25" t="s">
        <v>162</v>
      </c>
      <c r="DT6" s="25" t="s">
        <v>159</v>
      </c>
      <c r="DU6" s="25" t="s">
        <v>161</v>
      </c>
      <c r="DV6" s="25" t="s">
        <v>162</v>
      </c>
      <c r="DW6" s="25" t="s">
        <v>159</v>
      </c>
      <c r="DX6" s="25" t="s">
        <v>161</v>
      </c>
      <c r="DY6" s="25" t="s">
        <v>162</v>
      </c>
      <c r="DZ6" s="25" t="s">
        <v>159</v>
      </c>
      <c r="EA6" s="25" t="s">
        <v>161</v>
      </c>
      <c r="EB6" s="25" t="s">
        <v>162</v>
      </c>
      <c r="EC6" s="25" t="s">
        <v>159</v>
      </c>
      <c r="ED6" s="25" t="s">
        <v>161</v>
      </c>
      <c r="EE6" s="25" t="s">
        <v>162</v>
      </c>
      <c r="EF6" s="25" t="s">
        <v>159</v>
      </c>
      <c r="EG6" s="25" t="s">
        <v>161</v>
      </c>
      <c r="EH6" s="25" t="s">
        <v>162</v>
      </c>
      <c r="EI6" s="25" t="s">
        <v>159</v>
      </c>
      <c r="EJ6" s="25" t="s">
        <v>161</v>
      </c>
      <c r="EK6" s="25" t="s">
        <v>162</v>
      </c>
      <c r="EL6" s="25" t="s">
        <v>159</v>
      </c>
      <c r="EM6" s="25" t="s">
        <v>161</v>
      </c>
      <c r="EN6" s="25" t="s">
        <v>162</v>
      </c>
      <c r="EO6" s="25" t="s">
        <v>159</v>
      </c>
      <c r="EP6" s="25" t="s">
        <v>161</v>
      </c>
      <c r="EQ6" s="25" t="s">
        <v>162</v>
      </c>
      <c r="ER6" s="25" t="s">
        <v>159</v>
      </c>
      <c r="ES6" s="25" t="s">
        <v>161</v>
      </c>
      <c r="ET6" s="25" t="s">
        <v>162</v>
      </c>
      <c r="EU6" s="25" t="s">
        <v>159</v>
      </c>
      <c r="EV6" s="25" t="s">
        <v>161</v>
      </c>
      <c r="EW6" s="25" t="s">
        <v>162</v>
      </c>
      <c r="EX6" s="25" t="s">
        <v>159</v>
      </c>
      <c r="EY6" s="25" t="s">
        <v>161</v>
      </c>
      <c r="EZ6" s="25" t="s">
        <v>162</v>
      </c>
      <c r="FA6" s="25" t="s">
        <v>159</v>
      </c>
      <c r="FB6" s="25" t="s">
        <v>161</v>
      </c>
      <c r="FC6" s="25" t="s">
        <v>162</v>
      </c>
      <c r="FD6" s="25" t="s">
        <v>159</v>
      </c>
      <c r="FE6" s="25" t="s">
        <v>161</v>
      </c>
      <c r="FF6" s="25" t="s">
        <v>162</v>
      </c>
      <c r="FG6" s="25" t="s">
        <v>159</v>
      </c>
      <c r="FH6" s="25" t="s">
        <v>161</v>
      </c>
      <c r="FI6" s="25" t="s">
        <v>162</v>
      </c>
      <c r="FJ6" s="25" t="s">
        <v>159</v>
      </c>
      <c r="FK6" s="25" t="s">
        <v>161</v>
      </c>
      <c r="FL6" s="25" t="s">
        <v>162</v>
      </c>
      <c r="FM6" s="25" t="s">
        <v>159</v>
      </c>
      <c r="FN6" s="25" t="s">
        <v>161</v>
      </c>
      <c r="FO6" s="25" t="s">
        <v>162</v>
      </c>
      <c r="FP6" s="25" t="s">
        <v>159</v>
      </c>
      <c r="FQ6" s="25" t="s">
        <v>159</v>
      </c>
      <c r="FR6" s="25" t="s">
        <v>161</v>
      </c>
      <c r="FS6" s="25" t="s">
        <v>162</v>
      </c>
      <c r="FT6" s="25" t="s">
        <v>159</v>
      </c>
      <c r="FU6" s="25" t="s">
        <v>161</v>
      </c>
      <c r="FV6" s="25" t="s">
        <v>162</v>
      </c>
    </row>
    <row r="7" spans="1:178" s="4" customFormat="1" ht="17.25" customHeight="1" x14ac:dyDescent="0.2">
      <c r="A7" s="25" t="s">
        <v>121</v>
      </c>
      <c r="B7" s="6" t="s">
        <v>118</v>
      </c>
      <c r="C7" s="7">
        <f>F7+I7+M7</f>
        <v>2703511</v>
      </c>
      <c r="D7" s="7">
        <f>G7+J7+N7</f>
        <v>862408.83837000001</v>
      </c>
      <c r="E7" s="7">
        <f>D7/C7%</f>
        <v>31.899586810262655</v>
      </c>
      <c r="F7" s="24">
        <f>SUM(F8:F38)</f>
        <v>0</v>
      </c>
      <c r="G7" s="24">
        <f>SUM(G8:G38)</f>
        <v>0</v>
      </c>
      <c r="H7" s="7" t="s">
        <v>167</v>
      </c>
      <c r="I7" s="7">
        <f>SUM(I8:I38)</f>
        <v>2703511</v>
      </c>
      <c r="J7" s="7">
        <f>SUM(J8:J38)</f>
        <v>862408.83837000001</v>
      </c>
      <c r="K7" s="11">
        <f>J7/I7%</f>
        <v>31.899586810262655</v>
      </c>
      <c r="L7" s="11"/>
      <c r="M7" s="7">
        <f>SUM(M8:M38)</f>
        <v>0</v>
      </c>
      <c r="N7" s="7">
        <f>SUM(N8:N38)</f>
        <v>0</v>
      </c>
      <c r="O7" s="7" t="s">
        <v>167</v>
      </c>
      <c r="P7" s="7">
        <f>SUM(P8:P38)</f>
        <v>2321726.1873999997</v>
      </c>
      <c r="Q7" s="7">
        <f>SUM(Q8:Q38)</f>
        <v>938945.24063999997</v>
      </c>
      <c r="R7" s="7">
        <f>Q7/P7%</f>
        <v>40.441687126399863</v>
      </c>
      <c r="S7" s="7">
        <f>SUM(S8:S38)</f>
        <v>60940.600000000006</v>
      </c>
      <c r="T7" s="7">
        <f>SUM(T8:T38)</f>
        <v>58435.520000000004</v>
      </c>
      <c r="U7" s="9">
        <f>T7/S7%</f>
        <v>95.889308605428894</v>
      </c>
      <c r="V7" s="7">
        <f>SUM(V8:V38)</f>
        <v>1074471.3</v>
      </c>
      <c r="W7" s="7">
        <f>SUM(W8:W38)</f>
        <v>735828.3679999999</v>
      </c>
      <c r="X7" s="9">
        <f>W7/V7%</f>
        <v>68.482831323647261</v>
      </c>
      <c r="Y7" s="9"/>
      <c r="Z7" s="9"/>
      <c r="AA7" s="7">
        <f t="shared" ref="AA7:AJ7" si="0">SUM(AA8:AA38)</f>
        <v>1665</v>
      </c>
      <c r="AB7" s="7">
        <f t="shared" si="0"/>
        <v>0</v>
      </c>
      <c r="AC7" s="7">
        <f t="shared" si="0"/>
        <v>0</v>
      </c>
      <c r="AD7" s="7"/>
      <c r="AE7" s="7">
        <f t="shared" si="0"/>
        <v>0</v>
      </c>
      <c r="AF7" s="7">
        <f t="shared" si="0"/>
        <v>0</v>
      </c>
      <c r="AG7" s="7" t="s">
        <v>167</v>
      </c>
      <c r="AH7" s="7"/>
      <c r="AI7" s="7">
        <f t="shared" si="0"/>
        <v>121900.00000000001</v>
      </c>
      <c r="AJ7" s="7">
        <f t="shared" si="0"/>
        <v>0</v>
      </c>
      <c r="AK7" s="7">
        <f>AJ7/AI7%</f>
        <v>0</v>
      </c>
      <c r="AL7" s="7">
        <f>SUM(AL8:AL38)</f>
        <v>198100</v>
      </c>
      <c r="AM7" s="7">
        <f>SUM(AM8:AM38)</f>
        <v>0</v>
      </c>
      <c r="AN7" s="7">
        <f>AM7/AL7%</f>
        <v>0</v>
      </c>
      <c r="AO7" s="7">
        <f>SUM(AO8:AO38)</f>
        <v>27413.200000000001</v>
      </c>
      <c r="AP7" s="7">
        <f>SUM(AP8:AP38)</f>
        <v>7817.8000000000011</v>
      </c>
      <c r="AQ7" s="9">
        <f>AP7/AO7%</f>
        <v>28.518378007675139</v>
      </c>
      <c r="AR7" s="7">
        <f>SUM(AR8:AR38)</f>
        <v>10000</v>
      </c>
      <c r="AS7" s="7">
        <f>SUM(AS8:AS38)</f>
        <v>0</v>
      </c>
      <c r="AT7" s="7">
        <f>AS7/AR7%</f>
        <v>0</v>
      </c>
      <c r="AU7" s="7">
        <f>SUM(AU8:AU38)</f>
        <v>27000</v>
      </c>
      <c r="AV7" s="7">
        <f>SUM(AV8:AV38)</f>
        <v>0</v>
      </c>
      <c r="AW7" s="7">
        <f>AV7/AU7%</f>
        <v>0</v>
      </c>
      <c r="AX7" s="9"/>
      <c r="AY7" s="7">
        <f>SUM(AY8:AY38)</f>
        <v>181969.17694999999</v>
      </c>
      <c r="AZ7" s="7">
        <f>SUM(AZ8:AZ38)</f>
        <v>0</v>
      </c>
      <c r="BA7" s="7">
        <f>AZ7/AY7%</f>
        <v>0</v>
      </c>
      <c r="BB7" s="7">
        <f>SUM(BB8:BB38)</f>
        <v>20432.295999999998</v>
      </c>
      <c r="BC7" s="7">
        <f>SUM(BC8:BC38)</f>
        <v>20432.29564</v>
      </c>
      <c r="BD7" s="7">
        <f>BC7/BB7%</f>
        <v>99.999998238083478</v>
      </c>
      <c r="BE7" s="7">
        <f>SUM(BE8:BE38)</f>
        <v>4138.1570000000002</v>
      </c>
      <c r="BF7" s="7">
        <f>SUM(BF8:BF38)</f>
        <v>4138.1570000000002</v>
      </c>
      <c r="BG7" s="7">
        <f>BF7/BE7%</f>
        <v>100</v>
      </c>
      <c r="BH7" s="7">
        <f>SUM(BH8:BH38)</f>
        <v>1276.8000000000002</v>
      </c>
      <c r="BI7" s="7">
        <f>SUM(BI8:BI38)</f>
        <v>0</v>
      </c>
      <c r="BJ7" s="7">
        <f>BI7/BH7%</f>
        <v>0</v>
      </c>
      <c r="BK7" s="7"/>
      <c r="BL7" s="7"/>
      <c r="BM7" s="7">
        <f>SUM(BM8:BM38)</f>
        <v>95520.6</v>
      </c>
      <c r="BN7" s="7">
        <f>SUM(BN8:BN38)</f>
        <v>0</v>
      </c>
      <c r="BO7" s="7">
        <f>BN7/BM7%</f>
        <v>0</v>
      </c>
      <c r="BP7" s="7"/>
      <c r="BQ7" s="7"/>
      <c r="BR7" s="7">
        <f>SUM(BR8:BR38)</f>
        <v>0</v>
      </c>
      <c r="BS7" s="7">
        <f>SUM(BS8:BS38)</f>
        <v>0</v>
      </c>
      <c r="BT7" s="7" t="s">
        <v>167</v>
      </c>
      <c r="BU7" s="7"/>
      <c r="BV7" s="7"/>
      <c r="BW7" s="7">
        <f>SUM(BW8:BW38)</f>
        <v>187156.3</v>
      </c>
      <c r="BX7" s="7">
        <f>SUM(BX8:BX38)</f>
        <v>84910.3</v>
      </c>
      <c r="BY7" s="9">
        <f>BX7/BW7%</f>
        <v>45.368657106386486</v>
      </c>
      <c r="BZ7" s="7">
        <f>SUM(BZ8:BZ38)</f>
        <v>27882.799999999999</v>
      </c>
      <c r="CA7" s="7">
        <f>SUM(CA8:CA38)</f>
        <v>27382.799999999999</v>
      </c>
      <c r="CB7" s="7">
        <f>CA7/BZ7%</f>
        <v>98.206779806906056</v>
      </c>
      <c r="CC7" s="7">
        <f>SUM(CC8:CC38)</f>
        <v>51696</v>
      </c>
      <c r="CD7" s="7">
        <f>SUM(CD8:CD38)</f>
        <v>0</v>
      </c>
      <c r="CE7" s="7">
        <f>CD7/CC7%</f>
        <v>0</v>
      </c>
      <c r="CF7" s="7"/>
      <c r="CG7" s="7">
        <f>SUM(CG8:CG38)</f>
        <v>8235.9574499999999</v>
      </c>
      <c r="CH7" s="7">
        <f>SUM(CH8:CH38)</f>
        <v>0</v>
      </c>
      <c r="CI7" s="7">
        <f>CH7/CG7%</f>
        <v>0</v>
      </c>
      <c r="CJ7" s="7">
        <f>SUM(CJ8:CJ38)</f>
        <v>221928</v>
      </c>
      <c r="CK7" s="7">
        <f>SUM(CK8:CK38)</f>
        <v>0</v>
      </c>
      <c r="CL7" s="7">
        <f>CK7/CJ7%</f>
        <v>0</v>
      </c>
      <c r="CM7" s="7">
        <f>SUM(CM8:CM38)</f>
        <v>7149349.2975300001</v>
      </c>
      <c r="CN7" s="7">
        <f>SUM(CN8:CN38)</f>
        <v>1980042.1396100004</v>
      </c>
      <c r="CO7" s="7">
        <f>CN7/CM7%</f>
        <v>27.695417543720758</v>
      </c>
      <c r="CP7" s="7">
        <f>SUM(CP8:CP38)</f>
        <v>101466</v>
      </c>
      <c r="CQ7" s="7">
        <f>SUM(CQ8:CQ38)</f>
        <v>25366.500000000004</v>
      </c>
      <c r="CR7" s="9">
        <f>CQ7/CP7%</f>
        <v>25.000000000000004</v>
      </c>
      <c r="CS7" s="7">
        <f>SUM(CS8:CS38)</f>
        <v>6562.5</v>
      </c>
      <c r="CT7" s="7">
        <f>SUM(CT8:CT38)</f>
        <v>1637.88</v>
      </c>
      <c r="CU7" s="9">
        <f>CT7/CS7%</f>
        <v>24.958171428571429</v>
      </c>
      <c r="CV7" s="7">
        <f>SUM(CV8:CV38)</f>
        <v>9091.1</v>
      </c>
      <c r="CW7" s="7">
        <f>SUM(CW8:CW38)</f>
        <v>2139.8399999999997</v>
      </c>
      <c r="CX7" s="9">
        <f>CW7/CV7%</f>
        <v>23.537745707340143</v>
      </c>
      <c r="CY7" s="7">
        <f t="shared" ref="CY7:DO7" si="1">SUM(CY8:CY38)</f>
        <v>3367.2</v>
      </c>
      <c r="CZ7" s="7">
        <f t="shared" si="1"/>
        <v>1914.1</v>
      </c>
      <c r="DA7" s="7">
        <f>CZ7/CY7%</f>
        <v>56.84545022570682</v>
      </c>
      <c r="DB7" s="7">
        <f t="shared" si="1"/>
        <v>856.00000000000011</v>
      </c>
      <c r="DC7" s="7">
        <f t="shared" si="1"/>
        <v>171.2</v>
      </c>
      <c r="DD7" s="7">
        <f>DC7/DB7%</f>
        <v>19.999999999999996</v>
      </c>
      <c r="DE7" s="7">
        <f t="shared" si="1"/>
        <v>54283.297530000003</v>
      </c>
      <c r="DF7" s="7">
        <f t="shared" si="1"/>
        <v>9611.1350000000002</v>
      </c>
      <c r="DG7" s="7">
        <f>DF7/DE7%</f>
        <v>17.705510603309143</v>
      </c>
      <c r="DH7" s="7">
        <f t="shared" si="1"/>
        <v>15.9</v>
      </c>
      <c r="DI7" s="7">
        <f t="shared" si="1"/>
        <v>0</v>
      </c>
      <c r="DJ7" s="7">
        <f>DI7/DH7%</f>
        <v>0</v>
      </c>
      <c r="DK7" s="7">
        <f t="shared" si="1"/>
        <v>31.8</v>
      </c>
      <c r="DL7" s="7">
        <f t="shared" si="1"/>
        <v>0</v>
      </c>
      <c r="DM7" s="7">
        <f>DL7/DK7%</f>
        <v>0</v>
      </c>
      <c r="DN7" s="7">
        <f t="shared" si="1"/>
        <v>1614173.6000000006</v>
      </c>
      <c r="DO7" s="7">
        <f t="shared" si="1"/>
        <v>467320.0500000001</v>
      </c>
      <c r="DP7" s="7">
        <f>DO7/DN7%</f>
        <v>28.95104033419949</v>
      </c>
      <c r="DQ7" s="7">
        <f>SUM(DQ8:DQ38)</f>
        <v>41576.000000000007</v>
      </c>
      <c r="DR7" s="7">
        <f>SUM(DR8:DR38)</f>
        <v>7661</v>
      </c>
      <c r="DS7" s="9">
        <f>DR7/DQ7%</f>
        <v>18.426496055416585</v>
      </c>
      <c r="DT7" s="7">
        <f t="shared" ref="DT7" si="2">SUM(DT8:DT38)</f>
        <v>4629499</v>
      </c>
      <c r="DU7" s="7">
        <f t="shared" ref="DU7" si="3">SUM(DU8:DU38)</f>
        <v>1306856.5049999999</v>
      </c>
      <c r="DV7" s="7">
        <f>DU7/DT7%</f>
        <v>28.228897014558161</v>
      </c>
      <c r="DW7" s="7">
        <f>SUM(DW8:DW38)</f>
        <v>2957.8999999999996</v>
      </c>
      <c r="DX7" s="7">
        <f>SUM(DX8:DX38)</f>
        <v>630.45999999999992</v>
      </c>
      <c r="DY7" s="7">
        <f>DX7/DW7%</f>
        <v>21.314446059704519</v>
      </c>
      <c r="DZ7" s="7">
        <f>SUM(DZ8:DZ38)</f>
        <v>131900.4</v>
      </c>
      <c r="EA7" s="7">
        <f>SUM(EA8:EA38)</f>
        <v>30720.700000000004</v>
      </c>
      <c r="EB7" s="7">
        <f>EA7/DZ7%</f>
        <v>23.290831566848929</v>
      </c>
      <c r="EC7" s="7">
        <f>SUM(EC8:EC38)</f>
        <v>3183.6000000000008</v>
      </c>
      <c r="ED7" s="7">
        <f>SUM(ED8:ED38)</f>
        <v>768.5</v>
      </c>
      <c r="EE7" s="9">
        <f>ED7/EC7%</f>
        <v>24.139339112953881</v>
      </c>
      <c r="EF7" s="7">
        <f>SUM(EF8:EF38)</f>
        <v>403673.20000000007</v>
      </c>
      <c r="EG7" s="7">
        <f>SUM(EG8:EG38)</f>
        <v>97391.795610000001</v>
      </c>
      <c r="EH7" s="9">
        <f>EG7/EF7%</f>
        <v>24.12639620613902</v>
      </c>
      <c r="EI7" s="7">
        <f>SUM(EI8:EI38)</f>
        <v>69184.600000000006</v>
      </c>
      <c r="EJ7" s="7">
        <f>SUM(EJ8:EJ38)</f>
        <v>13767.440000000002</v>
      </c>
      <c r="EK7" s="9">
        <f>EJ7/EI7%</f>
        <v>19.899573026367143</v>
      </c>
      <c r="EL7" s="7">
        <f>SUM(EL8:EL38)</f>
        <v>16686</v>
      </c>
      <c r="EM7" s="7">
        <f>SUM(EM8:EM38)</f>
        <v>0</v>
      </c>
      <c r="EN7" s="7">
        <f>EM7/EL7%</f>
        <v>0</v>
      </c>
      <c r="EO7" s="7">
        <f>SUM(EO8:EO38)</f>
        <v>2695.4</v>
      </c>
      <c r="EP7" s="7">
        <f>SUM(EP8:EP38)</f>
        <v>0</v>
      </c>
      <c r="EQ7" s="7">
        <f>EP7/EO7%</f>
        <v>0</v>
      </c>
      <c r="ER7" s="7">
        <f>SUM(ER8:ER38)</f>
        <v>45</v>
      </c>
      <c r="ES7" s="7">
        <f>SUM(ES8:ES38)</f>
        <v>0</v>
      </c>
      <c r="ET7" s="7">
        <f>ES7/ER7%</f>
        <v>0</v>
      </c>
      <c r="EU7" s="7">
        <f>SUM(EU8:EU38)</f>
        <v>39623.699999999997</v>
      </c>
      <c r="EV7" s="7">
        <f>SUM(EV8:EV38)</f>
        <v>9905.9249999999993</v>
      </c>
      <c r="EW7" s="7">
        <f>EV7/EU7%</f>
        <v>25</v>
      </c>
      <c r="EX7" s="7">
        <f>SUM(EX8:EX38)</f>
        <v>1273.8999999999999</v>
      </c>
      <c r="EY7" s="7">
        <f>SUM(EY8:EY38)</f>
        <v>0</v>
      </c>
      <c r="EZ7" s="7">
        <f>EY7/EX7%</f>
        <v>0</v>
      </c>
      <c r="FA7" s="7">
        <f>SUM(FA8:FA38)</f>
        <v>104.9</v>
      </c>
      <c r="FB7" s="7">
        <f>SUM(FB8:FB38)</f>
        <v>25.8</v>
      </c>
      <c r="FC7" s="9">
        <f>FB7/FA7%</f>
        <v>24.594852240228786</v>
      </c>
      <c r="FD7" s="7">
        <f>SUM(FD8:FD38)</f>
        <v>1009.1999999999999</v>
      </c>
      <c r="FE7" s="7">
        <f>SUM(FE8:FE38)</f>
        <v>252.58999999999997</v>
      </c>
      <c r="FF7" s="7">
        <f>FE7/FD7%</f>
        <v>25.02873563218391</v>
      </c>
      <c r="FG7" s="7">
        <f>SUM(FG8:FG38)</f>
        <v>485.5</v>
      </c>
      <c r="FH7" s="7">
        <f>SUM(FH8:FH38)</f>
        <v>43.1</v>
      </c>
      <c r="FI7" s="9">
        <f t="shared" ref="FI7:FI32" si="4">FH7/FG7%</f>
        <v>8.8774459320288361</v>
      </c>
      <c r="FJ7" s="7">
        <f t="shared" ref="FJ7:FK7" si="5">SUM(FJ8:FJ38)</f>
        <v>15603.600000000002</v>
      </c>
      <c r="FK7" s="7">
        <f t="shared" si="5"/>
        <v>3857.6189999999992</v>
      </c>
      <c r="FL7" s="9">
        <f>FK7/FJ7%</f>
        <v>24.722621702683988</v>
      </c>
      <c r="FM7" s="19">
        <f>SUM(FM8:FM38)</f>
        <v>531</v>
      </c>
      <c r="FN7" s="19">
        <f t="shared" ref="FN7:FO7" si="6">SUM(FN8:FN38)</f>
        <v>531</v>
      </c>
      <c r="FO7" s="19">
        <f t="shared" si="6"/>
        <v>100.00000000000001</v>
      </c>
      <c r="FP7" s="19"/>
      <c r="FQ7" s="7">
        <f t="shared" ref="FQ7:FR7" si="7">SUM(FQ8:FQ38)</f>
        <v>531</v>
      </c>
      <c r="FR7" s="7">
        <f t="shared" si="7"/>
        <v>531</v>
      </c>
      <c r="FS7" s="7">
        <f>FR7/FQ7%</f>
        <v>100.00000000000001</v>
      </c>
      <c r="FT7" s="7">
        <f t="shared" ref="FT7:FT43" si="8">C7+P7+FM7+CM7</f>
        <v>12175117.484930001</v>
      </c>
      <c r="FU7" s="7">
        <f t="shared" ref="FU7:FU43" si="9">D7+Q7+FN7+CN7</f>
        <v>3781927.2186200004</v>
      </c>
      <c r="FV7" s="7">
        <f>FU7/FT7%</f>
        <v>31.062757491261646</v>
      </c>
    </row>
    <row r="8" spans="1:178" x14ac:dyDescent="0.25">
      <c r="A8" s="14" t="s">
        <v>122</v>
      </c>
      <c r="B8" s="15" t="s">
        <v>80</v>
      </c>
      <c r="C8" s="7">
        <f t="shared" ref="C8:C43" si="10">F8+I8+M8</f>
        <v>171252</v>
      </c>
      <c r="D8" s="7">
        <f t="shared" ref="D8:D45" si="11">G8+J8+N8</f>
        <v>54313</v>
      </c>
      <c r="E8" s="7">
        <f t="shared" ref="E8:E45" si="12">D8/C8%</f>
        <v>31.715250040875436</v>
      </c>
      <c r="F8" s="1"/>
      <c r="G8" s="1"/>
      <c r="H8" s="8"/>
      <c r="I8" s="8">
        <v>171252</v>
      </c>
      <c r="J8" s="8">
        <v>54313</v>
      </c>
      <c r="K8" s="11">
        <f>J8/I8%</f>
        <v>31.715250040875436</v>
      </c>
      <c r="L8" s="11"/>
      <c r="M8" s="8"/>
      <c r="N8" s="8"/>
      <c r="O8" s="11"/>
      <c r="P8" s="7">
        <f t="shared" ref="P8:P43" si="13">S8+V8+AA8+AE8+AI8+AL8+AO8+AR8+AU8+AY8+BB8+BE8+BH8+BM8+BR8+BW8+BZ8+CC8+CG8+CJ8</f>
        <v>89502.7</v>
      </c>
      <c r="Q8" s="7">
        <f t="shared" ref="Q8:Q43" si="14">T8+W8+AB8+AF8+AJ8+AM8+AP8+AS8+AV8+AZ8+BC8+BF8+BI8+BN8+BS8+BX8+CA8+CD8+CH8+CK8</f>
        <v>50364.919000000002</v>
      </c>
      <c r="R8" s="7">
        <f>Q8/P8%</f>
        <v>56.271954924264861</v>
      </c>
      <c r="S8" s="8">
        <v>1749</v>
      </c>
      <c r="T8" s="8">
        <v>1749</v>
      </c>
      <c r="U8" s="11">
        <f>T8/S8%</f>
        <v>100.00000000000001</v>
      </c>
      <c r="V8" s="8">
        <v>73054.899999999994</v>
      </c>
      <c r="W8" s="8">
        <v>43582.919000000002</v>
      </c>
      <c r="X8" s="11">
        <f t="shared" ref="X8:X38" si="15">W8/V8%</f>
        <v>59.657762860533659</v>
      </c>
      <c r="Y8" s="11"/>
      <c r="Z8" s="11"/>
      <c r="AA8" s="8"/>
      <c r="AB8" s="8"/>
      <c r="AC8" s="8"/>
      <c r="AD8" s="8"/>
      <c r="AE8" s="8"/>
      <c r="AF8" s="8"/>
      <c r="AG8" s="11"/>
      <c r="AH8" s="11"/>
      <c r="AI8" s="8">
        <v>3316.3</v>
      </c>
      <c r="AJ8" s="8"/>
      <c r="AK8" s="10">
        <f t="shared" ref="AK8:AK36" si="16">AJ8/AI8%</f>
        <v>0</v>
      </c>
      <c r="AL8" s="8"/>
      <c r="AM8" s="8"/>
      <c r="AN8" s="10"/>
      <c r="AO8" s="8">
        <v>3900.5</v>
      </c>
      <c r="AP8" s="8">
        <v>825</v>
      </c>
      <c r="AQ8" s="11">
        <f t="shared" ref="AQ8:AQ43" si="17">AP8/AO8%</f>
        <v>21.151134469939748</v>
      </c>
      <c r="AR8" s="8"/>
      <c r="AS8" s="8"/>
      <c r="AT8" s="7"/>
      <c r="AU8" s="8"/>
      <c r="AV8" s="8"/>
      <c r="AW8" s="8"/>
      <c r="AX8" s="11"/>
      <c r="AY8" s="8"/>
      <c r="AZ8" s="8"/>
      <c r="BA8" s="8"/>
      <c r="BB8" s="8"/>
      <c r="BC8" s="8"/>
      <c r="BD8" s="11"/>
      <c r="BE8" s="8"/>
      <c r="BF8" s="8"/>
      <c r="BG8" s="11"/>
      <c r="BH8" s="8"/>
      <c r="BI8" s="8"/>
      <c r="BJ8" s="8"/>
      <c r="BK8" s="8"/>
      <c r="BL8" s="11"/>
      <c r="BM8" s="8"/>
      <c r="BN8" s="8"/>
      <c r="BO8" s="11"/>
      <c r="BP8" s="11"/>
      <c r="BQ8" s="11"/>
      <c r="BR8" s="11"/>
      <c r="BS8" s="11"/>
      <c r="BT8" s="11"/>
      <c r="BU8" s="11"/>
      <c r="BV8" s="11"/>
      <c r="BW8" s="8">
        <v>7482</v>
      </c>
      <c r="BX8" s="8">
        <v>4208</v>
      </c>
      <c r="BY8" s="11">
        <f>BX8/BW8%</f>
        <v>56.241646618551194</v>
      </c>
      <c r="BZ8" s="8"/>
      <c r="CA8" s="8"/>
      <c r="CB8" s="11"/>
      <c r="CC8" s="8"/>
      <c r="CD8" s="8"/>
      <c r="CE8" s="11"/>
      <c r="CF8" s="11"/>
      <c r="CG8" s="8"/>
      <c r="CH8" s="8"/>
      <c r="CI8" s="8"/>
      <c r="CJ8" s="8"/>
      <c r="CK8" s="11"/>
      <c r="CL8" s="10"/>
      <c r="CM8" s="12">
        <f>CP8+CS8+CV8+CY8+DB8+DE8+DH8+DK8+DN8+DQ8+DT8+DW8+DZ8+EC8+EF8+EI8+EL8+EO8+ER8+EU8+EX8+FA8+FD8+FG8+FJ8</f>
        <v>171047</v>
      </c>
      <c r="CN8" s="12">
        <f>CQ8+CT8+CW8+CZ8+DC8+DF8+DI8+DL8+DO8+DR8+DU8+DX8+EA8+ED8+EG8+EJ8+EM8+EP8+ES8+EV8+EY8+FB8+FE8+FH8+FK8</f>
        <v>70788.548130000025</v>
      </c>
      <c r="CO8" s="7">
        <f t="shared" ref="CO8:CO45" si="18">CN8/CM8%</f>
        <v>41.385436827304787</v>
      </c>
      <c r="CP8" s="8">
        <v>2524</v>
      </c>
      <c r="CQ8" s="8">
        <v>630.9</v>
      </c>
      <c r="CR8" s="11">
        <f>CQ8/CP8%</f>
        <v>24.996038034865293</v>
      </c>
      <c r="CS8" s="8">
        <v>227.5</v>
      </c>
      <c r="CT8" s="8">
        <v>56.76</v>
      </c>
      <c r="CU8" s="11">
        <f>CT8/CS8%</f>
        <v>24.94945054945055</v>
      </c>
      <c r="CV8" s="8">
        <v>192.2</v>
      </c>
      <c r="CW8" s="8">
        <v>54.4</v>
      </c>
      <c r="CX8" s="11">
        <f>CW8/CV8%</f>
        <v>28.30385015608741</v>
      </c>
      <c r="CY8" s="8">
        <v>505.9</v>
      </c>
      <c r="CZ8" s="8">
        <v>0</v>
      </c>
      <c r="DA8" s="10">
        <f>CZ8/CY8%</f>
        <v>0</v>
      </c>
      <c r="DB8" s="8">
        <v>85.6</v>
      </c>
      <c r="DC8" s="8"/>
      <c r="DD8" s="10">
        <f>DC8/DB8%</f>
        <v>0</v>
      </c>
      <c r="DE8" s="8">
        <v>6100</v>
      </c>
      <c r="DF8" s="8">
        <v>1485.4484499999999</v>
      </c>
      <c r="DG8" s="10">
        <f t="shared" ref="DG8:DG45" si="19">DF8/DE8%</f>
        <v>24.351613934426226</v>
      </c>
      <c r="DH8" s="8">
        <v>4</v>
      </c>
      <c r="DI8" s="8"/>
      <c r="DJ8" s="10">
        <f t="shared" ref="DJ8:DJ36" si="20">DI8/DH8%</f>
        <v>0</v>
      </c>
      <c r="DK8" s="8">
        <v>3.6</v>
      </c>
      <c r="DL8" s="8"/>
      <c r="DM8" s="10">
        <f t="shared" ref="DM8:DM45" si="21">DL8/DK8%</f>
        <v>0</v>
      </c>
      <c r="DN8" s="8">
        <v>50639.4</v>
      </c>
      <c r="DO8" s="8">
        <v>16320.656999999999</v>
      </c>
      <c r="DP8" s="10">
        <f t="shared" ref="DP8:DP38" si="22">DO8/DN8%</f>
        <v>32.229167407196769</v>
      </c>
      <c r="DQ8" s="8">
        <v>1741.5</v>
      </c>
      <c r="DR8" s="8">
        <v>450</v>
      </c>
      <c r="DS8" s="11">
        <f>DR8/DQ8%</f>
        <v>25.839793281653748</v>
      </c>
      <c r="DT8" s="8">
        <v>89509.3</v>
      </c>
      <c r="DU8" s="8">
        <v>47228.491000000002</v>
      </c>
      <c r="DV8" s="10">
        <f t="shared" ref="DV8:DV43" si="23">DU8/DT8%</f>
        <v>52.763780970245548</v>
      </c>
      <c r="DW8" s="8">
        <v>119</v>
      </c>
      <c r="DX8" s="8">
        <v>30.3</v>
      </c>
      <c r="DY8" s="10">
        <f t="shared" ref="DY8:DY45" si="24">DX8/DW8%</f>
        <v>25.462184873949582</v>
      </c>
      <c r="DZ8" s="8">
        <v>4360.5</v>
      </c>
      <c r="EA8" s="8">
        <v>999</v>
      </c>
      <c r="EB8" s="10">
        <f t="shared" ref="EB8:EB45" si="25">EA8/DZ8%</f>
        <v>22.910216718266255</v>
      </c>
      <c r="EC8" s="8">
        <v>95.5</v>
      </c>
      <c r="ED8" s="8">
        <v>31.8</v>
      </c>
      <c r="EE8" s="11">
        <f>ED8/EC8%</f>
        <v>33.298429319371728</v>
      </c>
      <c r="EF8" s="8">
        <v>10707.7</v>
      </c>
      <c r="EG8" s="8">
        <v>2566.2936800000002</v>
      </c>
      <c r="EH8" s="11">
        <f t="shared" ref="EH8:EH45" si="26">EG8/EF8%</f>
        <v>23.966805943386536</v>
      </c>
      <c r="EI8" s="8">
        <v>2180.8000000000002</v>
      </c>
      <c r="EJ8" s="8">
        <v>446.3</v>
      </c>
      <c r="EK8" s="11">
        <f t="shared" ref="EK8:EK45" si="27">EJ8/EI8%</f>
        <v>20.464966984592806</v>
      </c>
      <c r="EL8" s="8"/>
      <c r="EM8" s="8"/>
      <c r="EN8" s="10"/>
      <c r="EO8" s="8"/>
      <c r="EP8" s="8"/>
      <c r="EQ8" s="10"/>
      <c r="ER8" s="8"/>
      <c r="ES8" s="8"/>
      <c r="ET8" s="10"/>
      <c r="EU8" s="8">
        <v>1545.2</v>
      </c>
      <c r="EV8" s="8">
        <v>386.3</v>
      </c>
      <c r="EW8" s="10">
        <f t="shared" ref="EW8:EW45" si="28">EV8/EU8%</f>
        <v>25</v>
      </c>
      <c r="EX8" s="8">
        <v>32.799999999999997</v>
      </c>
      <c r="EY8" s="8"/>
      <c r="EZ8" s="10">
        <f t="shared" ref="EZ8:EZ45" si="29">EY8/EX8%</f>
        <v>0</v>
      </c>
      <c r="FA8" s="8">
        <v>0.3</v>
      </c>
      <c r="FB8" s="8">
        <v>7.0000000000000007E-2</v>
      </c>
      <c r="FC8" s="11">
        <f>FB8/FA8%</f>
        <v>23.333333333333336</v>
      </c>
      <c r="FD8" s="8"/>
      <c r="FE8" s="8"/>
      <c r="FF8" s="8"/>
      <c r="FG8" s="8"/>
      <c r="FH8" s="8"/>
      <c r="FI8" s="11"/>
      <c r="FJ8" s="8">
        <v>472.2</v>
      </c>
      <c r="FK8" s="8">
        <v>101.828</v>
      </c>
      <c r="FL8" s="11">
        <f>FK8/FJ8%</f>
        <v>21.564591274883526</v>
      </c>
      <c r="FM8" s="20"/>
      <c r="FN8" s="21"/>
      <c r="FO8" s="21"/>
      <c r="FP8" s="21"/>
      <c r="FQ8" s="8"/>
      <c r="FR8" s="8"/>
      <c r="FS8" s="8"/>
      <c r="FT8" s="7">
        <f t="shared" si="8"/>
        <v>431801.7</v>
      </c>
      <c r="FU8" s="7">
        <f t="shared" si="9"/>
        <v>175466.46713</v>
      </c>
      <c r="FV8" s="7">
        <f t="shared" ref="FV8:FV45" si="30">FU8/FT8%</f>
        <v>40.635890764209591</v>
      </c>
    </row>
    <row r="9" spans="1:178" x14ac:dyDescent="0.25">
      <c r="A9" s="14" t="s">
        <v>123</v>
      </c>
      <c r="B9" s="15" t="s">
        <v>81</v>
      </c>
      <c r="C9" s="7">
        <f t="shared" si="10"/>
        <v>64323</v>
      </c>
      <c r="D9" s="7">
        <f t="shared" si="11"/>
        <v>24080.6</v>
      </c>
      <c r="E9" s="7">
        <f t="shared" si="12"/>
        <v>37.436997652472677</v>
      </c>
      <c r="F9" s="1"/>
      <c r="G9" s="1"/>
      <c r="H9" s="8"/>
      <c r="I9" s="8">
        <v>64323</v>
      </c>
      <c r="J9" s="8">
        <v>24080.6</v>
      </c>
      <c r="K9" s="11">
        <f t="shared" ref="K9:K45" si="31">J9/I9%</f>
        <v>37.436997652472677</v>
      </c>
      <c r="L9" s="11"/>
      <c r="M9" s="8"/>
      <c r="N9" s="8"/>
      <c r="O9" s="11"/>
      <c r="P9" s="7">
        <f t="shared" si="13"/>
        <v>55525</v>
      </c>
      <c r="Q9" s="7">
        <f t="shared" si="14"/>
        <v>37842.103000000003</v>
      </c>
      <c r="R9" s="7">
        <f t="shared" ref="R9:R45" si="32">Q9/P9%</f>
        <v>68.153269698334086</v>
      </c>
      <c r="S9" s="8">
        <v>999</v>
      </c>
      <c r="T9" s="8">
        <v>999</v>
      </c>
      <c r="U9" s="11">
        <f t="shared" ref="U9:U43" si="33">T9/S9%</f>
        <v>100</v>
      </c>
      <c r="V9" s="8">
        <v>43190</v>
      </c>
      <c r="W9" s="8">
        <v>35248.103000000003</v>
      </c>
      <c r="X9" s="11">
        <f t="shared" si="15"/>
        <v>81.611722620977091</v>
      </c>
      <c r="Y9" s="11"/>
      <c r="Z9" s="11"/>
      <c r="AA9" s="8"/>
      <c r="AB9" s="8"/>
      <c r="AC9" s="8"/>
      <c r="AD9" s="8"/>
      <c r="AE9" s="8"/>
      <c r="AF9" s="8"/>
      <c r="AG9" s="11"/>
      <c r="AH9" s="11"/>
      <c r="AI9" s="8"/>
      <c r="AJ9" s="8"/>
      <c r="AK9" s="10"/>
      <c r="AL9" s="8"/>
      <c r="AM9" s="8"/>
      <c r="AN9" s="10"/>
      <c r="AO9" s="8"/>
      <c r="AP9" s="8"/>
      <c r="AQ9" s="11"/>
      <c r="AR9" s="8"/>
      <c r="AS9" s="8"/>
      <c r="AT9" s="7"/>
      <c r="AU9" s="8"/>
      <c r="AV9" s="8"/>
      <c r="AW9" s="8"/>
      <c r="AX9" s="11"/>
      <c r="AY9" s="8"/>
      <c r="AZ9" s="8"/>
      <c r="BA9" s="8"/>
      <c r="BB9" s="8"/>
      <c r="BC9" s="8"/>
      <c r="BD9" s="11"/>
      <c r="BE9" s="8"/>
      <c r="BF9" s="8"/>
      <c r="BG9" s="11"/>
      <c r="BH9" s="8"/>
      <c r="BI9" s="8"/>
      <c r="BJ9" s="8"/>
      <c r="BK9" s="8"/>
      <c r="BL9" s="11"/>
      <c r="BM9" s="8"/>
      <c r="BN9" s="8"/>
      <c r="BO9" s="11"/>
      <c r="BP9" s="11"/>
      <c r="BQ9" s="11"/>
      <c r="BR9" s="11"/>
      <c r="BS9" s="11"/>
      <c r="BT9" s="11"/>
      <c r="BU9" s="11"/>
      <c r="BV9" s="11"/>
      <c r="BW9" s="8">
        <v>2836</v>
      </c>
      <c r="BX9" s="8">
        <v>1595</v>
      </c>
      <c r="BY9" s="11">
        <f t="shared" ref="BY9:BY45" si="34">BX9/BW9%</f>
        <v>56.241184767277858</v>
      </c>
      <c r="BZ9" s="8"/>
      <c r="CA9" s="8"/>
      <c r="CB9" s="11"/>
      <c r="CC9" s="8"/>
      <c r="CD9" s="8"/>
      <c r="CE9" s="11"/>
      <c r="CF9" s="11"/>
      <c r="CG9" s="8"/>
      <c r="CH9" s="8"/>
      <c r="CI9" s="8"/>
      <c r="CJ9" s="8">
        <v>8500</v>
      </c>
      <c r="CK9" s="11"/>
      <c r="CL9" s="10">
        <f t="shared" ref="CL9:CL43" si="35">CK9/CJ9%</f>
        <v>0</v>
      </c>
      <c r="CM9" s="12">
        <f t="shared" ref="CM9:CM38" si="36">CP9+CS9+CV9+CY9+DB9+DE9+DH9+DK9+DN9+DQ9+DT9+DW9+DZ9+EC9+EF9+EI9+EL9+EO9+ER9+EU9+EX9+FA9+FD9+FG9+FJ9</f>
        <v>150358.30000000005</v>
      </c>
      <c r="CN9" s="12">
        <f t="shared" ref="CN9:CN38" si="37">CQ9+CT9+CW9+CZ9+DC9+DF9+DI9+DL9+DO9+DR9+DU9+DX9+EA9+ED9+EG9+EJ9+EM9+EP9+ES9+EV9+EY9+FB9+FE9+FH9+FK9</f>
        <v>33686.785189999988</v>
      </c>
      <c r="CO9" s="7">
        <f t="shared" si="18"/>
        <v>22.404340292487994</v>
      </c>
      <c r="CP9" s="8">
        <v>1352</v>
      </c>
      <c r="CQ9" s="8">
        <v>338.1</v>
      </c>
      <c r="CR9" s="11">
        <f t="shared" ref="CR9:CR38" si="38">CQ9/CP9%</f>
        <v>25.007396449704146</v>
      </c>
      <c r="CS9" s="8">
        <v>210</v>
      </c>
      <c r="CT9" s="8">
        <v>52.5</v>
      </c>
      <c r="CU9" s="11">
        <f t="shared" ref="CU9:CU38" si="39">CT9/CS9%</f>
        <v>25</v>
      </c>
      <c r="CV9" s="8">
        <v>181.6</v>
      </c>
      <c r="CW9" s="8">
        <v>42.2</v>
      </c>
      <c r="CX9" s="11">
        <f t="shared" ref="CX9:CX43" si="40">CW9/CV9%</f>
        <v>23.23788546255507</v>
      </c>
      <c r="CY9" s="8"/>
      <c r="CZ9" s="8"/>
      <c r="DA9" s="10"/>
      <c r="DB9" s="8"/>
      <c r="DC9" s="8"/>
      <c r="DD9" s="8"/>
      <c r="DE9" s="8">
        <v>1503.4</v>
      </c>
      <c r="DF9" s="8">
        <v>628.31600000000003</v>
      </c>
      <c r="DG9" s="10">
        <f t="shared" si="19"/>
        <v>41.793002527604095</v>
      </c>
      <c r="DH9" s="8"/>
      <c r="DI9" s="8"/>
      <c r="DJ9" s="10"/>
      <c r="DK9" s="8">
        <v>0.9</v>
      </c>
      <c r="DL9" s="8"/>
      <c r="DM9" s="10">
        <f t="shared" si="21"/>
        <v>0</v>
      </c>
      <c r="DN9" s="8">
        <v>25770.1</v>
      </c>
      <c r="DO9" s="8">
        <v>6781.98</v>
      </c>
      <c r="DP9" s="10">
        <f t="shared" si="22"/>
        <v>26.317243627304514</v>
      </c>
      <c r="DQ9" s="8">
        <v>954.2</v>
      </c>
      <c r="DR9" s="8">
        <v>126</v>
      </c>
      <c r="DS9" s="11">
        <f t="shared" ref="DS9:DS43" si="41">DR9/DQ9%</f>
        <v>13.204778872353804</v>
      </c>
      <c r="DT9" s="8">
        <v>107916.1</v>
      </c>
      <c r="DU9" s="8">
        <v>23201.271000000001</v>
      </c>
      <c r="DV9" s="10">
        <f t="shared" si="23"/>
        <v>21.499360151080328</v>
      </c>
      <c r="DW9" s="8"/>
      <c r="DX9" s="8"/>
      <c r="DY9" s="10"/>
      <c r="DZ9" s="8">
        <v>3449.6</v>
      </c>
      <c r="EA9" s="8">
        <v>702.1</v>
      </c>
      <c r="EB9" s="10">
        <f t="shared" si="25"/>
        <v>20.353084415584416</v>
      </c>
      <c r="EC9" s="8">
        <v>95.5</v>
      </c>
      <c r="ED9" s="8">
        <v>18.600000000000001</v>
      </c>
      <c r="EE9" s="11">
        <f t="shared" ref="EE9:EE45" si="42">ED9/EC9%</f>
        <v>19.476439790575917</v>
      </c>
      <c r="EF9" s="8">
        <v>6265.1</v>
      </c>
      <c r="EG9" s="8">
        <v>1177.63219</v>
      </c>
      <c r="EH9" s="11">
        <f t="shared" si="26"/>
        <v>18.796702207466758</v>
      </c>
      <c r="EI9" s="8">
        <v>1090.4000000000001</v>
      </c>
      <c r="EJ9" s="8">
        <v>222</v>
      </c>
      <c r="EK9" s="11">
        <f t="shared" si="27"/>
        <v>20.359501100513569</v>
      </c>
      <c r="EL9" s="8"/>
      <c r="EM9" s="8"/>
      <c r="EN9" s="10"/>
      <c r="EO9" s="8"/>
      <c r="EP9" s="8"/>
      <c r="EQ9" s="10"/>
      <c r="ER9" s="8"/>
      <c r="ES9" s="8"/>
      <c r="ET9" s="10"/>
      <c r="EU9" s="8">
        <v>1102.5</v>
      </c>
      <c r="EV9" s="8">
        <v>275.625</v>
      </c>
      <c r="EW9" s="10">
        <f t="shared" si="28"/>
        <v>25</v>
      </c>
      <c r="EX9" s="8">
        <v>18.600000000000001</v>
      </c>
      <c r="EY9" s="8"/>
      <c r="EZ9" s="10">
        <f t="shared" si="29"/>
        <v>0</v>
      </c>
      <c r="FA9" s="8">
        <v>0.7</v>
      </c>
      <c r="FB9" s="8">
        <v>0.17</v>
      </c>
      <c r="FC9" s="11">
        <f t="shared" ref="FC9:FC43" si="43">FB9/FA9%</f>
        <v>24.285714285714288</v>
      </c>
      <c r="FD9" s="8"/>
      <c r="FE9" s="8"/>
      <c r="FF9" s="8"/>
      <c r="FG9" s="8"/>
      <c r="FH9" s="8"/>
      <c r="FI9" s="11"/>
      <c r="FJ9" s="8">
        <v>447.6</v>
      </c>
      <c r="FK9" s="8">
        <v>120.291</v>
      </c>
      <c r="FL9" s="11">
        <f t="shared" ref="FL9:FL45" si="44">FK9/FJ9%</f>
        <v>26.874664879356569</v>
      </c>
      <c r="FM9" s="21"/>
      <c r="FN9" s="21"/>
      <c r="FO9" s="21"/>
      <c r="FP9" s="21"/>
      <c r="FQ9" s="8"/>
      <c r="FR9" s="8"/>
      <c r="FS9" s="8"/>
      <c r="FT9" s="7">
        <f t="shared" si="8"/>
        <v>270206.30000000005</v>
      </c>
      <c r="FU9" s="7">
        <f t="shared" si="9"/>
        <v>95609.488189999989</v>
      </c>
      <c r="FV9" s="7">
        <f t="shared" si="30"/>
        <v>35.383885642192638</v>
      </c>
    </row>
    <row r="10" spans="1:178" x14ac:dyDescent="0.25">
      <c r="A10" s="14" t="s">
        <v>124</v>
      </c>
      <c r="B10" s="15" t="s">
        <v>82</v>
      </c>
      <c r="C10" s="7">
        <f t="shared" si="10"/>
        <v>52708</v>
      </c>
      <c r="D10" s="7">
        <f t="shared" si="11"/>
        <v>13176.9</v>
      </c>
      <c r="E10" s="7">
        <f t="shared" si="12"/>
        <v>24.999810275480002</v>
      </c>
      <c r="F10" s="1"/>
      <c r="G10" s="1"/>
      <c r="H10" s="8"/>
      <c r="I10" s="8">
        <v>52708</v>
      </c>
      <c r="J10" s="8">
        <v>13176.9</v>
      </c>
      <c r="K10" s="11">
        <f t="shared" si="31"/>
        <v>24.999810275480002</v>
      </c>
      <c r="L10" s="11"/>
      <c r="M10" s="8"/>
      <c r="N10" s="8"/>
      <c r="O10" s="11"/>
      <c r="P10" s="7">
        <f t="shared" si="13"/>
        <v>11295</v>
      </c>
      <c r="Q10" s="7">
        <f t="shared" si="14"/>
        <v>2989</v>
      </c>
      <c r="R10" s="7">
        <f t="shared" si="32"/>
        <v>26.463036741921204</v>
      </c>
      <c r="S10" s="8">
        <v>1310</v>
      </c>
      <c r="T10" s="8">
        <v>1310</v>
      </c>
      <c r="U10" s="11">
        <f t="shared" si="33"/>
        <v>100</v>
      </c>
      <c r="V10" s="8"/>
      <c r="W10" s="8"/>
      <c r="X10" s="11"/>
      <c r="Y10" s="11"/>
      <c r="Z10" s="11"/>
      <c r="AA10" s="8"/>
      <c r="AB10" s="8"/>
      <c r="AC10" s="8"/>
      <c r="AD10" s="8"/>
      <c r="AE10" s="8"/>
      <c r="AF10" s="8"/>
      <c r="AG10" s="11"/>
      <c r="AH10" s="11"/>
      <c r="AI10" s="8"/>
      <c r="AJ10" s="8"/>
      <c r="AK10" s="10"/>
      <c r="AL10" s="8"/>
      <c r="AM10" s="8"/>
      <c r="AN10" s="10"/>
      <c r="AO10" s="8"/>
      <c r="AP10" s="8"/>
      <c r="AQ10" s="11"/>
      <c r="AR10" s="8"/>
      <c r="AS10" s="8"/>
      <c r="AT10" s="7"/>
      <c r="AU10" s="8"/>
      <c r="AV10" s="8"/>
      <c r="AW10" s="8"/>
      <c r="AX10" s="11"/>
      <c r="AY10" s="8"/>
      <c r="AZ10" s="8"/>
      <c r="BA10" s="8"/>
      <c r="BB10" s="8"/>
      <c r="BC10" s="8"/>
      <c r="BD10" s="11"/>
      <c r="BE10" s="8"/>
      <c r="BF10" s="8"/>
      <c r="BG10" s="11"/>
      <c r="BH10" s="8"/>
      <c r="BI10" s="8"/>
      <c r="BJ10" s="8"/>
      <c r="BK10" s="8"/>
      <c r="BL10" s="11"/>
      <c r="BM10" s="8"/>
      <c r="BN10" s="8"/>
      <c r="BO10" s="11"/>
      <c r="BP10" s="11"/>
      <c r="BQ10" s="11"/>
      <c r="BR10" s="11"/>
      <c r="BS10" s="11"/>
      <c r="BT10" s="11"/>
      <c r="BU10" s="11"/>
      <c r="BV10" s="11"/>
      <c r="BW10" s="8">
        <v>2985</v>
      </c>
      <c r="BX10" s="8">
        <v>1679</v>
      </c>
      <c r="BY10" s="11">
        <f t="shared" si="34"/>
        <v>56.247906197654942</v>
      </c>
      <c r="BZ10" s="8"/>
      <c r="CA10" s="8"/>
      <c r="CB10" s="11"/>
      <c r="CC10" s="8"/>
      <c r="CD10" s="8"/>
      <c r="CE10" s="11"/>
      <c r="CF10" s="11"/>
      <c r="CG10" s="8"/>
      <c r="CH10" s="8"/>
      <c r="CI10" s="8"/>
      <c r="CJ10" s="8">
        <v>7000</v>
      </c>
      <c r="CK10" s="11"/>
      <c r="CL10" s="10">
        <f t="shared" si="35"/>
        <v>0</v>
      </c>
      <c r="CM10" s="12">
        <f t="shared" si="36"/>
        <v>103997</v>
      </c>
      <c r="CN10" s="12">
        <f t="shared" si="37"/>
        <v>31668.258640000004</v>
      </c>
      <c r="CO10" s="7">
        <f t="shared" si="18"/>
        <v>30.451127090204526</v>
      </c>
      <c r="CP10" s="8">
        <v>1144</v>
      </c>
      <c r="CQ10" s="8">
        <v>285.89999999999998</v>
      </c>
      <c r="CR10" s="11">
        <f t="shared" si="38"/>
        <v>24.99125874125874</v>
      </c>
      <c r="CS10" s="8">
        <v>227.5</v>
      </c>
      <c r="CT10" s="8">
        <v>56.76</v>
      </c>
      <c r="CU10" s="11">
        <f t="shared" si="39"/>
        <v>24.94945054945055</v>
      </c>
      <c r="CV10" s="8">
        <v>181.6</v>
      </c>
      <c r="CW10" s="8">
        <v>35.729999999999997</v>
      </c>
      <c r="CX10" s="11">
        <f t="shared" si="40"/>
        <v>19.67511013215859</v>
      </c>
      <c r="CY10" s="8"/>
      <c r="CZ10" s="8"/>
      <c r="DA10" s="10"/>
      <c r="DB10" s="8"/>
      <c r="DC10" s="8"/>
      <c r="DD10" s="8"/>
      <c r="DE10" s="8">
        <v>213.7</v>
      </c>
      <c r="DF10" s="8">
        <v>16.068999999999999</v>
      </c>
      <c r="DG10" s="10">
        <f t="shared" si="19"/>
        <v>7.5194197473093114</v>
      </c>
      <c r="DH10" s="8"/>
      <c r="DI10" s="8"/>
      <c r="DJ10" s="10"/>
      <c r="DK10" s="8">
        <v>0.1</v>
      </c>
      <c r="DL10" s="8"/>
      <c r="DM10" s="10">
        <f t="shared" si="21"/>
        <v>0</v>
      </c>
      <c r="DN10" s="8">
        <v>15129.3</v>
      </c>
      <c r="DO10" s="8">
        <v>4629.8450000000003</v>
      </c>
      <c r="DP10" s="10">
        <f t="shared" si="22"/>
        <v>30.601845425763255</v>
      </c>
      <c r="DQ10" s="8">
        <v>904.6</v>
      </c>
      <c r="DR10" s="8">
        <v>28.8</v>
      </c>
      <c r="DS10" s="11">
        <f t="shared" si="41"/>
        <v>3.1837276144152113</v>
      </c>
      <c r="DT10" s="8">
        <v>77077.3</v>
      </c>
      <c r="DU10" s="8">
        <v>24626.964</v>
      </c>
      <c r="DV10" s="10">
        <f t="shared" si="23"/>
        <v>31.950994650824562</v>
      </c>
      <c r="DW10" s="8"/>
      <c r="DX10" s="8"/>
      <c r="DY10" s="10"/>
      <c r="DZ10" s="8">
        <v>2314</v>
      </c>
      <c r="EA10" s="8">
        <v>610.70000000000005</v>
      </c>
      <c r="EB10" s="10">
        <f t="shared" si="25"/>
        <v>26.39152981849611</v>
      </c>
      <c r="EC10" s="8">
        <v>63.7</v>
      </c>
      <c r="ED10" s="8">
        <v>15.9</v>
      </c>
      <c r="EE10" s="11">
        <f t="shared" si="42"/>
        <v>24.960753532182103</v>
      </c>
      <c r="EF10" s="8">
        <v>4323.3999999999996</v>
      </c>
      <c r="EG10" s="8">
        <v>883.98163999999997</v>
      </c>
      <c r="EH10" s="11">
        <f t="shared" si="26"/>
        <v>20.446445852801038</v>
      </c>
      <c r="EI10" s="8">
        <v>817.8</v>
      </c>
      <c r="EJ10" s="8">
        <v>121.2</v>
      </c>
      <c r="EK10" s="11">
        <f t="shared" si="27"/>
        <v>14.820249449743216</v>
      </c>
      <c r="EL10" s="8"/>
      <c r="EM10" s="8"/>
      <c r="EN10" s="10"/>
      <c r="EO10" s="8"/>
      <c r="EP10" s="8"/>
      <c r="EQ10" s="10"/>
      <c r="ER10" s="8"/>
      <c r="ES10" s="8"/>
      <c r="ET10" s="10"/>
      <c r="EU10" s="8">
        <v>1130.2</v>
      </c>
      <c r="EV10" s="8">
        <v>282.55</v>
      </c>
      <c r="EW10" s="10">
        <f t="shared" si="28"/>
        <v>25.000000000000004</v>
      </c>
      <c r="EX10" s="8">
        <v>14.9</v>
      </c>
      <c r="EY10" s="8"/>
      <c r="EZ10" s="10">
        <f t="shared" si="29"/>
        <v>0</v>
      </c>
      <c r="FA10" s="8">
        <v>0.3</v>
      </c>
      <c r="FB10" s="8">
        <v>7.0000000000000007E-2</v>
      </c>
      <c r="FC10" s="11">
        <f t="shared" si="43"/>
        <v>23.333333333333336</v>
      </c>
      <c r="FD10" s="8"/>
      <c r="FE10" s="8"/>
      <c r="FF10" s="8"/>
      <c r="FG10" s="8"/>
      <c r="FH10" s="8"/>
      <c r="FI10" s="11"/>
      <c r="FJ10" s="8">
        <v>454.6</v>
      </c>
      <c r="FK10" s="8">
        <v>73.789000000000001</v>
      </c>
      <c r="FL10" s="11">
        <f t="shared" si="44"/>
        <v>16.231632204135504</v>
      </c>
      <c r="FM10" s="21"/>
      <c r="FN10" s="21"/>
      <c r="FO10" s="21"/>
      <c r="FP10" s="21"/>
      <c r="FQ10" s="8"/>
      <c r="FR10" s="8"/>
      <c r="FS10" s="8"/>
      <c r="FT10" s="7">
        <f t="shared" si="8"/>
        <v>168000</v>
      </c>
      <c r="FU10" s="7">
        <f t="shared" si="9"/>
        <v>47834.158640000001</v>
      </c>
      <c r="FV10" s="7">
        <f t="shared" si="30"/>
        <v>28.472713476190478</v>
      </c>
    </row>
    <row r="11" spans="1:178" x14ac:dyDescent="0.25">
      <c r="A11" s="14" t="s">
        <v>125</v>
      </c>
      <c r="B11" s="15" t="s">
        <v>83</v>
      </c>
      <c r="C11" s="7">
        <f t="shared" si="10"/>
        <v>97307</v>
      </c>
      <c r="D11" s="7">
        <f t="shared" si="11"/>
        <v>29726.7</v>
      </c>
      <c r="E11" s="7">
        <f t="shared" si="12"/>
        <v>30.54939521308847</v>
      </c>
      <c r="F11" s="1"/>
      <c r="G11" s="1"/>
      <c r="H11" s="8"/>
      <c r="I11" s="8">
        <v>97307</v>
      </c>
      <c r="J11" s="8">
        <v>29726.7</v>
      </c>
      <c r="K11" s="11">
        <f t="shared" si="31"/>
        <v>30.54939521308847</v>
      </c>
      <c r="L11" s="11"/>
      <c r="M11" s="8"/>
      <c r="N11" s="8"/>
      <c r="O11" s="11"/>
      <c r="P11" s="7">
        <f t="shared" si="13"/>
        <v>62974.55745</v>
      </c>
      <c r="Q11" s="7">
        <f t="shared" si="14"/>
        <v>33730.478000000003</v>
      </c>
      <c r="R11" s="7">
        <f t="shared" si="32"/>
        <v>53.562072312744782</v>
      </c>
      <c r="S11" s="8">
        <v>2160</v>
      </c>
      <c r="T11" s="8">
        <v>2160</v>
      </c>
      <c r="U11" s="11">
        <f t="shared" si="33"/>
        <v>100</v>
      </c>
      <c r="V11" s="8">
        <v>41152.1</v>
      </c>
      <c r="W11" s="8">
        <v>31570.477999999999</v>
      </c>
      <c r="X11" s="11">
        <f t="shared" si="15"/>
        <v>76.716566104767438</v>
      </c>
      <c r="Y11" s="11"/>
      <c r="Z11" s="11"/>
      <c r="AA11" s="8"/>
      <c r="AB11" s="8"/>
      <c r="AC11" s="8"/>
      <c r="AD11" s="8"/>
      <c r="AE11" s="8"/>
      <c r="AF11" s="8"/>
      <c r="AG11" s="11"/>
      <c r="AH11" s="11"/>
      <c r="AI11" s="8">
        <v>6157.5</v>
      </c>
      <c r="AJ11" s="8"/>
      <c r="AK11" s="10">
        <f t="shared" si="16"/>
        <v>0</v>
      </c>
      <c r="AL11" s="8">
        <v>4600</v>
      </c>
      <c r="AM11" s="8"/>
      <c r="AN11" s="10">
        <f t="shared" ref="AN11:AN45" si="45">AM11/AL11%</f>
        <v>0</v>
      </c>
      <c r="AO11" s="8"/>
      <c r="AP11" s="8"/>
      <c r="AQ11" s="11"/>
      <c r="AR11" s="8"/>
      <c r="AS11" s="8"/>
      <c r="AT11" s="7"/>
      <c r="AU11" s="8"/>
      <c r="AV11" s="8"/>
      <c r="AW11" s="8"/>
      <c r="AX11" s="11"/>
      <c r="AY11" s="8"/>
      <c r="AZ11" s="8"/>
      <c r="BA11" s="8"/>
      <c r="BB11" s="8"/>
      <c r="BC11" s="8"/>
      <c r="BD11" s="11"/>
      <c r="BE11" s="8"/>
      <c r="BF11" s="8"/>
      <c r="BG11" s="11"/>
      <c r="BH11" s="8"/>
      <c r="BI11" s="8"/>
      <c r="BJ11" s="8"/>
      <c r="BK11" s="8"/>
      <c r="BL11" s="11"/>
      <c r="BM11" s="8"/>
      <c r="BN11" s="8"/>
      <c r="BO11" s="11"/>
      <c r="BP11" s="11"/>
      <c r="BQ11" s="11"/>
      <c r="BR11" s="11"/>
      <c r="BS11" s="11"/>
      <c r="BT11" s="11"/>
      <c r="BU11" s="11"/>
      <c r="BV11" s="11"/>
      <c r="BW11" s="8">
        <v>5669</v>
      </c>
      <c r="BX11" s="8"/>
      <c r="BY11" s="8"/>
      <c r="BZ11" s="8"/>
      <c r="CA11" s="8"/>
      <c r="CB11" s="11"/>
      <c r="CC11" s="8"/>
      <c r="CD11" s="8"/>
      <c r="CE11" s="11"/>
      <c r="CF11" s="11"/>
      <c r="CG11" s="8">
        <v>3235.9574500000003</v>
      </c>
      <c r="CH11" s="8"/>
      <c r="CI11" s="8">
        <f>CH11/CG11%</f>
        <v>0</v>
      </c>
      <c r="CJ11" s="8">
        <v>0</v>
      </c>
      <c r="CK11" s="11"/>
      <c r="CL11" s="10"/>
      <c r="CM11" s="12">
        <f t="shared" si="36"/>
        <v>211353.70000000004</v>
      </c>
      <c r="CN11" s="12">
        <f t="shared" si="37"/>
        <v>60273.558939999995</v>
      </c>
      <c r="CO11" s="7">
        <f t="shared" si="18"/>
        <v>28.517863155459303</v>
      </c>
      <c r="CP11" s="8">
        <v>2718</v>
      </c>
      <c r="CQ11" s="8">
        <v>679.5</v>
      </c>
      <c r="CR11" s="11">
        <f t="shared" si="38"/>
        <v>25</v>
      </c>
      <c r="CS11" s="8">
        <v>175</v>
      </c>
      <c r="CT11" s="8">
        <v>43.58</v>
      </c>
      <c r="CU11" s="11">
        <f t="shared" si="39"/>
        <v>24.90285714285714</v>
      </c>
      <c r="CV11" s="8">
        <v>373.9</v>
      </c>
      <c r="CW11" s="8">
        <v>94.07</v>
      </c>
      <c r="CX11" s="11">
        <f t="shared" si="40"/>
        <v>25.159133458143888</v>
      </c>
      <c r="CY11" s="8"/>
      <c r="CZ11" s="8"/>
      <c r="DA11" s="10"/>
      <c r="DB11" s="8"/>
      <c r="DC11" s="8"/>
      <c r="DD11" s="8"/>
      <c r="DE11" s="8">
        <v>2974.4</v>
      </c>
      <c r="DF11" s="8">
        <v>366.94499999999999</v>
      </c>
      <c r="DG11" s="10">
        <f t="shared" si="19"/>
        <v>12.336773803119957</v>
      </c>
      <c r="DH11" s="8"/>
      <c r="DI11" s="8"/>
      <c r="DJ11" s="10"/>
      <c r="DK11" s="8">
        <v>1.7</v>
      </c>
      <c r="DL11" s="8"/>
      <c r="DM11" s="10">
        <f t="shared" si="21"/>
        <v>0</v>
      </c>
      <c r="DN11" s="8">
        <v>47471.6</v>
      </c>
      <c r="DO11" s="8">
        <v>15675.651</v>
      </c>
      <c r="DP11" s="10">
        <f t="shared" si="22"/>
        <v>33.021113676387564</v>
      </c>
      <c r="DQ11" s="8">
        <v>1899.6</v>
      </c>
      <c r="DR11" s="8">
        <v>260</v>
      </c>
      <c r="DS11" s="11">
        <f t="shared" si="41"/>
        <v>13.6870920193725</v>
      </c>
      <c r="DT11" s="8">
        <v>137561.20000000001</v>
      </c>
      <c r="DU11" s="8">
        <v>39554.544000000002</v>
      </c>
      <c r="DV11" s="10">
        <f t="shared" si="23"/>
        <v>28.754142883313026</v>
      </c>
      <c r="DW11" s="8"/>
      <c r="DX11" s="8"/>
      <c r="DY11" s="10"/>
      <c r="DZ11" s="8">
        <v>3624.1</v>
      </c>
      <c r="EA11" s="8">
        <v>1087.9000000000001</v>
      </c>
      <c r="EB11" s="10">
        <f t="shared" si="25"/>
        <v>30.018487348583101</v>
      </c>
      <c r="EC11" s="8">
        <v>95.5</v>
      </c>
      <c r="ED11" s="8">
        <v>24</v>
      </c>
      <c r="EE11" s="11">
        <f t="shared" si="42"/>
        <v>25.130890052356023</v>
      </c>
      <c r="EF11" s="8">
        <v>9585.2999999999993</v>
      </c>
      <c r="EG11" s="8">
        <v>1858.9439399999999</v>
      </c>
      <c r="EH11" s="11">
        <f t="shared" si="26"/>
        <v>19.393695971957058</v>
      </c>
      <c r="EI11" s="8">
        <v>1635.6</v>
      </c>
      <c r="EJ11" s="8">
        <v>334.45</v>
      </c>
      <c r="EK11" s="11">
        <f t="shared" si="27"/>
        <v>20.448153582783078</v>
      </c>
      <c r="EL11" s="8">
        <v>1944</v>
      </c>
      <c r="EM11" s="8"/>
      <c r="EN11" s="10">
        <f t="shared" ref="EN11:EN12" si="46">EM11/EL11%</f>
        <v>0</v>
      </c>
      <c r="EO11" s="8">
        <v>5.5</v>
      </c>
      <c r="EP11" s="8"/>
      <c r="EQ11" s="10">
        <f t="shared" ref="EQ11:EQ45" si="47">EP11/EO11%</f>
        <v>0</v>
      </c>
      <c r="ER11" s="8"/>
      <c r="ES11" s="8"/>
      <c r="ET11" s="10"/>
      <c r="EU11" s="8">
        <v>764.2</v>
      </c>
      <c r="EV11" s="8">
        <v>191.05</v>
      </c>
      <c r="EW11" s="10">
        <f t="shared" si="28"/>
        <v>25</v>
      </c>
      <c r="EX11" s="8">
        <v>36</v>
      </c>
      <c r="EY11" s="8"/>
      <c r="EZ11" s="10">
        <f t="shared" si="29"/>
        <v>0</v>
      </c>
      <c r="FA11" s="8">
        <v>3.4</v>
      </c>
      <c r="FB11" s="8">
        <v>0.85</v>
      </c>
      <c r="FC11" s="11">
        <f t="shared" si="43"/>
        <v>24.999999999999996</v>
      </c>
      <c r="FD11" s="8"/>
      <c r="FE11" s="8"/>
      <c r="FF11" s="8"/>
      <c r="FG11" s="8"/>
      <c r="FH11" s="8"/>
      <c r="FI11" s="11"/>
      <c r="FJ11" s="8">
        <v>484.7</v>
      </c>
      <c r="FK11" s="8">
        <v>102.075</v>
      </c>
      <c r="FL11" s="11">
        <f t="shared" si="44"/>
        <v>21.059418196822779</v>
      </c>
      <c r="FM11" s="21"/>
      <c r="FN11" s="21"/>
      <c r="FO11" s="21"/>
      <c r="FP11" s="21"/>
      <c r="FQ11" s="8"/>
      <c r="FR11" s="8"/>
      <c r="FS11" s="8"/>
      <c r="FT11" s="7">
        <f t="shared" si="8"/>
        <v>371635.25745000003</v>
      </c>
      <c r="FU11" s="7">
        <f t="shared" si="9"/>
        <v>123730.73694</v>
      </c>
      <c r="FV11" s="7">
        <f t="shared" si="30"/>
        <v>33.293594851303041</v>
      </c>
    </row>
    <row r="12" spans="1:178" x14ac:dyDescent="0.25">
      <c r="A12" s="14" t="s">
        <v>126</v>
      </c>
      <c r="B12" s="15" t="s">
        <v>84</v>
      </c>
      <c r="C12" s="7">
        <f t="shared" si="10"/>
        <v>121579</v>
      </c>
      <c r="D12" s="7">
        <f t="shared" si="11"/>
        <v>39712.400000000001</v>
      </c>
      <c r="E12" s="7">
        <f t="shared" si="12"/>
        <v>32.663864647677642</v>
      </c>
      <c r="F12" s="1"/>
      <c r="G12" s="1"/>
      <c r="H12" s="8"/>
      <c r="I12" s="8">
        <v>121579</v>
      </c>
      <c r="J12" s="8">
        <v>39712.400000000001</v>
      </c>
      <c r="K12" s="11">
        <f t="shared" si="31"/>
        <v>32.663864647677642</v>
      </c>
      <c r="L12" s="11"/>
      <c r="M12" s="8"/>
      <c r="N12" s="8"/>
      <c r="O12" s="11"/>
      <c r="P12" s="7">
        <f t="shared" si="13"/>
        <v>157027.85700000002</v>
      </c>
      <c r="Q12" s="7">
        <f t="shared" si="14"/>
        <v>64157.994999999995</v>
      </c>
      <c r="R12" s="7">
        <f t="shared" si="32"/>
        <v>40.857715456181758</v>
      </c>
      <c r="S12" s="8">
        <v>3925.7</v>
      </c>
      <c r="T12" s="8">
        <v>3925.7</v>
      </c>
      <c r="U12" s="11">
        <f t="shared" si="33"/>
        <v>100</v>
      </c>
      <c r="V12" s="8">
        <v>66666.8</v>
      </c>
      <c r="W12" s="8">
        <v>49900.438000000002</v>
      </c>
      <c r="X12" s="11">
        <f t="shared" si="15"/>
        <v>74.850507298985406</v>
      </c>
      <c r="Y12" s="11"/>
      <c r="Z12" s="11"/>
      <c r="AA12" s="8"/>
      <c r="AB12" s="8"/>
      <c r="AC12" s="8"/>
      <c r="AD12" s="8"/>
      <c r="AE12" s="8"/>
      <c r="AF12" s="8"/>
      <c r="AG12" s="11"/>
      <c r="AH12" s="11"/>
      <c r="AI12" s="8">
        <v>63185.1</v>
      </c>
      <c r="AJ12" s="8"/>
      <c r="AK12" s="10">
        <f t="shared" si="16"/>
        <v>0</v>
      </c>
      <c r="AL12" s="8"/>
      <c r="AM12" s="8"/>
      <c r="AN12" s="10"/>
      <c r="AO12" s="8">
        <v>853.1</v>
      </c>
      <c r="AP12" s="8">
        <v>424.7</v>
      </c>
      <c r="AQ12" s="11">
        <f t="shared" si="17"/>
        <v>49.783143828390571</v>
      </c>
      <c r="AR12" s="8"/>
      <c r="AS12" s="8"/>
      <c r="AT12" s="7"/>
      <c r="AU12" s="8"/>
      <c r="AV12" s="8"/>
      <c r="AW12" s="8"/>
      <c r="AX12" s="11"/>
      <c r="AY12" s="8"/>
      <c r="AZ12" s="8"/>
      <c r="BA12" s="8"/>
      <c r="BB12" s="8"/>
      <c r="BC12" s="8"/>
      <c r="BD12" s="11"/>
      <c r="BE12" s="8">
        <v>4138.1570000000002</v>
      </c>
      <c r="BF12" s="8">
        <v>4138.1570000000002</v>
      </c>
      <c r="BG12" s="11">
        <v>100</v>
      </c>
      <c r="BH12" s="8"/>
      <c r="BI12" s="8"/>
      <c r="BJ12" s="8"/>
      <c r="BK12" s="8"/>
      <c r="BL12" s="11"/>
      <c r="BM12" s="8"/>
      <c r="BN12" s="8"/>
      <c r="BO12" s="11"/>
      <c r="BP12" s="11"/>
      <c r="BQ12" s="11"/>
      <c r="BR12" s="11"/>
      <c r="BS12" s="11"/>
      <c r="BT12" s="11"/>
      <c r="BU12" s="11"/>
      <c r="BV12" s="11"/>
      <c r="BW12" s="8">
        <v>10259</v>
      </c>
      <c r="BX12" s="8">
        <v>5769</v>
      </c>
      <c r="BY12" s="11">
        <f t="shared" si="34"/>
        <v>56.233551028365333</v>
      </c>
      <c r="BZ12" s="8"/>
      <c r="CA12" s="8"/>
      <c r="CB12" s="11"/>
      <c r="CC12" s="8"/>
      <c r="CD12" s="8"/>
      <c r="CE12" s="11"/>
      <c r="CF12" s="11"/>
      <c r="CG12" s="8"/>
      <c r="CH12" s="8"/>
      <c r="CI12" s="8"/>
      <c r="CJ12" s="8">
        <v>8000</v>
      </c>
      <c r="CK12" s="11"/>
      <c r="CL12" s="10">
        <f t="shared" si="35"/>
        <v>0</v>
      </c>
      <c r="CM12" s="12">
        <f t="shared" si="36"/>
        <v>375404</v>
      </c>
      <c r="CN12" s="12">
        <f t="shared" si="37"/>
        <v>106372.40499999997</v>
      </c>
      <c r="CO12" s="7">
        <f t="shared" si="18"/>
        <v>28.335447944081569</v>
      </c>
      <c r="CP12" s="8">
        <v>7074</v>
      </c>
      <c r="CQ12" s="8">
        <v>1768.5</v>
      </c>
      <c r="CR12" s="11">
        <f t="shared" si="38"/>
        <v>25.000000000000004</v>
      </c>
      <c r="CS12" s="8">
        <v>297.5</v>
      </c>
      <c r="CT12" s="8">
        <v>74.39</v>
      </c>
      <c r="CU12" s="11">
        <f t="shared" si="39"/>
        <v>25.005042016806723</v>
      </c>
      <c r="CV12" s="8">
        <v>405.8</v>
      </c>
      <c r="CW12" s="8">
        <v>72.400000000000006</v>
      </c>
      <c r="CX12" s="11">
        <f t="shared" si="40"/>
        <v>17.841301133563334</v>
      </c>
      <c r="CY12" s="8">
        <v>413.7</v>
      </c>
      <c r="CZ12" s="8">
        <v>200</v>
      </c>
      <c r="DA12" s="10">
        <f t="shared" ref="DA12:DA45" si="48">CZ12/CY12%</f>
        <v>48.344210780759006</v>
      </c>
      <c r="DB12" s="8">
        <v>85.6</v>
      </c>
      <c r="DC12" s="8">
        <v>42.8</v>
      </c>
      <c r="DD12" s="11">
        <f>DC12/DB12%</f>
        <v>50</v>
      </c>
      <c r="DE12" s="8">
        <v>5500</v>
      </c>
      <c r="DF12" s="8">
        <v>2766.7559999999999</v>
      </c>
      <c r="DG12" s="10">
        <f t="shared" si="19"/>
        <v>50.30465454545454</v>
      </c>
      <c r="DH12" s="8"/>
      <c r="DI12" s="8"/>
      <c r="DJ12" s="10"/>
      <c r="DK12" s="8">
        <v>3.2</v>
      </c>
      <c r="DL12" s="8"/>
      <c r="DM12" s="10">
        <f t="shared" si="21"/>
        <v>0</v>
      </c>
      <c r="DN12" s="8">
        <v>84313.4</v>
      </c>
      <c r="DO12" s="8">
        <v>24253.942999999999</v>
      </c>
      <c r="DP12" s="10">
        <f t="shared" si="22"/>
        <v>28.766415540115808</v>
      </c>
      <c r="DQ12" s="8">
        <v>1489.3</v>
      </c>
      <c r="DR12" s="8">
        <v>320</v>
      </c>
      <c r="DS12" s="11">
        <f t="shared" si="41"/>
        <v>21.486604445041298</v>
      </c>
      <c r="DT12" s="8">
        <v>239389.8</v>
      </c>
      <c r="DU12" s="8">
        <v>69579.56</v>
      </c>
      <c r="DV12" s="10">
        <f t="shared" si="23"/>
        <v>29.065382067239291</v>
      </c>
      <c r="DW12" s="8">
        <v>79.3</v>
      </c>
      <c r="DX12" s="8">
        <v>30.3</v>
      </c>
      <c r="DY12" s="10">
        <f t="shared" si="24"/>
        <v>38.209331651954606</v>
      </c>
      <c r="DZ12" s="8">
        <v>5259.7</v>
      </c>
      <c r="EA12" s="8">
        <v>958.9</v>
      </c>
      <c r="EB12" s="10">
        <f t="shared" si="25"/>
        <v>18.231077818126508</v>
      </c>
      <c r="EC12" s="8">
        <v>127.3</v>
      </c>
      <c r="ED12" s="8">
        <v>21.3</v>
      </c>
      <c r="EE12" s="11">
        <f t="shared" si="42"/>
        <v>16.732128829536531</v>
      </c>
      <c r="EF12" s="8">
        <v>20571.2</v>
      </c>
      <c r="EG12" s="8">
        <v>4564.0929999999998</v>
      </c>
      <c r="EH12" s="11">
        <f t="shared" si="26"/>
        <v>22.186809714552382</v>
      </c>
      <c r="EI12" s="8">
        <v>4906.8999999999996</v>
      </c>
      <c r="EJ12" s="8">
        <v>1128</v>
      </c>
      <c r="EK12" s="11">
        <f t="shared" si="27"/>
        <v>22.988037253663212</v>
      </c>
      <c r="EL12" s="8">
        <v>2700</v>
      </c>
      <c r="EM12" s="8"/>
      <c r="EN12" s="10">
        <f t="shared" si="46"/>
        <v>0</v>
      </c>
      <c r="EO12" s="8">
        <v>503.4</v>
      </c>
      <c r="EP12" s="8"/>
      <c r="EQ12" s="10">
        <f t="shared" si="47"/>
        <v>0</v>
      </c>
      <c r="ER12" s="8">
        <v>7</v>
      </c>
      <c r="ES12" s="8"/>
      <c r="ET12" s="10">
        <f t="shared" ref="ET12:ET38" si="49">ES12/ER12%</f>
        <v>0</v>
      </c>
      <c r="EU12" s="8">
        <v>1642.1</v>
      </c>
      <c r="EV12" s="8">
        <v>410.52499999999998</v>
      </c>
      <c r="EW12" s="10">
        <f t="shared" si="28"/>
        <v>25</v>
      </c>
      <c r="EX12" s="8">
        <v>89.2</v>
      </c>
      <c r="EY12" s="8"/>
      <c r="EZ12" s="10">
        <f t="shared" si="29"/>
        <v>0</v>
      </c>
      <c r="FA12" s="8">
        <v>7</v>
      </c>
      <c r="FB12" s="8">
        <v>1.7</v>
      </c>
      <c r="FC12" s="11">
        <f t="shared" si="43"/>
        <v>24.285714285714281</v>
      </c>
      <c r="FD12" s="8"/>
      <c r="FE12" s="8"/>
      <c r="FF12" s="8"/>
      <c r="FG12" s="8"/>
      <c r="FH12" s="8"/>
      <c r="FI12" s="11"/>
      <c r="FJ12" s="8">
        <v>538.6</v>
      </c>
      <c r="FK12" s="8">
        <v>179.238</v>
      </c>
      <c r="FL12" s="11">
        <f t="shared" si="44"/>
        <v>33.278499814333458</v>
      </c>
      <c r="FM12" s="20">
        <f>FQ12</f>
        <v>531</v>
      </c>
      <c r="FN12" s="20">
        <f>FR12</f>
        <v>531</v>
      </c>
      <c r="FO12" s="21">
        <f>FN12/FM12%</f>
        <v>100.00000000000001</v>
      </c>
      <c r="FP12" s="21"/>
      <c r="FQ12" s="8">
        <v>531</v>
      </c>
      <c r="FR12" s="8">
        <v>531</v>
      </c>
      <c r="FS12" s="11">
        <f>FR12/FQ12%</f>
        <v>100.00000000000001</v>
      </c>
      <c r="FT12" s="7">
        <f t="shared" si="8"/>
        <v>654541.85700000008</v>
      </c>
      <c r="FU12" s="7">
        <f t="shared" si="9"/>
        <v>210773.79999999996</v>
      </c>
      <c r="FV12" s="7">
        <f t="shared" si="30"/>
        <v>32.201729766534996</v>
      </c>
    </row>
    <row r="13" spans="1:178" x14ac:dyDescent="0.25">
      <c r="A13" s="14" t="s">
        <v>127</v>
      </c>
      <c r="B13" s="15" t="s">
        <v>85</v>
      </c>
      <c r="C13" s="7">
        <f t="shared" si="10"/>
        <v>46666</v>
      </c>
      <c r="D13" s="7">
        <f t="shared" si="11"/>
        <v>11666.4</v>
      </c>
      <c r="E13" s="7">
        <f t="shared" si="12"/>
        <v>24.999785711224444</v>
      </c>
      <c r="F13" s="1"/>
      <c r="G13" s="1"/>
      <c r="H13" s="8"/>
      <c r="I13" s="8">
        <v>46666</v>
      </c>
      <c r="J13" s="8">
        <v>11666.4</v>
      </c>
      <c r="K13" s="11">
        <f t="shared" si="31"/>
        <v>24.999785711224444</v>
      </c>
      <c r="L13" s="11"/>
      <c r="M13" s="8"/>
      <c r="N13" s="8"/>
      <c r="O13" s="11"/>
      <c r="P13" s="7">
        <f t="shared" si="13"/>
        <v>15673.6</v>
      </c>
      <c r="Q13" s="7">
        <f t="shared" si="14"/>
        <v>1820.6</v>
      </c>
      <c r="R13" s="7">
        <f t="shared" si="32"/>
        <v>11.615710494079217</v>
      </c>
      <c r="S13" s="8">
        <v>980.6</v>
      </c>
      <c r="T13" s="8">
        <v>980.6</v>
      </c>
      <c r="U13" s="11">
        <f t="shared" si="33"/>
        <v>99.999999999999986</v>
      </c>
      <c r="V13" s="8"/>
      <c r="W13" s="8"/>
      <c r="X13" s="11"/>
      <c r="Y13" s="11"/>
      <c r="Z13" s="11"/>
      <c r="AA13" s="8"/>
      <c r="AB13" s="8"/>
      <c r="AC13" s="8"/>
      <c r="AD13" s="8"/>
      <c r="AE13" s="8"/>
      <c r="AF13" s="8"/>
      <c r="AG13" s="11"/>
      <c r="AH13" s="11"/>
      <c r="AI13" s="8"/>
      <c r="AJ13" s="8"/>
      <c r="AK13" s="10"/>
      <c r="AL13" s="8"/>
      <c r="AM13" s="8"/>
      <c r="AN13" s="10"/>
      <c r="AO13" s="8"/>
      <c r="AP13" s="8"/>
      <c r="AQ13" s="11"/>
      <c r="AR13" s="8"/>
      <c r="AS13" s="8"/>
      <c r="AT13" s="7"/>
      <c r="AU13" s="8"/>
      <c r="AV13" s="8"/>
      <c r="AW13" s="8"/>
      <c r="AX13" s="11"/>
      <c r="AY13" s="8"/>
      <c r="AZ13" s="8"/>
      <c r="BA13" s="8"/>
      <c r="BB13" s="8"/>
      <c r="BC13" s="8"/>
      <c r="BD13" s="11"/>
      <c r="BE13" s="8"/>
      <c r="BF13" s="8"/>
      <c r="BG13" s="11"/>
      <c r="BH13" s="8"/>
      <c r="BI13" s="8"/>
      <c r="BJ13" s="8"/>
      <c r="BK13" s="8"/>
      <c r="BL13" s="11"/>
      <c r="BM13" s="8"/>
      <c r="BN13" s="8"/>
      <c r="BO13" s="11"/>
      <c r="BP13" s="11"/>
      <c r="BQ13" s="11"/>
      <c r="BR13" s="11"/>
      <c r="BS13" s="11"/>
      <c r="BT13" s="11"/>
      <c r="BU13" s="11"/>
      <c r="BV13" s="11"/>
      <c r="BW13" s="8">
        <v>1493</v>
      </c>
      <c r="BX13" s="8">
        <v>840</v>
      </c>
      <c r="BY13" s="11">
        <f t="shared" si="34"/>
        <v>56.262558606831881</v>
      </c>
      <c r="BZ13" s="8"/>
      <c r="CA13" s="8"/>
      <c r="CB13" s="11"/>
      <c r="CC13" s="8"/>
      <c r="CD13" s="8"/>
      <c r="CE13" s="11"/>
      <c r="CF13" s="11"/>
      <c r="CG13" s="8"/>
      <c r="CH13" s="8"/>
      <c r="CI13" s="8"/>
      <c r="CJ13" s="8">
        <v>13200</v>
      </c>
      <c r="CK13" s="11"/>
      <c r="CL13" s="10">
        <f t="shared" si="35"/>
        <v>0</v>
      </c>
      <c r="CM13" s="12">
        <f t="shared" si="36"/>
        <v>99947.999999999985</v>
      </c>
      <c r="CN13" s="12">
        <f t="shared" si="37"/>
        <v>34913.404699999999</v>
      </c>
      <c r="CO13" s="7">
        <f t="shared" si="18"/>
        <v>34.931569115940292</v>
      </c>
      <c r="CP13" s="8">
        <v>1309</v>
      </c>
      <c r="CQ13" s="8">
        <v>327.3</v>
      </c>
      <c r="CR13" s="11">
        <f t="shared" si="38"/>
        <v>25.003819709702064</v>
      </c>
      <c r="CS13" s="8">
        <v>157.5</v>
      </c>
      <c r="CT13" s="8">
        <v>39.32</v>
      </c>
      <c r="CU13" s="11">
        <f t="shared" si="39"/>
        <v>24.965079365079365</v>
      </c>
      <c r="CV13" s="8">
        <v>181.6</v>
      </c>
      <c r="CW13" s="8">
        <v>43.8</v>
      </c>
      <c r="CX13" s="11">
        <f t="shared" si="40"/>
        <v>24.118942731277535</v>
      </c>
      <c r="CY13" s="8"/>
      <c r="CZ13" s="8"/>
      <c r="DA13" s="10"/>
      <c r="DB13" s="8"/>
      <c r="DC13" s="8"/>
      <c r="DD13" s="8"/>
      <c r="DE13" s="8"/>
      <c r="DF13" s="8"/>
      <c r="DG13" s="10"/>
      <c r="DH13" s="8"/>
      <c r="DI13" s="8"/>
      <c r="DJ13" s="10"/>
      <c r="DK13" s="8"/>
      <c r="DL13" s="8"/>
      <c r="DM13" s="10"/>
      <c r="DN13" s="8">
        <v>29661.7</v>
      </c>
      <c r="DO13" s="8">
        <v>8659.1779999999999</v>
      </c>
      <c r="DP13" s="10">
        <f t="shared" si="22"/>
        <v>29.193127838256064</v>
      </c>
      <c r="DQ13" s="8">
        <v>499.6</v>
      </c>
      <c r="DR13" s="8">
        <v>65.599999999999994</v>
      </c>
      <c r="DS13" s="11">
        <f t="shared" si="41"/>
        <v>13.130504403522815</v>
      </c>
      <c r="DT13" s="8">
        <v>56969.2</v>
      </c>
      <c r="DU13" s="8">
        <v>23403.999</v>
      </c>
      <c r="DV13" s="10">
        <f t="shared" si="23"/>
        <v>41.081845979933014</v>
      </c>
      <c r="DW13" s="8"/>
      <c r="DX13" s="8"/>
      <c r="DY13" s="10"/>
      <c r="DZ13" s="8">
        <v>3616.3</v>
      </c>
      <c r="EA13" s="8">
        <v>471.4</v>
      </c>
      <c r="EB13" s="10">
        <f t="shared" si="25"/>
        <v>13.035422946105133</v>
      </c>
      <c r="EC13" s="8">
        <v>95.5</v>
      </c>
      <c r="ED13" s="8">
        <v>24</v>
      </c>
      <c r="EE13" s="11">
        <f t="shared" si="42"/>
        <v>25.130890052356023</v>
      </c>
      <c r="EF13" s="8">
        <v>5008.5</v>
      </c>
      <c r="EG13" s="8">
        <v>1432.7927</v>
      </c>
      <c r="EH13" s="11">
        <f t="shared" si="26"/>
        <v>28.607221723070779</v>
      </c>
      <c r="EI13" s="8">
        <v>1090.4000000000001</v>
      </c>
      <c r="EJ13" s="8">
        <v>137</v>
      </c>
      <c r="EK13" s="11">
        <f t="shared" si="27"/>
        <v>12.564196625091707</v>
      </c>
      <c r="EL13" s="8"/>
      <c r="EM13" s="8"/>
      <c r="EN13" s="10"/>
      <c r="EO13" s="8"/>
      <c r="EP13" s="8"/>
      <c r="EQ13" s="10"/>
      <c r="ER13" s="8"/>
      <c r="ES13" s="8"/>
      <c r="ET13" s="10"/>
      <c r="EU13" s="8">
        <v>878.2</v>
      </c>
      <c r="EV13" s="8">
        <v>219.55</v>
      </c>
      <c r="EW13" s="10">
        <f t="shared" si="28"/>
        <v>25</v>
      </c>
      <c r="EX13" s="8">
        <v>16.5</v>
      </c>
      <c r="EY13" s="8"/>
      <c r="EZ13" s="10">
        <f t="shared" si="29"/>
        <v>0</v>
      </c>
      <c r="FA13" s="8">
        <v>0.8</v>
      </c>
      <c r="FB13" s="8">
        <v>0.2</v>
      </c>
      <c r="FC13" s="11">
        <f t="shared" si="43"/>
        <v>25</v>
      </c>
      <c r="FD13" s="8"/>
      <c r="FE13" s="8"/>
      <c r="FF13" s="8"/>
      <c r="FG13" s="8">
        <v>22</v>
      </c>
      <c r="FH13" s="8"/>
      <c r="FI13" s="11">
        <f t="shared" si="4"/>
        <v>0</v>
      </c>
      <c r="FJ13" s="8">
        <v>441.2</v>
      </c>
      <c r="FK13" s="8">
        <v>89.265000000000001</v>
      </c>
      <c r="FL13" s="11">
        <f t="shared" si="44"/>
        <v>20.232320942883046</v>
      </c>
      <c r="FM13" s="21"/>
      <c r="FN13" s="21"/>
      <c r="FO13" s="21"/>
      <c r="FP13" s="21"/>
      <c r="FQ13" s="8"/>
      <c r="FR13" s="8"/>
      <c r="FS13" s="8"/>
      <c r="FT13" s="7">
        <f t="shared" si="8"/>
        <v>162287.59999999998</v>
      </c>
      <c r="FU13" s="7">
        <f t="shared" si="9"/>
        <v>48400.404699999999</v>
      </c>
      <c r="FV13" s="7">
        <f t="shared" si="30"/>
        <v>29.823846492276679</v>
      </c>
    </row>
    <row r="14" spans="1:178" x14ac:dyDescent="0.25">
      <c r="A14" s="14" t="s">
        <v>128</v>
      </c>
      <c r="B14" s="15" t="s">
        <v>86</v>
      </c>
      <c r="C14" s="7">
        <f t="shared" si="10"/>
        <v>150804</v>
      </c>
      <c r="D14" s="7">
        <f t="shared" si="11"/>
        <v>46201</v>
      </c>
      <c r="E14" s="7">
        <f t="shared" si="12"/>
        <v>30.636455266438556</v>
      </c>
      <c r="F14" s="1"/>
      <c r="G14" s="1"/>
      <c r="H14" s="8"/>
      <c r="I14" s="8">
        <v>150804</v>
      </c>
      <c r="J14" s="8">
        <v>46201</v>
      </c>
      <c r="K14" s="11">
        <f t="shared" si="31"/>
        <v>30.636455266438556</v>
      </c>
      <c r="L14" s="11"/>
      <c r="M14" s="8"/>
      <c r="N14" s="8"/>
      <c r="O14" s="11"/>
      <c r="P14" s="7">
        <f t="shared" si="13"/>
        <v>40997.504000000001</v>
      </c>
      <c r="Q14" s="7">
        <f t="shared" si="14"/>
        <v>29660.635419999999</v>
      </c>
      <c r="R14" s="7">
        <f t="shared" si="32"/>
        <v>72.347417589129321</v>
      </c>
      <c r="S14" s="8">
        <v>1278.2</v>
      </c>
      <c r="T14" s="8">
        <v>1149.95442</v>
      </c>
      <c r="U14" s="11">
        <f t="shared" si="33"/>
        <v>89.966704741042093</v>
      </c>
      <c r="V14" s="8">
        <v>28752.3</v>
      </c>
      <c r="W14" s="8">
        <v>27544.681</v>
      </c>
      <c r="X14" s="11">
        <f t="shared" si="15"/>
        <v>95.799922093189082</v>
      </c>
      <c r="Y14" s="11"/>
      <c r="Z14" s="11"/>
      <c r="AA14" s="8"/>
      <c r="AB14" s="8"/>
      <c r="AC14" s="8"/>
      <c r="AD14" s="8"/>
      <c r="AE14" s="8"/>
      <c r="AF14" s="8"/>
      <c r="AG14" s="11"/>
      <c r="AH14" s="11"/>
      <c r="AI14" s="8"/>
      <c r="AJ14" s="8"/>
      <c r="AK14" s="10"/>
      <c r="AL14" s="8"/>
      <c r="AM14" s="8"/>
      <c r="AN14" s="10"/>
      <c r="AO14" s="8"/>
      <c r="AP14" s="8"/>
      <c r="AQ14" s="11"/>
      <c r="AR14" s="8"/>
      <c r="AS14" s="8"/>
      <c r="AT14" s="7"/>
      <c r="AU14" s="8"/>
      <c r="AV14" s="8"/>
      <c r="AW14" s="8"/>
      <c r="AX14" s="11"/>
      <c r="AY14" s="8"/>
      <c r="AZ14" s="8"/>
      <c r="BA14" s="8"/>
      <c r="BB14" s="8"/>
      <c r="BC14" s="8"/>
      <c r="BD14" s="11"/>
      <c r="BE14" s="8"/>
      <c r="BF14" s="8"/>
      <c r="BG14" s="11"/>
      <c r="BH14" s="8"/>
      <c r="BI14" s="8"/>
      <c r="BJ14" s="8"/>
      <c r="BK14" s="8"/>
      <c r="BL14" s="11"/>
      <c r="BM14" s="8"/>
      <c r="BN14" s="8"/>
      <c r="BO14" s="11"/>
      <c r="BP14" s="11"/>
      <c r="BQ14" s="11"/>
      <c r="BR14" s="11"/>
      <c r="BS14" s="11"/>
      <c r="BT14" s="11"/>
      <c r="BU14" s="11"/>
      <c r="BV14" s="11"/>
      <c r="BW14" s="8">
        <v>1717</v>
      </c>
      <c r="BX14" s="8">
        <v>966</v>
      </c>
      <c r="BY14" s="11">
        <f t="shared" si="34"/>
        <v>56.260920209668022</v>
      </c>
      <c r="BZ14" s="8"/>
      <c r="CA14" s="8"/>
      <c r="CB14" s="11"/>
      <c r="CC14" s="8"/>
      <c r="CD14" s="8"/>
      <c r="CE14" s="11"/>
      <c r="CF14" s="11"/>
      <c r="CG14" s="8"/>
      <c r="CH14" s="8"/>
      <c r="CI14" s="8"/>
      <c r="CJ14" s="8">
        <v>9250.0040000000008</v>
      </c>
      <c r="CK14" s="11"/>
      <c r="CL14" s="10">
        <f t="shared" si="35"/>
        <v>0</v>
      </c>
      <c r="CM14" s="12">
        <f t="shared" si="36"/>
        <v>239544.30000000002</v>
      </c>
      <c r="CN14" s="12">
        <f t="shared" si="37"/>
        <v>65728.151840000006</v>
      </c>
      <c r="CO14" s="7">
        <f t="shared" si="18"/>
        <v>27.438829410676856</v>
      </c>
      <c r="CP14" s="8">
        <v>2116</v>
      </c>
      <c r="CQ14" s="8">
        <v>528.9</v>
      </c>
      <c r="CR14" s="11">
        <f t="shared" si="38"/>
        <v>24.995274102079392</v>
      </c>
      <c r="CS14" s="8">
        <v>175</v>
      </c>
      <c r="CT14" s="8">
        <v>43.58</v>
      </c>
      <c r="CU14" s="11">
        <f t="shared" si="39"/>
        <v>24.90285714285714</v>
      </c>
      <c r="CV14" s="8">
        <v>181.6</v>
      </c>
      <c r="CW14" s="8">
        <v>44.73</v>
      </c>
      <c r="CX14" s="11">
        <f t="shared" si="40"/>
        <v>24.631057268722468</v>
      </c>
      <c r="CY14" s="8"/>
      <c r="CZ14" s="8"/>
      <c r="DA14" s="10"/>
      <c r="DB14" s="8"/>
      <c r="DC14" s="8"/>
      <c r="DD14" s="8"/>
      <c r="DE14" s="8"/>
      <c r="DF14" s="8"/>
      <c r="DG14" s="10"/>
      <c r="DH14" s="8"/>
      <c r="DI14" s="8"/>
      <c r="DJ14" s="10"/>
      <c r="DK14" s="8"/>
      <c r="DL14" s="8"/>
      <c r="DM14" s="10"/>
      <c r="DN14" s="8">
        <v>58071.199999999997</v>
      </c>
      <c r="DO14" s="8">
        <v>14766.134</v>
      </c>
      <c r="DP14" s="10">
        <f t="shared" si="22"/>
        <v>25.42763710755073</v>
      </c>
      <c r="DQ14" s="8">
        <v>2738.5</v>
      </c>
      <c r="DR14" s="8">
        <v>245</v>
      </c>
      <c r="DS14" s="11">
        <f t="shared" si="41"/>
        <v>8.9465035603432526</v>
      </c>
      <c r="DT14" s="8">
        <v>148160</v>
      </c>
      <c r="DU14" s="8">
        <v>42067.512999999999</v>
      </c>
      <c r="DV14" s="10">
        <f t="shared" si="23"/>
        <v>28.393299811015119</v>
      </c>
      <c r="DW14" s="8"/>
      <c r="DX14" s="8"/>
      <c r="DY14" s="10"/>
      <c r="DZ14" s="8">
        <v>8372.2000000000007</v>
      </c>
      <c r="EA14" s="8">
        <v>2380.6</v>
      </c>
      <c r="EB14" s="10">
        <f t="shared" si="25"/>
        <v>28.434581113685766</v>
      </c>
      <c r="EC14" s="8">
        <v>191.1</v>
      </c>
      <c r="ED14" s="8">
        <v>47.7</v>
      </c>
      <c r="EE14" s="11">
        <f t="shared" si="42"/>
        <v>24.960753532182103</v>
      </c>
      <c r="EF14" s="8">
        <v>15918</v>
      </c>
      <c r="EG14" s="8">
        <v>4885.9968399999998</v>
      </c>
      <c r="EH14" s="11">
        <f t="shared" si="26"/>
        <v>30.694791054152528</v>
      </c>
      <c r="EI14" s="8">
        <v>1635.6</v>
      </c>
      <c r="EJ14" s="8">
        <v>375.05</v>
      </c>
      <c r="EK14" s="11">
        <f t="shared" si="27"/>
        <v>22.930423086329178</v>
      </c>
      <c r="EL14" s="8">
        <v>540</v>
      </c>
      <c r="EM14" s="8"/>
      <c r="EN14" s="10">
        <f>EM14/EL14%</f>
        <v>0</v>
      </c>
      <c r="EO14" s="8"/>
      <c r="EP14" s="8"/>
      <c r="EQ14" s="10"/>
      <c r="ER14" s="8">
        <v>2</v>
      </c>
      <c r="ES14" s="8"/>
      <c r="ET14" s="10">
        <f t="shared" si="49"/>
        <v>0</v>
      </c>
      <c r="EU14" s="8">
        <v>987.9</v>
      </c>
      <c r="EV14" s="8">
        <v>246.97499999999999</v>
      </c>
      <c r="EW14" s="10">
        <f t="shared" si="28"/>
        <v>25</v>
      </c>
      <c r="EX14" s="8">
        <v>26.9</v>
      </c>
      <c r="EY14" s="8"/>
      <c r="EZ14" s="10">
        <f t="shared" si="29"/>
        <v>0</v>
      </c>
      <c r="FA14" s="8">
        <v>4.2</v>
      </c>
      <c r="FB14" s="8">
        <v>1</v>
      </c>
      <c r="FC14" s="11">
        <f t="shared" si="43"/>
        <v>23.809523809523807</v>
      </c>
      <c r="FD14" s="8"/>
      <c r="FE14" s="8"/>
      <c r="FF14" s="8"/>
      <c r="FG14" s="8">
        <v>0</v>
      </c>
      <c r="FH14" s="8"/>
      <c r="FI14" s="11" t="e">
        <f t="shared" si="4"/>
        <v>#DIV/0!</v>
      </c>
      <c r="FJ14" s="8">
        <v>424.1</v>
      </c>
      <c r="FK14" s="8">
        <v>94.972999999999999</v>
      </c>
      <c r="FL14" s="11">
        <f t="shared" si="44"/>
        <v>22.394010846498464</v>
      </c>
      <c r="FM14" s="21"/>
      <c r="FN14" s="21"/>
      <c r="FO14" s="21"/>
      <c r="FP14" s="21"/>
      <c r="FQ14" s="8"/>
      <c r="FR14" s="8"/>
      <c r="FS14" s="8"/>
      <c r="FT14" s="7">
        <f t="shared" si="8"/>
        <v>431345.804</v>
      </c>
      <c r="FU14" s="7">
        <f t="shared" si="9"/>
        <v>141589.78726000001</v>
      </c>
      <c r="FV14" s="7">
        <f t="shared" si="30"/>
        <v>32.825122198244451</v>
      </c>
    </row>
    <row r="15" spans="1:178" x14ac:dyDescent="0.25">
      <c r="A15" s="14" t="s">
        <v>129</v>
      </c>
      <c r="B15" s="15" t="s">
        <v>87</v>
      </c>
      <c r="C15" s="7">
        <f t="shared" si="10"/>
        <v>54085</v>
      </c>
      <c r="D15" s="7">
        <f t="shared" si="11"/>
        <v>13521.3</v>
      </c>
      <c r="E15" s="7">
        <f t="shared" si="12"/>
        <v>25.000092447074049</v>
      </c>
      <c r="F15" s="1"/>
      <c r="G15" s="1"/>
      <c r="H15" s="8"/>
      <c r="I15" s="8">
        <v>54085</v>
      </c>
      <c r="J15" s="8">
        <v>13521.3</v>
      </c>
      <c r="K15" s="11">
        <f t="shared" si="31"/>
        <v>25.000092447074049</v>
      </c>
      <c r="L15" s="11"/>
      <c r="M15" s="8"/>
      <c r="N15" s="8"/>
      <c r="O15" s="11"/>
      <c r="P15" s="7">
        <f t="shared" si="13"/>
        <v>51101.214</v>
      </c>
      <c r="Q15" s="7">
        <f t="shared" si="14"/>
        <v>39059.9</v>
      </c>
      <c r="R15" s="7">
        <f t="shared" si="32"/>
        <v>76.436344545552288</v>
      </c>
      <c r="S15" s="8">
        <v>2189.3000000000002</v>
      </c>
      <c r="T15" s="8">
        <v>2189.3000000000002</v>
      </c>
      <c r="U15" s="11">
        <f t="shared" si="33"/>
        <v>100</v>
      </c>
      <c r="V15" s="8">
        <v>4268.5</v>
      </c>
      <c r="W15" s="8">
        <v>4268.5</v>
      </c>
      <c r="X15" s="11">
        <f t="shared" si="15"/>
        <v>100</v>
      </c>
      <c r="Y15" s="11"/>
      <c r="Z15" s="11"/>
      <c r="AA15" s="8"/>
      <c r="AB15" s="8"/>
      <c r="AC15" s="8"/>
      <c r="AD15" s="8"/>
      <c r="AE15" s="8"/>
      <c r="AF15" s="8"/>
      <c r="AG15" s="11"/>
      <c r="AH15" s="11"/>
      <c r="AI15" s="8"/>
      <c r="AJ15" s="8"/>
      <c r="AK15" s="10"/>
      <c r="AL15" s="8"/>
      <c r="AM15" s="8"/>
      <c r="AN15" s="10"/>
      <c r="AO15" s="8">
        <v>853.1</v>
      </c>
      <c r="AP15" s="8">
        <v>308.3</v>
      </c>
      <c r="AQ15" s="11">
        <f t="shared" si="17"/>
        <v>36.138787949830032</v>
      </c>
      <c r="AR15" s="8"/>
      <c r="AS15" s="8"/>
      <c r="AT15" s="7"/>
      <c r="AU15" s="8"/>
      <c r="AV15" s="8"/>
      <c r="AW15" s="8"/>
      <c r="AX15" s="11"/>
      <c r="AY15" s="8"/>
      <c r="AZ15" s="8"/>
      <c r="BA15" s="8"/>
      <c r="BB15" s="8"/>
      <c r="BC15" s="8"/>
      <c r="BD15" s="11"/>
      <c r="BE15" s="8"/>
      <c r="BF15" s="8"/>
      <c r="BG15" s="11"/>
      <c r="BH15" s="8"/>
      <c r="BI15" s="8"/>
      <c r="BJ15" s="8"/>
      <c r="BK15" s="8"/>
      <c r="BL15" s="11"/>
      <c r="BM15" s="8"/>
      <c r="BN15" s="8"/>
      <c r="BO15" s="11"/>
      <c r="BP15" s="11"/>
      <c r="BQ15" s="11"/>
      <c r="BR15" s="11"/>
      <c r="BS15" s="11"/>
      <c r="BT15" s="11"/>
      <c r="BU15" s="11"/>
      <c r="BV15" s="11"/>
      <c r="BW15" s="8">
        <v>8732</v>
      </c>
      <c r="BX15" s="8">
        <v>4911</v>
      </c>
      <c r="BY15" s="11">
        <f t="shared" si="34"/>
        <v>56.241410902427859</v>
      </c>
      <c r="BZ15" s="8">
        <v>27882.799999999999</v>
      </c>
      <c r="CA15" s="8">
        <v>27382.799999999999</v>
      </c>
      <c r="CB15" s="11">
        <v>98.206779806906056</v>
      </c>
      <c r="CC15" s="8"/>
      <c r="CD15" s="8"/>
      <c r="CE15" s="11"/>
      <c r="CF15" s="11"/>
      <c r="CG15" s="8"/>
      <c r="CH15" s="8"/>
      <c r="CI15" s="8"/>
      <c r="CJ15" s="8">
        <v>7175.5140000000001</v>
      </c>
      <c r="CK15" s="11"/>
      <c r="CL15" s="10">
        <f t="shared" si="35"/>
        <v>0</v>
      </c>
      <c r="CM15" s="12">
        <f t="shared" si="36"/>
        <v>212614.39999999999</v>
      </c>
      <c r="CN15" s="12">
        <f t="shared" si="37"/>
        <v>65773.983000000007</v>
      </c>
      <c r="CO15" s="7">
        <f t="shared" si="18"/>
        <v>30.935808204900521</v>
      </c>
      <c r="CP15" s="8">
        <v>3150</v>
      </c>
      <c r="CQ15" s="8">
        <v>787.5</v>
      </c>
      <c r="CR15" s="11">
        <f t="shared" si="38"/>
        <v>25</v>
      </c>
      <c r="CS15" s="8">
        <v>140</v>
      </c>
      <c r="CT15" s="8">
        <v>34.869999999999997</v>
      </c>
      <c r="CU15" s="11">
        <f t="shared" si="39"/>
        <v>24.907142857142858</v>
      </c>
      <c r="CV15" s="8">
        <v>373.9</v>
      </c>
      <c r="CW15" s="8">
        <v>81</v>
      </c>
      <c r="CX15" s="11">
        <f t="shared" si="40"/>
        <v>21.663546402781492</v>
      </c>
      <c r="CY15" s="8"/>
      <c r="CZ15" s="8"/>
      <c r="DA15" s="10"/>
      <c r="DB15" s="8"/>
      <c r="DC15" s="8"/>
      <c r="DD15" s="8"/>
      <c r="DE15" s="8"/>
      <c r="DF15" s="8"/>
      <c r="DG15" s="10"/>
      <c r="DH15" s="8"/>
      <c r="DI15" s="8"/>
      <c r="DJ15" s="10"/>
      <c r="DK15" s="8"/>
      <c r="DL15" s="8"/>
      <c r="DM15" s="10"/>
      <c r="DN15" s="8">
        <v>45181.8</v>
      </c>
      <c r="DO15" s="8">
        <v>15567.287</v>
      </c>
      <c r="DP15" s="10">
        <f t="shared" si="22"/>
        <v>34.454773824858677</v>
      </c>
      <c r="DQ15" s="8">
        <v>694</v>
      </c>
      <c r="DR15" s="8">
        <v>170.2</v>
      </c>
      <c r="DS15" s="11">
        <f t="shared" si="41"/>
        <v>24.524495677233425</v>
      </c>
      <c r="DT15" s="8">
        <v>142689</v>
      </c>
      <c r="DU15" s="8">
        <v>44243.186000000002</v>
      </c>
      <c r="DV15" s="10">
        <f t="shared" si="23"/>
        <v>31.006725115460895</v>
      </c>
      <c r="DW15" s="8">
        <v>198.3</v>
      </c>
      <c r="DX15" s="8">
        <v>50.4</v>
      </c>
      <c r="DY15" s="10">
        <f t="shared" si="24"/>
        <v>25.416036308623298</v>
      </c>
      <c r="DZ15" s="8">
        <v>2779.1</v>
      </c>
      <c r="EA15" s="8">
        <v>650.1</v>
      </c>
      <c r="EB15" s="10">
        <f t="shared" si="25"/>
        <v>23.392465186571194</v>
      </c>
      <c r="EC15" s="8">
        <v>63.7</v>
      </c>
      <c r="ED15" s="8">
        <v>15.9</v>
      </c>
      <c r="EE15" s="11">
        <f t="shared" si="42"/>
        <v>24.960753532182103</v>
      </c>
      <c r="EF15" s="8">
        <v>13227</v>
      </c>
      <c r="EG15" s="8">
        <v>3433.357</v>
      </c>
      <c r="EH15" s="11">
        <f t="shared" si="26"/>
        <v>25.957186058819079</v>
      </c>
      <c r="EI15" s="8">
        <v>2180.8000000000002</v>
      </c>
      <c r="EJ15" s="8">
        <v>287.2</v>
      </c>
      <c r="EK15" s="11">
        <f t="shared" si="27"/>
        <v>13.16947909024211</v>
      </c>
      <c r="EL15" s="8"/>
      <c r="EM15" s="8"/>
      <c r="EN15" s="8"/>
      <c r="EO15" s="8"/>
      <c r="EP15" s="8"/>
      <c r="EQ15" s="10"/>
      <c r="ER15" s="8"/>
      <c r="ES15" s="8"/>
      <c r="ET15" s="10"/>
      <c r="EU15" s="8">
        <v>1430.4</v>
      </c>
      <c r="EV15" s="8">
        <v>357.6</v>
      </c>
      <c r="EW15" s="10">
        <f t="shared" si="28"/>
        <v>25</v>
      </c>
      <c r="EX15" s="8">
        <v>35.6</v>
      </c>
      <c r="EY15" s="8"/>
      <c r="EZ15" s="10">
        <f t="shared" si="29"/>
        <v>0</v>
      </c>
      <c r="FA15" s="8">
        <v>2.4</v>
      </c>
      <c r="FB15" s="8">
        <v>0.6</v>
      </c>
      <c r="FC15" s="11">
        <f t="shared" si="43"/>
        <v>25</v>
      </c>
      <c r="FD15" s="8"/>
      <c r="FE15" s="8"/>
      <c r="FF15" s="8"/>
      <c r="FG15" s="8">
        <v>0</v>
      </c>
      <c r="FH15" s="8"/>
      <c r="FI15" s="11" t="e">
        <f t="shared" si="4"/>
        <v>#DIV/0!</v>
      </c>
      <c r="FJ15" s="8">
        <v>468.4</v>
      </c>
      <c r="FK15" s="8">
        <v>94.783000000000001</v>
      </c>
      <c r="FL15" s="11">
        <f t="shared" si="44"/>
        <v>20.235482493595217</v>
      </c>
      <c r="FM15" s="21"/>
      <c r="FN15" s="21"/>
      <c r="FO15" s="21"/>
      <c r="FP15" s="21"/>
      <c r="FQ15" s="8"/>
      <c r="FR15" s="8"/>
      <c r="FS15" s="8"/>
      <c r="FT15" s="7">
        <f t="shared" si="8"/>
        <v>317800.614</v>
      </c>
      <c r="FU15" s="7">
        <f t="shared" si="9"/>
        <v>118355.183</v>
      </c>
      <c r="FV15" s="7">
        <f t="shared" si="30"/>
        <v>37.241961716285424</v>
      </c>
    </row>
    <row r="16" spans="1:178" x14ac:dyDescent="0.25">
      <c r="A16" s="14" t="s">
        <v>130</v>
      </c>
      <c r="B16" s="15" t="s">
        <v>88</v>
      </c>
      <c r="C16" s="7">
        <f t="shared" si="10"/>
        <v>94956</v>
      </c>
      <c r="D16" s="7">
        <f t="shared" si="11"/>
        <v>23739</v>
      </c>
      <c r="E16" s="7">
        <f t="shared" si="12"/>
        <v>25</v>
      </c>
      <c r="F16" s="1"/>
      <c r="G16" s="1"/>
      <c r="H16" s="8"/>
      <c r="I16" s="8">
        <v>94956</v>
      </c>
      <c r="J16" s="8">
        <v>23739</v>
      </c>
      <c r="K16" s="11">
        <f t="shared" si="31"/>
        <v>25</v>
      </c>
      <c r="L16" s="11"/>
      <c r="M16" s="8"/>
      <c r="N16" s="8"/>
      <c r="O16" s="11"/>
      <c r="P16" s="7">
        <f t="shared" si="13"/>
        <v>86226.3</v>
      </c>
      <c r="Q16" s="7">
        <f t="shared" si="14"/>
        <v>19529.625770000002</v>
      </c>
      <c r="R16" s="7">
        <f t="shared" si="32"/>
        <v>22.64926799595947</v>
      </c>
      <c r="S16" s="8">
        <v>1653</v>
      </c>
      <c r="T16" s="8">
        <v>1576.4057700000001</v>
      </c>
      <c r="U16" s="11">
        <f t="shared" si="33"/>
        <v>95.366350272232296</v>
      </c>
      <c r="V16" s="8">
        <v>22696.3</v>
      </c>
      <c r="W16" s="8">
        <v>17513.22</v>
      </c>
      <c r="X16" s="11">
        <f t="shared" si="15"/>
        <v>77.16332618091937</v>
      </c>
      <c r="Y16" s="11"/>
      <c r="Z16" s="11"/>
      <c r="AA16" s="8"/>
      <c r="AB16" s="8"/>
      <c r="AC16" s="8"/>
      <c r="AD16" s="8"/>
      <c r="AE16" s="8"/>
      <c r="AF16" s="8"/>
      <c r="AG16" s="11"/>
      <c r="AH16" s="11"/>
      <c r="AI16" s="8"/>
      <c r="AJ16" s="8"/>
      <c r="AK16" s="10"/>
      <c r="AL16" s="8"/>
      <c r="AM16" s="8"/>
      <c r="AN16" s="10"/>
      <c r="AO16" s="8">
        <v>1137.4000000000001</v>
      </c>
      <c r="AP16" s="8">
        <v>440</v>
      </c>
      <c r="AQ16" s="11">
        <f t="shared" si="17"/>
        <v>38.684719535783366</v>
      </c>
      <c r="AR16" s="8"/>
      <c r="AS16" s="8"/>
      <c r="AT16" s="7"/>
      <c r="AU16" s="8"/>
      <c r="AV16" s="8"/>
      <c r="AW16" s="8"/>
      <c r="AX16" s="11"/>
      <c r="AY16" s="8"/>
      <c r="AZ16" s="8"/>
      <c r="BA16" s="8"/>
      <c r="BB16" s="8"/>
      <c r="BC16" s="8"/>
      <c r="BD16" s="11"/>
      <c r="BE16" s="8"/>
      <c r="BF16" s="8"/>
      <c r="BG16" s="11"/>
      <c r="BH16" s="8">
        <v>515.6</v>
      </c>
      <c r="BI16" s="8"/>
      <c r="BJ16" s="8">
        <f>BI16/BH16%</f>
        <v>0</v>
      </c>
      <c r="BK16" s="8"/>
      <c r="BL16" s="11"/>
      <c r="BM16" s="8"/>
      <c r="BN16" s="8"/>
      <c r="BO16" s="11"/>
      <c r="BP16" s="11"/>
      <c r="BQ16" s="11"/>
      <c r="BR16" s="11"/>
      <c r="BS16" s="11"/>
      <c r="BT16" s="11"/>
      <c r="BU16" s="11"/>
      <c r="BV16" s="11"/>
      <c r="BW16" s="8">
        <v>1528</v>
      </c>
      <c r="BX16" s="8"/>
      <c r="BY16" s="8"/>
      <c r="BZ16" s="8"/>
      <c r="CA16" s="8"/>
      <c r="CB16" s="11"/>
      <c r="CC16" s="8">
        <v>51696</v>
      </c>
      <c r="CD16" s="8"/>
      <c r="CE16" s="8">
        <f>CD16/CC16%</f>
        <v>0</v>
      </c>
      <c r="CF16" s="8"/>
      <c r="CG16" s="8"/>
      <c r="CH16" s="8"/>
      <c r="CI16" s="8"/>
      <c r="CJ16" s="8">
        <v>7000</v>
      </c>
      <c r="CK16" s="11"/>
      <c r="CL16" s="10">
        <f t="shared" si="35"/>
        <v>0</v>
      </c>
      <c r="CM16" s="12">
        <f t="shared" si="36"/>
        <v>115645.86360000001</v>
      </c>
      <c r="CN16" s="12">
        <f t="shared" si="37"/>
        <v>38668.923729999995</v>
      </c>
      <c r="CO16" s="7">
        <f t="shared" si="18"/>
        <v>33.437359993911613</v>
      </c>
      <c r="CP16" s="8">
        <v>1199</v>
      </c>
      <c r="CQ16" s="8">
        <v>299.7</v>
      </c>
      <c r="CR16" s="11">
        <f t="shared" si="38"/>
        <v>24.995829858215178</v>
      </c>
      <c r="CS16" s="8">
        <v>87.5</v>
      </c>
      <c r="CT16" s="8">
        <v>21.69</v>
      </c>
      <c r="CU16" s="11">
        <f t="shared" si="39"/>
        <v>24.78857142857143</v>
      </c>
      <c r="CV16" s="8">
        <v>231.9</v>
      </c>
      <c r="CW16" s="8">
        <v>70.5</v>
      </c>
      <c r="CX16" s="11">
        <f t="shared" si="40"/>
        <v>30.401034928848642</v>
      </c>
      <c r="CY16" s="8"/>
      <c r="CZ16" s="8"/>
      <c r="DA16" s="10"/>
      <c r="DB16" s="8"/>
      <c r="DC16" s="8"/>
      <c r="DD16" s="8"/>
      <c r="DE16" s="8">
        <v>1471.0236</v>
      </c>
      <c r="DF16" s="8">
        <v>434.53500000000003</v>
      </c>
      <c r="DG16" s="10">
        <f t="shared" si="19"/>
        <v>29.539634850181876</v>
      </c>
      <c r="DH16" s="8"/>
      <c r="DI16" s="8"/>
      <c r="DJ16" s="10"/>
      <c r="DK16" s="8">
        <v>0.9</v>
      </c>
      <c r="DL16" s="8"/>
      <c r="DM16" s="10">
        <f t="shared" si="21"/>
        <v>0</v>
      </c>
      <c r="DN16" s="8">
        <v>30696.799999999999</v>
      </c>
      <c r="DO16" s="8">
        <v>10691.145</v>
      </c>
      <c r="DP16" s="10">
        <f t="shared" si="22"/>
        <v>34.828206848922363</v>
      </c>
      <c r="DQ16" s="8">
        <v>166.4</v>
      </c>
      <c r="DR16" s="8">
        <v>45</v>
      </c>
      <c r="DS16" s="11">
        <f t="shared" si="41"/>
        <v>27.04326923076923</v>
      </c>
      <c r="DT16" s="8">
        <v>67382.8</v>
      </c>
      <c r="DU16" s="8">
        <v>23699.958999999999</v>
      </c>
      <c r="DV16" s="10">
        <f t="shared" si="23"/>
        <v>35.17211959134972</v>
      </c>
      <c r="DW16" s="8"/>
      <c r="DX16" s="8"/>
      <c r="DY16" s="10"/>
      <c r="DZ16" s="8">
        <v>953.5</v>
      </c>
      <c r="EA16" s="8">
        <v>254.3</v>
      </c>
      <c r="EB16" s="10">
        <f t="shared" si="25"/>
        <v>26.670162558993184</v>
      </c>
      <c r="EC16" s="8">
        <v>31.8</v>
      </c>
      <c r="ED16" s="8">
        <v>8.1</v>
      </c>
      <c r="EE16" s="11">
        <f t="shared" si="42"/>
        <v>25.471698113207545</v>
      </c>
      <c r="EF16" s="8">
        <v>10426.6</v>
      </c>
      <c r="EG16" s="8">
        <v>2463.5627300000001</v>
      </c>
      <c r="EH16" s="11">
        <f t="shared" si="26"/>
        <v>23.627670861066886</v>
      </c>
      <c r="EI16" s="8">
        <v>1041.5999999999999</v>
      </c>
      <c r="EJ16" s="8">
        <v>222.3</v>
      </c>
      <c r="EK16" s="11">
        <f t="shared" si="27"/>
        <v>21.342165898617516</v>
      </c>
      <c r="EL16" s="8"/>
      <c r="EM16" s="8"/>
      <c r="EN16" s="8"/>
      <c r="EO16" s="8"/>
      <c r="EP16" s="8"/>
      <c r="EQ16" s="10"/>
      <c r="ER16" s="8"/>
      <c r="ES16" s="8"/>
      <c r="ET16" s="10"/>
      <c r="EU16" s="8">
        <v>1016.2</v>
      </c>
      <c r="EV16" s="8">
        <v>254.05</v>
      </c>
      <c r="EW16" s="10">
        <f t="shared" si="28"/>
        <v>25</v>
      </c>
      <c r="EX16" s="8">
        <v>14.2</v>
      </c>
      <c r="EY16" s="8"/>
      <c r="EZ16" s="10">
        <f t="shared" si="29"/>
        <v>0</v>
      </c>
      <c r="FA16" s="8">
        <v>1.7</v>
      </c>
      <c r="FB16" s="8">
        <v>0.42</v>
      </c>
      <c r="FC16" s="11">
        <f t="shared" si="43"/>
        <v>24.705882352941174</v>
      </c>
      <c r="FD16" s="8">
        <v>359.44</v>
      </c>
      <c r="FE16" s="8">
        <v>90</v>
      </c>
      <c r="FF16" s="11">
        <f>FE16/FD16%</f>
        <v>25.038949476964167</v>
      </c>
      <c r="FG16" s="8">
        <v>27</v>
      </c>
      <c r="FH16" s="8"/>
      <c r="FI16" s="11">
        <f t="shared" si="4"/>
        <v>0</v>
      </c>
      <c r="FJ16" s="8">
        <v>537.5</v>
      </c>
      <c r="FK16" s="8">
        <v>113.66200000000001</v>
      </c>
      <c r="FL16" s="11">
        <f t="shared" si="44"/>
        <v>21.146418604651164</v>
      </c>
      <c r="FM16" s="21"/>
      <c r="FN16" s="21"/>
      <c r="FO16" s="21"/>
      <c r="FP16" s="21"/>
      <c r="FQ16" s="8"/>
      <c r="FR16" s="8"/>
      <c r="FS16" s="8"/>
      <c r="FT16" s="7">
        <f t="shared" si="8"/>
        <v>296828.16359999997</v>
      </c>
      <c r="FU16" s="7">
        <f t="shared" si="9"/>
        <v>81937.549499999994</v>
      </c>
      <c r="FV16" s="7">
        <f t="shared" si="30"/>
        <v>27.604371669535201</v>
      </c>
    </row>
    <row r="17" spans="1:178" x14ac:dyDescent="0.25">
      <c r="A17" s="14" t="s">
        <v>131</v>
      </c>
      <c r="B17" s="15" t="s">
        <v>89</v>
      </c>
      <c r="C17" s="7">
        <f t="shared" si="10"/>
        <v>42351</v>
      </c>
      <c r="D17" s="7">
        <f t="shared" si="11"/>
        <v>14187.6</v>
      </c>
      <c r="E17" s="7">
        <f t="shared" si="12"/>
        <v>33.500035418290004</v>
      </c>
      <c r="F17" s="1"/>
      <c r="G17" s="1"/>
      <c r="H17" s="8"/>
      <c r="I17" s="8">
        <v>42351</v>
      </c>
      <c r="J17" s="8">
        <v>14187.6</v>
      </c>
      <c r="K17" s="11">
        <f t="shared" si="31"/>
        <v>33.500035418290004</v>
      </c>
      <c r="L17" s="11"/>
      <c r="M17" s="8"/>
      <c r="N17" s="8"/>
      <c r="O17" s="11"/>
      <c r="P17" s="7">
        <f t="shared" si="13"/>
        <v>16143.5</v>
      </c>
      <c r="Q17" s="7">
        <f t="shared" si="14"/>
        <v>5672.4070000000002</v>
      </c>
      <c r="R17" s="7">
        <f t="shared" si="32"/>
        <v>35.137405147582619</v>
      </c>
      <c r="S17" s="8">
        <v>426</v>
      </c>
      <c r="T17" s="8">
        <v>340.358</v>
      </c>
      <c r="U17" s="11">
        <f t="shared" si="33"/>
        <v>79.896244131455404</v>
      </c>
      <c r="V17" s="8">
        <v>7075.5</v>
      </c>
      <c r="W17" s="8">
        <v>4409.049</v>
      </c>
      <c r="X17" s="11">
        <f t="shared" si="15"/>
        <v>62.314309942760232</v>
      </c>
      <c r="Y17" s="11"/>
      <c r="Z17" s="11"/>
      <c r="AA17" s="8"/>
      <c r="AB17" s="8"/>
      <c r="AC17" s="8"/>
      <c r="AD17" s="8"/>
      <c r="AE17" s="8"/>
      <c r="AF17" s="8"/>
      <c r="AG17" s="11"/>
      <c r="AH17" s="11"/>
      <c r="AI17" s="8"/>
      <c r="AJ17" s="8"/>
      <c r="AK17" s="10"/>
      <c r="AL17" s="8"/>
      <c r="AM17" s="8"/>
      <c r="AN17" s="10"/>
      <c r="AO17" s="8"/>
      <c r="AP17" s="8"/>
      <c r="AQ17" s="11"/>
      <c r="AR17" s="8"/>
      <c r="AS17" s="8"/>
      <c r="AT17" s="7"/>
      <c r="AU17" s="8"/>
      <c r="AV17" s="8"/>
      <c r="AW17" s="8"/>
      <c r="AX17" s="11"/>
      <c r="AY17" s="8"/>
      <c r="AZ17" s="8"/>
      <c r="BA17" s="8"/>
      <c r="BB17" s="8"/>
      <c r="BC17" s="8"/>
      <c r="BD17" s="11"/>
      <c r="BE17" s="8"/>
      <c r="BF17" s="8"/>
      <c r="BG17" s="11"/>
      <c r="BH17" s="8"/>
      <c r="BI17" s="8"/>
      <c r="BJ17" s="8"/>
      <c r="BK17" s="8"/>
      <c r="BL17" s="11"/>
      <c r="BM17" s="8"/>
      <c r="BN17" s="8"/>
      <c r="BO17" s="11"/>
      <c r="BP17" s="11"/>
      <c r="BQ17" s="11"/>
      <c r="BR17" s="11"/>
      <c r="BS17" s="11"/>
      <c r="BT17" s="11"/>
      <c r="BU17" s="11"/>
      <c r="BV17" s="11"/>
      <c r="BW17" s="8">
        <v>1642</v>
      </c>
      <c r="BX17" s="8">
        <v>923</v>
      </c>
      <c r="BY17" s="11">
        <f t="shared" si="34"/>
        <v>56.211936662606568</v>
      </c>
      <c r="BZ17" s="8"/>
      <c r="CA17" s="8"/>
      <c r="CB17" s="11"/>
      <c r="CC17" s="8"/>
      <c r="CD17" s="8"/>
      <c r="CE17" s="8"/>
      <c r="CF17" s="8"/>
      <c r="CG17" s="8"/>
      <c r="CH17" s="8"/>
      <c r="CI17" s="8"/>
      <c r="CJ17" s="8">
        <v>7000</v>
      </c>
      <c r="CK17" s="11"/>
      <c r="CL17" s="10">
        <f t="shared" si="35"/>
        <v>0</v>
      </c>
      <c r="CM17" s="12">
        <f t="shared" si="36"/>
        <v>105192.6</v>
      </c>
      <c r="CN17" s="12">
        <f t="shared" si="37"/>
        <v>23907.835999999999</v>
      </c>
      <c r="CO17" s="7">
        <f t="shared" si="18"/>
        <v>22.727678562940735</v>
      </c>
      <c r="CP17" s="8">
        <v>1138</v>
      </c>
      <c r="CQ17" s="8">
        <v>284.39999999999998</v>
      </c>
      <c r="CR17" s="11">
        <f t="shared" si="38"/>
        <v>24.991212653778554</v>
      </c>
      <c r="CS17" s="8">
        <v>192.5</v>
      </c>
      <c r="CT17" s="8">
        <v>48.04</v>
      </c>
      <c r="CU17" s="11">
        <f t="shared" si="39"/>
        <v>24.955844155844154</v>
      </c>
      <c r="CV17" s="8">
        <v>181.6</v>
      </c>
      <c r="CW17" s="8">
        <v>51.5</v>
      </c>
      <c r="CX17" s="11">
        <f t="shared" si="40"/>
        <v>28.359030837004408</v>
      </c>
      <c r="CY17" s="8"/>
      <c r="CZ17" s="8"/>
      <c r="DA17" s="10"/>
      <c r="DB17" s="8"/>
      <c r="DC17" s="8"/>
      <c r="DD17" s="8"/>
      <c r="DE17" s="8"/>
      <c r="DF17" s="8"/>
      <c r="DG17" s="10"/>
      <c r="DH17" s="8"/>
      <c r="DI17" s="8"/>
      <c r="DJ17" s="10"/>
      <c r="DK17" s="8">
        <v>0</v>
      </c>
      <c r="DL17" s="8"/>
      <c r="DM17" s="10"/>
      <c r="DN17" s="8">
        <v>12384.1</v>
      </c>
      <c r="DO17" s="8">
        <v>3393.5169999999998</v>
      </c>
      <c r="DP17" s="10">
        <f t="shared" si="22"/>
        <v>27.40220928448575</v>
      </c>
      <c r="DQ17" s="8">
        <v>602.29999999999995</v>
      </c>
      <c r="DR17" s="8">
        <v>40</v>
      </c>
      <c r="DS17" s="11">
        <f t="shared" si="41"/>
        <v>6.6412086999833972</v>
      </c>
      <c r="DT17" s="8">
        <v>80819</v>
      </c>
      <c r="DU17" s="8">
        <v>17941.740000000002</v>
      </c>
      <c r="DV17" s="10">
        <f t="shared" si="23"/>
        <v>22.19990348804118</v>
      </c>
      <c r="DW17" s="8"/>
      <c r="DX17" s="8"/>
      <c r="DY17" s="10"/>
      <c r="DZ17" s="8">
        <v>2232.6</v>
      </c>
      <c r="EA17" s="8">
        <v>591.4</v>
      </c>
      <c r="EB17" s="10">
        <f t="shared" si="25"/>
        <v>26.489294992385556</v>
      </c>
      <c r="EC17" s="8">
        <v>63.7</v>
      </c>
      <c r="ED17" s="8">
        <v>15.9</v>
      </c>
      <c r="EE17" s="11">
        <f t="shared" si="42"/>
        <v>24.960753532182103</v>
      </c>
      <c r="EF17" s="8">
        <v>5300.8</v>
      </c>
      <c r="EG17" s="8">
        <v>1099.819</v>
      </c>
      <c r="EH17" s="11">
        <f t="shared" si="26"/>
        <v>20.748170087533957</v>
      </c>
      <c r="EI17" s="8">
        <v>817.8</v>
      </c>
      <c r="EJ17" s="8">
        <v>105.1</v>
      </c>
      <c r="EK17" s="11">
        <f t="shared" si="27"/>
        <v>12.851552946930791</v>
      </c>
      <c r="EL17" s="8"/>
      <c r="EM17" s="8"/>
      <c r="EN17" s="8"/>
      <c r="EO17" s="8"/>
      <c r="EP17" s="8"/>
      <c r="EQ17" s="10"/>
      <c r="ER17" s="8"/>
      <c r="ES17" s="8"/>
      <c r="ET17" s="10"/>
      <c r="EU17" s="8">
        <v>1011</v>
      </c>
      <c r="EV17" s="8">
        <v>252.75</v>
      </c>
      <c r="EW17" s="10">
        <f t="shared" si="28"/>
        <v>25</v>
      </c>
      <c r="EX17" s="8">
        <v>14.9</v>
      </c>
      <c r="EY17" s="8"/>
      <c r="EZ17" s="10">
        <f t="shared" si="29"/>
        <v>0</v>
      </c>
      <c r="FA17" s="8">
        <v>0.3</v>
      </c>
      <c r="FB17" s="8">
        <v>7.0000000000000007E-2</v>
      </c>
      <c r="FC17" s="11">
        <f t="shared" si="43"/>
        <v>23.333333333333336</v>
      </c>
      <c r="FD17" s="8"/>
      <c r="FE17" s="8"/>
      <c r="FF17" s="8"/>
      <c r="FG17" s="8">
        <v>0</v>
      </c>
      <c r="FH17" s="8"/>
      <c r="FI17" s="11" t="e">
        <f t="shared" si="4"/>
        <v>#DIV/0!</v>
      </c>
      <c r="FJ17" s="8">
        <v>434</v>
      </c>
      <c r="FK17" s="8">
        <v>83.6</v>
      </c>
      <c r="FL17" s="11">
        <f t="shared" si="44"/>
        <v>19.262672811059907</v>
      </c>
      <c r="FM17" s="21"/>
      <c r="FN17" s="21"/>
      <c r="FO17" s="21"/>
      <c r="FP17" s="21"/>
      <c r="FQ17" s="8"/>
      <c r="FR17" s="8"/>
      <c r="FS17" s="8"/>
      <c r="FT17" s="7">
        <f t="shared" si="8"/>
        <v>163687.1</v>
      </c>
      <c r="FU17" s="7">
        <f t="shared" si="9"/>
        <v>43767.843000000001</v>
      </c>
      <c r="FV17" s="7">
        <f t="shared" si="30"/>
        <v>26.738724676532236</v>
      </c>
    </row>
    <row r="18" spans="1:178" x14ac:dyDescent="0.25">
      <c r="A18" s="14" t="s">
        <v>132</v>
      </c>
      <c r="B18" s="15" t="s">
        <v>90</v>
      </c>
      <c r="C18" s="7">
        <f t="shared" si="10"/>
        <v>97353</v>
      </c>
      <c r="D18" s="7">
        <f t="shared" si="11"/>
        <v>24338.400000000001</v>
      </c>
      <c r="E18" s="7">
        <f t="shared" si="12"/>
        <v>25.000154078456752</v>
      </c>
      <c r="F18" s="1"/>
      <c r="G18" s="1"/>
      <c r="H18" s="8"/>
      <c r="I18" s="8">
        <v>97353</v>
      </c>
      <c r="J18" s="8">
        <v>24338.400000000001</v>
      </c>
      <c r="K18" s="11">
        <f t="shared" si="31"/>
        <v>25.000154078456752</v>
      </c>
      <c r="L18" s="11"/>
      <c r="M18" s="8"/>
      <c r="N18" s="8"/>
      <c r="O18" s="11"/>
      <c r="P18" s="7">
        <f t="shared" si="13"/>
        <v>43896.800000000003</v>
      </c>
      <c r="Q18" s="7">
        <f t="shared" si="14"/>
        <v>8610.2000000000007</v>
      </c>
      <c r="R18" s="7">
        <f t="shared" si="32"/>
        <v>19.614641613967304</v>
      </c>
      <c r="S18" s="8">
        <v>3400</v>
      </c>
      <c r="T18" s="8">
        <v>3400</v>
      </c>
      <c r="U18" s="11">
        <f t="shared" si="33"/>
        <v>100</v>
      </c>
      <c r="V18" s="8">
        <v>3100</v>
      </c>
      <c r="W18" s="8">
        <v>0</v>
      </c>
      <c r="X18" s="11">
        <f t="shared" si="15"/>
        <v>0</v>
      </c>
      <c r="Y18" s="11"/>
      <c r="Z18" s="11"/>
      <c r="AA18" s="8"/>
      <c r="AB18" s="8"/>
      <c r="AC18" s="8"/>
      <c r="AD18" s="8"/>
      <c r="AE18" s="8"/>
      <c r="AF18" s="8"/>
      <c r="AG18" s="11"/>
      <c r="AH18" s="11"/>
      <c r="AI18" s="8"/>
      <c r="AJ18" s="8"/>
      <c r="AK18" s="10"/>
      <c r="AL18" s="8"/>
      <c r="AM18" s="8"/>
      <c r="AN18" s="10"/>
      <c r="AO18" s="8">
        <v>1977.8</v>
      </c>
      <c r="AP18" s="8">
        <v>475.2</v>
      </c>
      <c r="AQ18" s="11">
        <f t="shared" si="17"/>
        <v>24.02669632925473</v>
      </c>
      <c r="AR18" s="8"/>
      <c r="AS18" s="8"/>
      <c r="AT18" s="7"/>
      <c r="AU18" s="8">
        <v>27000</v>
      </c>
      <c r="AV18" s="8"/>
      <c r="AW18" s="8">
        <f>AV18/AU18%</f>
        <v>0</v>
      </c>
      <c r="AX18" s="11"/>
      <c r="AY18" s="8"/>
      <c r="AZ18" s="8"/>
      <c r="BA18" s="8"/>
      <c r="BB18" s="8"/>
      <c r="BC18" s="8"/>
      <c r="BD18" s="11"/>
      <c r="BE18" s="8"/>
      <c r="BF18" s="8"/>
      <c r="BG18" s="11"/>
      <c r="BH18" s="8"/>
      <c r="BI18" s="8"/>
      <c r="BJ18" s="8"/>
      <c r="BK18" s="8"/>
      <c r="BL18" s="11"/>
      <c r="BM18" s="8"/>
      <c r="BN18" s="8"/>
      <c r="BO18" s="11"/>
      <c r="BP18" s="11"/>
      <c r="BQ18" s="11"/>
      <c r="BR18" s="11"/>
      <c r="BS18" s="11"/>
      <c r="BT18" s="11"/>
      <c r="BU18" s="11"/>
      <c r="BV18" s="11"/>
      <c r="BW18" s="8">
        <v>8419</v>
      </c>
      <c r="BX18" s="8">
        <v>4735</v>
      </c>
      <c r="BY18" s="11">
        <f t="shared" si="34"/>
        <v>56.241833947024588</v>
      </c>
      <c r="BZ18" s="8"/>
      <c r="CA18" s="8"/>
      <c r="CB18" s="11"/>
      <c r="CC18" s="8"/>
      <c r="CD18" s="8"/>
      <c r="CE18" s="8"/>
      <c r="CF18" s="8"/>
      <c r="CG18" s="8"/>
      <c r="CH18" s="8"/>
      <c r="CI18" s="8"/>
      <c r="CJ18" s="8"/>
      <c r="CK18" s="11"/>
      <c r="CL18" s="10"/>
      <c r="CM18" s="12">
        <f t="shared" si="36"/>
        <v>298136.43050000007</v>
      </c>
      <c r="CN18" s="12">
        <f t="shared" si="37"/>
        <v>84024.961970000004</v>
      </c>
      <c r="CO18" s="7">
        <f t="shared" si="18"/>
        <v>28.183393028850251</v>
      </c>
      <c r="CP18" s="8">
        <v>5260</v>
      </c>
      <c r="CQ18" s="8">
        <v>1314.9</v>
      </c>
      <c r="CR18" s="11">
        <f t="shared" si="38"/>
        <v>24.99809885931559</v>
      </c>
      <c r="CS18" s="8">
        <v>227.5</v>
      </c>
      <c r="CT18" s="8">
        <v>56.76</v>
      </c>
      <c r="CU18" s="11">
        <f t="shared" si="39"/>
        <v>24.94945054945055</v>
      </c>
      <c r="CV18" s="8">
        <v>405.8</v>
      </c>
      <c r="CW18" s="8">
        <v>100.2</v>
      </c>
      <c r="CX18" s="11">
        <f t="shared" si="40"/>
        <v>24.691966485953674</v>
      </c>
      <c r="CY18" s="8"/>
      <c r="CZ18" s="8"/>
      <c r="DA18" s="10"/>
      <c r="DB18" s="8"/>
      <c r="DC18" s="8"/>
      <c r="DD18" s="8"/>
      <c r="DE18" s="8">
        <v>253.8305</v>
      </c>
      <c r="DF18" s="8">
        <v>89.027110000000008</v>
      </c>
      <c r="DG18" s="10">
        <f t="shared" si="19"/>
        <v>35.073448620240676</v>
      </c>
      <c r="DH18" s="8"/>
      <c r="DI18" s="8"/>
      <c r="DJ18" s="10"/>
      <c r="DK18" s="8">
        <v>0.1</v>
      </c>
      <c r="DL18" s="8"/>
      <c r="DM18" s="10">
        <f t="shared" si="21"/>
        <v>0</v>
      </c>
      <c r="DN18" s="8">
        <v>72010.2</v>
      </c>
      <c r="DO18" s="8">
        <v>19936.853999999999</v>
      </c>
      <c r="DP18" s="10">
        <f t="shared" si="22"/>
        <v>27.686152795020707</v>
      </c>
      <c r="DQ18" s="8">
        <v>1200.8</v>
      </c>
      <c r="DR18" s="8">
        <v>135</v>
      </c>
      <c r="DS18" s="11">
        <f t="shared" si="41"/>
        <v>11.242504996668888</v>
      </c>
      <c r="DT18" s="8">
        <v>197620.6</v>
      </c>
      <c r="DU18" s="8">
        <v>57186.271000000001</v>
      </c>
      <c r="DV18" s="10">
        <f t="shared" si="23"/>
        <v>28.937403792924421</v>
      </c>
      <c r="DW18" s="8"/>
      <c r="DX18" s="8"/>
      <c r="DY18" s="10"/>
      <c r="DZ18" s="8">
        <v>3422.5</v>
      </c>
      <c r="EA18" s="8">
        <v>796.3</v>
      </c>
      <c r="EB18" s="10">
        <f t="shared" si="25"/>
        <v>23.26661796932067</v>
      </c>
      <c r="EC18" s="8">
        <v>95.5</v>
      </c>
      <c r="ED18" s="8">
        <v>24</v>
      </c>
      <c r="EE18" s="11">
        <f t="shared" si="42"/>
        <v>25.130890052356023</v>
      </c>
      <c r="EF18" s="8">
        <v>12053.1</v>
      </c>
      <c r="EG18" s="8">
        <v>2793.1568600000001</v>
      </c>
      <c r="EH18" s="11">
        <f t="shared" si="26"/>
        <v>23.173763264222483</v>
      </c>
      <c r="EI18" s="8">
        <v>3543.9</v>
      </c>
      <c r="EJ18" s="8">
        <v>1068</v>
      </c>
      <c r="EK18" s="11">
        <f t="shared" si="27"/>
        <v>30.136290527385086</v>
      </c>
      <c r="EL18" s="8"/>
      <c r="EM18" s="8"/>
      <c r="EN18" s="8"/>
      <c r="EO18" s="8"/>
      <c r="EP18" s="8"/>
      <c r="EQ18" s="10"/>
      <c r="ER18" s="8"/>
      <c r="ES18" s="8"/>
      <c r="ET18" s="10"/>
      <c r="EU18" s="8">
        <v>1467.4</v>
      </c>
      <c r="EV18" s="8">
        <v>366.85</v>
      </c>
      <c r="EW18" s="10">
        <f t="shared" si="28"/>
        <v>25</v>
      </c>
      <c r="EX18" s="8">
        <v>64</v>
      </c>
      <c r="EY18" s="8"/>
      <c r="EZ18" s="10">
        <f t="shared" si="29"/>
        <v>0</v>
      </c>
      <c r="FA18" s="8">
        <v>1.5</v>
      </c>
      <c r="FB18" s="8">
        <v>0.36</v>
      </c>
      <c r="FC18" s="11">
        <f t="shared" si="43"/>
        <v>24</v>
      </c>
      <c r="FD18" s="8"/>
      <c r="FE18" s="8"/>
      <c r="FF18" s="8"/>
      <c r="FG18" s="8">
        <v>0</v>
      </c>
      <c r="FH18" s="8"/>
      <c r="FI18" s="11" t="e">
        <f t="shared" si="4"/>
        <v>#DIV/0!</v>
      </c>
      <c r="FJ18" s="8">
        <v>509.7</v>
      </c>
      <c r="FK18" s="8">
        <v>157.28299999999999</v>
      </c>
      <c r="FL18" s="11">
        <f t="shared" si="44"/>
        <v>30.857955660192271</v>
      </c>
      <c r="FM18" s="21"/>
      <c r="FN18" s="21"/>
      <c r="FO18" s="21"/>
      <c r="FP18" s="21"/>
      <c r="FQ18" s="8"/>
      <c r="FR18" s="8"/>
      <c r="FS18" s="8"/>
      <c r="FT18" s="7">
        <f t="shared" si="8"/>
        <v>439386.23050000006</v>
      </c>
      <c r="FU18" s="7">
        <f t="shared" si="9"/>
        <v>116973.56197000001</v>
      </c>
      <c r="FV18" s="7">
        <f t="shared" si="30"/>
        <v>26.622036343034651</v>
      </c>
    </row>
    <row r="19" spans="1:178" ht="25.5" x14ac:dyDescent="0.25">
      <c r="A19" s="14" t="s">
        <v>133</v>
      </c>
      <c r="B19" s="16" t="s">
        <v>91</v>
      </c>
      <c r="C19" s="7">
        <f t="shared" si="10"/>
        <v>67765</v>
      </c>
      <c r="D19" s="7">
        <f t="shared" si="11"/>
        <v>22641.3</v>
      </c>
      <c r="E19" s="7">
        <f t="shared" si="12"/>
        <v>33.41149560982808</v>
      </c>
      <c r="F19" s="1"/>
      <c r="G19" s="1"/>
      <c r="H19" s="8"/>
      <c r="I19" s="8">
        <v>67765</v>
      </c>
      <c r="J19" s="8">
        <v>22641.3</v>
      </c>
      <c r="K19" s="11">
        <f t="shared" si="31"/>
        <v>33.41149560982808</v>
      </c>
      <c r="L19" s="11"/>
      <c r="M19" s="8"/>
      <c r="N19" s="8"/>
      <c r="O19" s="11"/>
      <c r="P19" s="7">
        <f t="shared" si="13"/>
        <v>13631.2</v>
      </c>
      <c r="Q19" s="7">
        <f t="shared" si="14"/>
        <v>2800</v>
      </c>
      <c r="R19" s="7">
        <f t="shared" si="32"/>
        <v>20.541111567580256</v>
      </c>
      <c r="S19" s="8">
        <v>2800</v>
      </c>
      <c r="T19" s="8">
        <v>2800</v>
      </c>
      <c r="U19" s="11">
        <f t="shared" si="33"/>
        <v>100</v>
      </c>
      <c r="V19" s="8">
        <v>309.2</v>
      </c>
      <c r="W19" s="8">
        <v>0</v>
      </c>
      <c r="X19" s="11">
        <f t="shared" si="15"/>
        <v>0</v>
      </c>
      <c r="Y19" s="11"/>
      <c r="Z19" s="11"/>
      <c r="AA19" s="8"/>
      <c r="AB19" s="8"/>
      <c r="AC19" s="8"/>
      <c r="AD19" s="8"/>
      <c r="AE19" s="8"/>
      <c r="AF19" s="8"/>
      <c r="AG19" s="11"/>
      <c r="AH19" s="11"/>
      <c r="AI19" s="8"/>
      <c r="AJ19" s="8"/>
      <c r="AK19" s="10"/>
      <c r="AL19" s="8"/>
      <c r="AM19" s="8"/>
      <c r="AN19" s="10"/>
      <c r="AO19" s="8"/>
      <c r="AP19" s="8"/>
      <c r="AQ19" s="11"/>
      <c r="AR19" s="8"/>
      <c r="AS19" s="8"/>
      <c r="AT19" s="7"/>
      <c r="AU19" s="8"/>
      <c r="AV19" s="8"/>
      <c r="AW19" s="8"/>
      <c r="AX19" s="11"/>
      <c r="AY19" s="8"/>
      <c r="AZ19" s="8"/>
      <c r="BA19" s="8"/>
      <c r="BB19" s="8"/>
      <c r="BC19" s="8"/>
      <c r="BD19" s="11"/>
      <c r="BE19" s="8"/>
      <c r="BF19" s="8"/>
      <c r="BG19" s="11"/>
      <c r="BH19" s="8"/>
      <c r="BI19" s="8"/>
      <c r="BJ19" s="8"/>
      <c r="BK19" s="8"/>
      <c r="BL19" s="11"/>
      <c r="BM19" s="8"/>
      <c r="BN19" s="8"/>
      <c r="BO19" s="11"/>
      <c r="BP19" s="11"/>
      <c r="BQ19" s="11"/>
      <c r="BR19" s="11"/>
      <c r="BS19" s="11"/>
      <c r="BT19" s="11"/>
      <c r="BU19" s="11"/>
      <c r="BV19" s="11"/>
      <c r="BW19" s="8">
        <v>522</v>
      </c>
      <c r="BX19" s="8"/>
      <c r="BY19" s="8"/>
      <c r="BZ19" s="8"/>
      <c r="CA19" s="8"/>
      <c r="CB19" s="11"/>
      <c r="CC19" s="8"/>
      <c r="CD19" s="8"/>
      <c r="CE19" s="8"/>
      <c r="CF19" s="8"/>
      <c r="CG19" s="8"/>
      <c r="CH19" s="8"/>
      <c r="CI19" s="8"/>
      <c r="CJ19" s="8">
        <v>10000</v>
      </c>
      <c r="CK19" s="11"/>
      <c r="CL19" s="10">
        <f t="shared" si="35"/>
        <v>0</v>
      </c>
      <c r="CM19" s="12">
        <f t="shared" si="36"/>
        <v>547263.79999999993</v>
      </c>
      <c r="CN19" s="12">
        <f t="shared" si="37"/>
        <v>145808.62300000002</v>
      </c>
      <c r="CO19" s="7">
        <f t="shared" si="18"/>
        <v>26.64320625628811</v>
      </c>
      <c r="CP19" s="8">
        <v>8863</v>
      </c>
      <c r="CQ19" s="8">
        <v>2215.8000000000002</v>
      </c>
      <c r="CR19" s="11">
        <f t="shared" si="38"/>
        <v>25.000564143066686</v>
      </c>
      <c r="CS19" s="8">
        <v>175</v>
      </c>
      <c r="CT19" s="8">
        <v>43.58</v>
      </c>
      <c r="CU19" s="11">
        <f t="shared" si="39"/>
        <v>24.90285714285714</v>
      </c>
      <c r="CV19" s="8">
        <v>425.1</v>
      </c>
      <c r="CW19" s="8">
        <v>106.28</v>
      </c>
      <c r="CX19" s="11">
        <f t="shared" si="40"/>
        <v>25.001176193836741</v>
      </c>
      <c r="CY19" s="8">
        <v>774.7</v>
      </c>
      <c r="CZ19" s="8">
        <v>774.7</v>
      </c>
      <c r="DA19" s="10">
        <f t="shared" si="48"/>
        <v>100</v>
      </c>
      <c r="DB19" s="8">
        <v>85.6</v>
      </c>
      <c r="DC19" s="8">
        <v>42.8</v>
      </c>
      <c r="DD19" s="11">
        <f>DC19/DB19%</f>
        <v>50</v>
      </c>
      <c r="DE19" s="8">
        <v>6500</v>
      </c>
      <c r="DF19" s="8">
        <v>93.016999999999996</v>
      </c>
      <c r="DG19" s="10">
        <f t="shared" si="19"/>
        <v>1.4310307692307691</v>
      </c>
      <c r="DH19" s="8"/>
      <c r="DI19" s="8"/>
      <c r="DJ19" s="10"/>
      <c r="DK19" s="8">
        <v>3.8</v>
      </c>
      <c r="DL19" s="8"/>
      <c r="DM19" s="10">
        <f t="shared" si="21"/>
        <v>0</v>
      </c>
      <c r="DN19" s="8">
        <v>197585.7</v>
      </c>
      <c r="DO19" s="8">
        <v>54289.98</v>
      </c>
      <c r="DP19" s="10">
        <f t="shared" si="22"/>
        <v>27.476674678380064</v>
      </c>
      <c r="DQ19" s="8">
        <v>4883.2</v>
      </c>
      <c r="DR19" s="8">
        <v>1100</v>
      </c>
      <c r="DS19" s="11">
        <f t="shared" si="41"/>
        <v>22.5262123197903</v>
      </c>
      <c r="DT19" s="8">
        <v>280483.09999999998</v>
      </c>
      <c r="DU19" s="8">
        <v>74746.426999999996</v>
      </c>
      <c r="DV19" s="10">
        <f t="shared" si="23"/>
        <v>26.649173158739334</v>
      </c>
      <c r="DW19" s="8">
        <v>643</v>
      </c>
      <c r="DX19" s="8">
        <v>144</v>
      </c>
      <c r="DY19" s="10">
        <f t="shared" si="24"/>
        <v>22.3950233281493</v>
      </c>
      <c r="DZ19" s="8">
        <v>7523.3</v>
      </c>
      <c r="EA19" s="8">
        <v>1933.1</v>
      </c>
      <c r="EB19" s="10">
        <f t="shared" si="25"/>
        <v>25.694841359509788</v>
      </c>
      <c r="EC19" s="8">
        <v>191.1</v>
      </c>
      <c r="ED19" s="8">
        <v>47.7</v>
      </c>
      <c r="EE19" s="11">
        <f t="shared" si="42"/>
        <v>24.960753532182103</v>
      </c>
      <c r="EF19" s="8">
        <v>32211.1</v>
      </c>
      <c r="EG19" s="8">
        <v>8719.0400000000009</v>
      </c>
      <c r="EH19" s="11">
        <f t="shared" si="26"/>
        <v>27.068432931504983</v>
      </c>
      <c r="EI19" s="8">
        <v>5452.1</v>
      </c>
      <c r="EJ19" s="8">
        <v>1101.3</v>
      </c>
      <c r="EK19" s="11">
        <f t="shared" si="27"/>
        <v>20.199556134333559</v>
      </c>
      <c r="EL19" s="8"/>
      <c r="EM19" s="8"/>
      <c r="EN19" s="8"/>
      <c r="EO19" s="8"/>
      <c r="EP19" s="8"/>
      <c r="EQ19" s="10"/>
      <c r="ER19" s="8"/>
      <c r="ES19" s="8"/>
      <c r="ET19" s="10"/>
      <c r="EU19" s="8">
        <v>777.9</v>
      </c>
      <c r="EV19" s="8">
        <v>194.47499999999999</v>
      </c>
      <c r="EW19" s="10">
        <f t="shared" si="28"/>
        <v>25</v>
      </c>
      <c r="EX19" s="8">
        <v>112.1</v>
      </c>
      <c r="EY19" s="8"/>
      <c r="EZ19" s="10">
        <f t="shared" si="29"/>
        <v>0</v>
      </c>
      <c r="FA19" s="8">
        <v>17.399999999999999</v>
      </c>
      <c r="FB19" s="8">
        <v>4.3</v>
      </c>
      <c r="FC19" s="11">
        <f t="shared" si="43"/>
        <v>24.712643678160919</v>
      </c>
      <c r="FD19" s="8"/>
      <c r="FE19" s="8"/>
      <c r="FF19" s="8"/>
      <c r="FG19" s="8">
        <v>0</v>
      </c>
      <c r="FH19" s="8"/>
      <c r="FI19" s="11" t="e">
        <f t="shared" si="4"/>
        <v>#DIV/0!</v>
      </c>
      <c r="FJ19" s="8">
        <v>556.6</v>
      </c>
      <c r="FK19" s="8">
        <v>252.124</v>
      </c>
      <c r="FL19" s="11">
        <f t="shared" si="44"/>
        <v>45.297161336687026</v>
      </c>
      <c r="FM19" s="21"/>
      <c r="FN19" s="21"/>
      <c r="FO19" s="21"/>
      <c r="FP19" s="21"/>
      <c r="FQ19" s="8"/>
      <c r="FR19" s="8"/>
      <c r="FS19" s="8"/>
      <c r="FT19" s="7">
        <f t="shared" si="8"/>
        <v>628659.99999999988</v>
      </c>
      <c r="FU19" s="7">
        <f t="shared" si="9"/>
        <v>171249.92300000001</v>
      </c>
      <c r="FV19" s="7">
        <f t="shared" si="30"/>
        <v>27.240467502306501</v>
      </c>
    </row>
    <row r="20" spans="1:178" x14ac:dyDescent="0.25">
      <c r="A20" s="14" t="s">
        <v>134</v>
      </c>
      <c r="B20" s="15" t="s">
        <v>92</v>
      </c>
      <c r="C20" s="7">
        <f t="shared" si="10"/>
        <v>90395</v>
      </c>
      <c r="D20" s="7">
        <f t="shared" si="11"/>
        <v>22598.7</v>
      </c>
      <c r="E20" s="7">
        <f t="shared" si="12"/>
        <v>24.999944687206149</v>
      </c>
      <c r="F20" s="1"/>
      <c r="G20" s="1"/>
      <c r="H20" s="8"/>
      <c r="I20" s="8">
        <v>90395</v>
      </c>
      <c r="J20" s="8">
        <v>22598.7</v>
      </c>
      <c r="K20" s="11">
        <f t="shared" si="31"/>
        <v>24.999944687206149</v>
      </c>
      <c r="L20" s="11"/>
      <c r="M20" s="8"/>
      <c r="N20" s="8"/>
      <c r="O20" s="11"/>
      <c r="P20" s="7">
        <f t="shared" si="13"/>
        <v>100018.59600000001</v>
      </c>
      <c r="Q20" s="7">
        <f t="shared" si="14"/>
        <v>92810.65363999999</v>
      </c>
      <c r="R20" s="7">
        <f t="shared" si="32"/>
        <v>92.793397779748872</v>
      </c>
      <c r="S20" s="8">
        <v>2148</v>
      </c>
      <c r="T20" s="8">
        <v>2148</v>
      </c>
      <c r="U20" s="11">
        <f t="shared" si="33"/>
        <v>100</v>
      </c>
      <c r="V20" s="8">
        <v>67708.3</v>
      </c>
      <c r="W20" s="8">
        <v>67570.357999999993</v>
      </c>
      <c r="X20" s="11">
        <f t="shared" si="15"/>
        <v>99.796270176625299</v>
      </c>
      <c r="Y20" s="11"/>
      <c r="Z20" s="11"/>
      <c r="AA20" s="8"/>
      <c r="AB20" s="8"/>
      <c r="AC20" s="8"/>
      <c r="AD20" s="8"/>
      <c r="AE20" s="8"/>
      <c r="AF20" s="8"/>
      <c r="AG20" s="11"/>
      <c r="AH20" s="11"/>
      <c r="AI20" s="8"/>
      <c r="AJ20" s="8"/>
      <c r="AK20" s="10"/>
      <c r="AL20" s="8"/>
      <c r="AM20" s="8"/>
      <c r="AN20" s="10"/>
      <c r="AO20" s="8"/>
      <c r="AP20" s="8"/>
      <c r="AQ20" s="11"/>
      <c r="AR20" s="8"/>
      <c r="AS20" s="8"/>
      <c r="AT20" s="7"/>
      <c r="AU20" s="8"/>
      <c r="AV20" s="8"/>
      <c r="AW20" s="8"/>
      <c r="AX20" s="11"/>
      <c r="AY20" s="8"/>
      <c r="AZ20" s="8"/>
      <c r="BA20" s="8"/>
      <c r="BB20" s="8">
        <v>20432.295999999998</v>
      </c>
      <c r="BC20" s="8">
        <v>20432.29564</v>
      </c>
      <c r="BD20" s="11">
        <v>99.999998238083478</v>
      </c>
      <c r="BE20" s="8"/>
      <c r="BF20" s="8"/>
      <c r="BG20" s="11"/>
      <c r="BH20" s="8"/>
      <c r="BI20" s="8"/>
      <c r="BJ20" s="8"/>
      <c r="BK20" s="8"/>
      <c r="BL20" s="11"/>
      <c r="BM20" s="8"/>
      <c r="BN20" s="8"/>
      <c r="BO20" s="11"/>
      <c r="BP20" s="11"/>
      <c r="BQ20" s="11"/>
      <c r="BR20" s="11"/>
      <c r="BS20" s="11"/>
      <c r="BT20" s="11"/>
      <c r="BU20" s="11"/>
      <c r="BV20" s="11"/>
      <c r="BW20" s="8">
        <v>4730</v>
      </c>
      <c r="BX20" s="8">
        <v>2660</v>
      </c>
      <c r="BY20" s="11">
        <f t="shared" si="34"/>
        <v>56.236786469344615</v>
      </c>
      <c r="BZ20" s="8"/>
      <c r="CA20" s="8"/>
      <c r="CB20" s="11"/>
      <c r="CC20" s="8"/>
      <c r="CD20" s="8"/>
      <c r="CE20" s="8"/>
      <c r="CF20" s="8"/>
      <c r="CG20" s="8"/>
      <c r="CH20" s="8"/>
      <c r="CI20" s="8"/>
      <c r="CJ20" s="8">
        <v>5000</v>
      </c>
      <c r="CK20" s="11"/>
      <c r="CL20" s="10">
        <f t="shared" si="35"/>
        <v>0</v>
      </c>
      <c r="CM20" s="12">
        <f t="shared" si="36"/>
        <v>276629.10000000003</v>
      </c>
      <c r="CN20" s="12">
        <f t="shared" si="37"/>
        <v>67644.923250000007</v>
      </c>
      <c r="CO20" s="7">
        <f t="shared" si="18"/>
        <v>24.453292603706554</v>
      </c>
      <c r="CP20" s="8">
        <v>2682</v>
      </c>
      <c r="CQ20" s="8">
        <v>670.5</v>
      </c>
      <c r="CR20" s="11">
        <f t="shared" si="38"/>
        <v>25</v>
      </c>
      <c r="CS20" s="8">
        <v>262.5</v>
      </c>
      <c r="CT20" s="8">
        <v>65.48</v>
      </c>
      <c r="CU20" s="11">
        <f t="shared" si="39"/>
        <v>24.944761904761908</v>
      </c>
      <c r="CV20" s="8">
        <v>384.3</v>
      </c>
      <c r="CW20" s="8">
        <v>86.2</v>
      </c>
      <c r="CX20" s="11">
        <f t="shared" si="40"/>
        <v>22.430392922196202</v>
      </c>
      <c r="CY20" s="8">
        <v>200</v>
      </c>
      <c r="CZ20" s="8">
        <v>0</v>
      </c>
      <c r="DA20" s="10">
        <f t="shared" si="48"/>
        <v>0</v>
      </c>
      <c r="DB20" s="8">
        <v>85.6</v>
      </c>
      <c r="DC20" s="8"/>
      <c r="DD20" s="11">
        <f t="shared" ref="DD20" si="50">DC20/DB20%</f>
        <v>0</v>
      </c>
      <c r="DE20" s="8">
        <v>0</v>
      </c>
      <c r="DF20" s="8">
        <v>0</v>
      </c>
      <c r="DG20" s="10"/>
      <c r="DH20" s="8"/>
      <c r="DI20" s="8"/>
      <c r="DJ20" s="10"/>
      <c r="DK20" s="8"/>
      <c r="DL20" s="8"/>
      <c r="DM20" s="10"/>
      <c r="DN20" s="8">
        <v>58486.400000000001</v>
      </c>
      <c r="DO20" s="8">
        <v>12287.945</v>
      </c>
      <c r="DP20" s="10">
        <f t="shared" si="22"/>
        <v>21.009918545166055</v>
      </c>
      <c r="DQ20" s="8">
        <v>3325</v>
      </c>
      <c r="DR20" s="8">
        <v>331.5</v>
      </c>
      <c r="DS20" s="11">
        <f t="shared" si="41"/>
        <v>9.9699248120300759</v>
      </c>
      <c r="DT20" s="8">
        <v>188444.4</v>
      </c>
      <c r="DU20" s="8">
        <v>48903.722000000002</v>
      </c>
      <c r="DV20" s="10">
        <f t="shared" si="23"/>
        <v>25.951273691338137</v>
      </c>
      <c r="DW20" s="8"/>
      <c r="DX20" s="8"/>
      <c r="DY20" s="10"/>
      <c r="DZ20" s="8">
        <v>5728.7</v>
      </c>
      <c r="EA20" s="8">
        <v>1147.2</v>
      </c>
      <c r="EB20" s="10">
        <f t="shared" si="25"/>
        <v>20.025485712290749</v>
      </c>
      <c r="EC20" s="8">
        <v>159.19999999999999</v>
      </c>
      <c r="ED20" s="8">
        <v>42.5</v>
      </c>
      <c r="EE20" s="11">
        <f t="shared" si="42"/>
        <v>26.695979899497491</v>
      </c>
      <c r="EF20" s="8">
        <v>13164.7</v>
      </c>
      <c r="EG20" s="8">
        <v>3171.3822500000001</v>
      </c>
      <c r="EH20" s="11">
        <f t="shared" si="26"/>
        <v>24.090045728349295</v>
      </c>
      <c r="EI20" s="8">
        <v>1635.6</v>
      </c>
      <c r="EJ20" s="8">
        <v>338.6</v>
      </c>
      <c r="EK20" s="11">
        <f t="shared" si="27"/>
        <v>20.701883101002693</v>
      </c>
      <c r="EL20" s="8"/>
      <c r="EM20" s="8"/>
      <c r="EN20" s="8"/>
      <c r="EO20" s="8"/>
      <c r="EP20" s="8"/>
      <c r="EQ20" s="10"/>
      <c r="ER20" s="8"/>
      <c r="ES20" s="8"/>
      <c r="ET20" s="10"/>
      <c r="EU20" s="8">
        <v>1390.7</v>
      </c>
      <c r="EV20" s="8">
        <v>347.67500000000001</v>
      </c>
      <c r="EW20" s="10">
        <f t="shared" si="28"/>
        <v>25</v>
      </c>
      <c r="EX20" s="8">
        <v>33.700000000000003</v>
      </c>
      <c r="EY20" s="8"/>
      <c r="EZ20" s="10">
        <f t="shared" si="29"/>
        <v>0</v>
      </c>
      <c r="FA20" s="8">
        <v>4</v>
      </c>
      <c r="FB20" s="8">
        <v>1</v>
      </c>
      <c r="FC20" s="11">
        <f t="shared" si="43"/>
        <v>25</v>
      </c>
      <c r="FD20" s="8"/>
      <c r="FE20" s="8"/>
      <c r="FF20" s="8"/>
      <c r="FG20" s="8">
        <v>105</v>
      </c>
      <c r="FH20" s="8">
        <v>40</v>
      </c>
      <c r="FI20" s="11">
        <f t="shared" ref="FI20" si="51">FH20/FG20%</f>
        <v>38.095238095238095</v>
      </c>
      <c r="FJ20" s="8">
        <v>537.29999999999995</v>
      </c>
      <c r="FK20" s="8">
        <v>211.21899999999999</v>
      </c>
      <c r="FL20" s="11">
        <f t="shared" si="44"/>
        <v>39.311185557416714</v>
      </c>
      <c r="FM20" s="21"/>
      <c r="FN20" s="21"/>
      <c r="FO20" s="21"/>
      <c r="FP20" s="21"/>
      <c r="FQ20" s="8"/>
      <c r="FR20" s="8"/>
      <c r="FS20" s="8"/>
      <c r="FT20" s="7">
        <f t="shared" si="8"/>
        <v>467042.69600000005</v>
      </c>
      <c r="FU20" s="7">
        <f t="shared" si="9"/>
        <v>183054.27688999998</v>
      </c>
      <c r="FV20" s="7">
        <f t="shared" si="30"/>
        <v>39.19433457749652</v>
      </c>
    </row>
    <row r="21" spans="1:178" x14ac:dyDescent="0.25">
      <c r="A21" s="14" t="s">
        <v>135</v>
      </c>
      <c r="B21" s="15" t="s">
        <v>93</v>
      </c>
      <c r="C21" s="7">
        <f t="shared" si="10"/>
        <v>61635</v>
      </c>
      <c r="D21" s="7">
        <f t="shared" si="11"/>
        <v>24208.9</v>
      </c>
      <c r="E21" s="7">
        <f t="shared" si="12"/>
        <v>39.277845380060029</v>
      </c>
      <c r="F21" s="1"/>
      <c r="G21" s="1"/>
      <c r="H21" s="8"/>
      <c r="I21" s="8">
        <v>61635</v>
      </c>
      <c r="J21" s="8">
        <v>24208.9</v>
      </c>
      <c r="K21" s="11">
        <f t="shared" si="31"/>
        <v>39.277845380060029</v>
      </c>
      <c r="L21" s="11"/>
      <c r="M21" s="8"/>
      <c r="N21" s="8"/>
      <c r="O21" s="11"/>
      <c r="P21" s="7">
        <f t="shared" si="13"/>
        <v>32593.9</v>
      </c>
      <c r="Q21" s="7">
        <f t="shared" si="14"/>
        <v>15189.511</v>
      </c>
      <c r="R21" s="7">
        <f t="shared" si="32"/>
        <v>46.60231208907188</v>
      </c>
      <c r="S21" s="8">
        <v>1100</v>
      </c>
      <c r="T21" s="8">
        <v>1100</v>
      </c>
      <c r="U21" s="11">
        <f t="shared" si="33"/>
        <v>100</v>
      </c>
      <c r="V21" s="8">
        <v>25373.9</v>
      </c>
      <c r="W21" s="8">
        <v>13459.511</v>
      </c>
      <c r="X21" s="11">
        <f t="shared" si="15"/>
        <v>53.044707356772115</v>
      </c>
      <c r="Y21" s="11"/>
      <c r="Z21" s="11"/>
      <c r="AA21" s="8"/>
      <c r="AB21" s="8"/>
      <c r="AC21" s="8"/>
      <c r="AD21" s="8"/>
      <c r="AE21" s="8"/>
      <c r="AF21" s="8"/>
      <c r="AG21" s="11"/>
      <c r="AH21" s="11"/>
      <c r="AI21" s="8"/>
      <c r="AJ21" s="8"/>
      <c r="AK21" s="10"/>
      <c r="AL21" s="8"/>
      <c r="AM21" s="8"/>
      <c r="AN21" s="10"/>
      <c r="AO21" s="8"/>
      <c r="AP21" s="8"/>
      <c r="AQ21" s="11"/>
      <c r="AR21" s="8"/>
      <c r="AS21" s="8"/>
      <c r="AT21" s="7"/>
      <c r="AU21" s="8"/>
      <c r="AV21" s="8"/>
      <c r="AW21" s="8"/>
      <c r="AX21" s="11"/>
      <c r="AY21" s="8"/>
      <c r="AZ21" s="8"/>
      <c r="BA21" s="8"/>
      <c r="BB21" s="8"/>
      <c r="BC21" s="8"/>
      <c r="BD21" s="11"/>
      <c r="BE21" s="8"/>
      <c r="BF21" s="8"/>
      <c r="BG21" s="11"/>
      <c r="BH21" s="8"/>
      <c r="BI21" s="8"/>
      <c r="BJ21" s="8"/>
      <c r="BK21" s="8"/>
      <c r="BL21" s="11"/>
      <c r="BM21" s="8"/>
      <c r="BN21" s="8"/>
      <c r="BO21" s="11"/>
      <c r="BP21" s="11"/>
      <c r="BQ21" s="11"/>
      <c r="BR21" s="11"/>
      <c r="BS21" s="11"/>
      <c r="BT21" s="11"/>
      <c r="BU21" s="11"/>
      <c r="BV21" s="11"/>
      <c r="BW21" s="8">
        <v>1120</v>
      </c>
      <c r="BX21" s="8">
        <v>630</v>
      </c>
      <c r="BY21" s="11">
        <f t="shared" si="34"/>
        <v>56.250000000000007</v>
      </c>
      <c r="BZ21" s="8"/>
      <c r="CA21" s="8"/>
      <c r="CB21" s="11"/>
      <c r="CC21" s="8"/>
      <c r="CD21" s="8"/>
      <c r="CE21" s="8"/>
      <c r="CF21" s="8"/>
      <c r="CG21" s="8"/>
      <c r="CH21" s="8"/>
      <c r="CI21" s="8"/>
      <c r="CJ21" s="8">
        <v>5000</v>
      </c>
      <c r="CK21" s="11"/>
      <c r="CL21" s="10">
        <f t="shared" si="35"/>
        <v>0</v>
      </c>
      <c r="CM21" s="12">
        <f t="shared" si="36"/>
        <v>190180.19353999995</v>
      </c>
      <c r="CN21" s="12">
        <f t="shared" si="37"/>
        <v>40093.668490000004</v>
      </c>
      <c r="CO21" s="7">
        <f t="shared" si="18"/>
        <v>21.081936948164497</v>
      </c>
      <c r="CP21" s="8">
        <v>1858</v>
      </c>
      <c r="CQ21" s="8">
        <v>464.4</v>
      </c>
      <c r="CR21" s="11">
        <f t="shared" si="38"/>
        <v>24.994617868675995</v>
      </c>
      <c r="CS21" s="8">
        <v>245</v>
      </c>
      <c r="CT21" s="8">
        <v>61.22</v>
      </c>
      <c r="CU21" s="11">
        <f t="shared" si="39"/>
        <v>24.987755102040815</v>
      </c>
      <c r="CV21" s="8">
        <v>181.6</v>
      </c>
      <c r="CW21" s="8">
        <v>45</v>
      </c>
      <c r="CX21" s="11">
        <f t="shared" si="40"/>
        <v>24.779735682819386</v>
      </c>
      <c r="CY21" s="8">
        <v>0</v>
      </c>
      <c r="CZ21" s="8">
        <v>0</v>
      </c>
      <c r="DA21" s="10"/>
      <c r="DB21" s="8"/>
      <c r="DC21" s="8"/>
      <c r="DD21" s="11"/>
      <c r="DE21" s="8">
        <v>1431.7935400000001</v>
      </c>
      <c r="DF21" s="8">
        <v>0</v>
      </c>
      <c r="DG21" s="10">
        <f t="shared" si="19"/>
        <v>0</v>
      </c>
      <c r="DH21" s="8"/>
      <c r="DI21" s="8"/>
      <c r="DJ21" s="10"/>
      <c r="DK21" s="8">
        <v>0.8</v>
      </c>
      <c r="DL21" s="8"/>
      <c r="DM21" s="10">
        <f t="shared" si="21"/>
        <v>0</v>
      </c>
      <c r="DN21" s="8">
        <v>33624.5</v>
      </c>
      <c r="DO21" s="8">
        <v>8616.8700000000008</v>
      </c>
      <c r="DP21" s="10">
        <f t="shared" si="22"/>
        <v>25.62676024922304</v>
      </c>
      <c r="DQ21" s="8">
        <v>831.2</v>
      </c>
      <c r="DR21" s="8">
        <v>138.5</v>
      </c>
      <c r="DS21" s="11">
        <f t="shared" si="41"/>
        <v>16.662656400384982</v>
      </c>
      <c r="DT21" s="8">
        <v>132722.9</v>
      </c>
      <c r="DU21" s="8">
        <v>26662.451000000001</v>
      </c>
      <c r="DV21" s="10">
        <f t="shared" si="23"/>
        <v>20.088809843666766</v>
      </c>
      <c r="DW21" s="8">
        <v>57.9</v>
      </c>
      <c r="DX21" s="8"/>
      <c r="DY21" s="10">
        <f t="shared" si="24"/>
        <v>0</v>
      </c>
      <c r="DZ21" s="8">
        <v>4771.3999999999996</v>
      </c>
      <c r="EA21" s="8">
        <v>1301.0999999999999</v>
      </c>
      <c r="EB21" s="10">
        <f t="shared" si="25"/>
        <v>27.268726160036884</v>
      </c>
      <c r="EC21" s="8">
        <v>95.5</v>
      </c>
      <c r="ED21" s="8">
        <v>24</v>
      </c>
      <c r="EE21" s="11">
        <f t="shared" si="42"/>
        <v>25.130890052356023</v>
      </c>
      <c r="EF21" s="8">
        <v>10538.5</v>
      </c>
      <c r="EG21" s="8">
        <v>2258.6624900000002</v>
      </c>
      <c r="EH21" s="11">
        <f t="shared" si="26"/>
        <v>21.432485552972434</v>
      </c>
      <c r="EI21" s="8">
        <v>1090.4000000000001</v>
      </c>
      <c r="EJ21" s="8">
        <v>178.9</v>
      </c>
      <c r="EK21" s="11">
        <f t="shared" si="27"/>
        <v>16.406823184152604</v>
      </c>
      <c r="EL21" s="8">
        <v>1224</v>
      </c>
      <c r="EM21" s="8"/>
      <c r="EN21" s="8">
        <f>EM21/EL21%</f>
        <v>0</v>
      </c>
      <c r="EO21" s="8"/>
      <c r="EP21" s="8"/>
      <c r="EQ21" s="10"/>
      <c r="ER21" s="8">
        <v>3.5</v>
      </c>
      <c r="ES21" s="8"/>
      <c r="ET21" s="10">
        <f t="shared" si="49"/>
        <v>0</v>
      </c>
      <c r="EU21" s="8">
        <v>1002.4</v>
      </c>
      <c r="EV21" s="8">
        <v>250.6</v>
      </c>
      <c r="EW21" s="10">
        <f t="shared" si="28"/>
        <v>25</v>
      </c>
      <c r="EX21" s="8">
        <v>26.8</v>
      </c>
      <c r="EY21" s="8"/>
      <c r="EZ21" s="10">
        <f t="shared" si="29"/>
        <v>0</v>
      </c>
      <c r="FA21" s="8">
        <v>0.8</v>
      </c>
      <c r="FB21" s="8">
        <v>0.2</v>
      </c>
      <c r="FC21" s="11">
        <f t="shared" si="43"/>
        <v>25</v>
      </c>
      <c r="FD21" s="8"/>
      <c r="FE21" s="8"/>
      <c r="FF21" s="8"/>
      <c r="FG21" s="8"/>
      <c r="FH21" s="8"/>
      <c r="FI21" s="11"/>
      <c r="FJ21" s="8">
        <v>473.2</v>
      </c>
      <c r="FK21" s="8">
        <v>91.765000000000001</v>
      </c>
      <c r="FL21" s="11">
        <f t="shared" si="44"/>
        <v>19.392434488588336</v>
      </c>
      <c r="FM21" s="21"/>
      <c r="FN21" s="21"/>
      <c r="FO21" s="21"/>
      <c r="FP21" s="21"/>
      <c r="FQ21" s="8"/>
      <c r="FR21" s="8"/>
      <c r="FS21" s="8"/>
      <c r="FT21" s="7">
        <f t="shared" si="8"/>
        <v>284409.09353999991</v>
      </c>
      <c r="FU21" s="7">
        <f t="shared" si="9"/>
        <v>79492.079490000004</v>
      </c>
      <c r="FV21" s="7">
        <f t="shared" si="30"/>
        <v>27.949907824877641</v>
      </c>
    </row>
    <row r="22" spans="1:178" x14ac:dyDescent="0.25">
      <c r="A22" s="14" t="s">
        <v>136</v>
      </c>
      <c r="B22" s="15" t="s">
        <v>94</v>
      </c>
      <c r="C22" s="7">
        <f t="shared" si="10"/>
        <v>128043</v>
      </c>
      <c r="D22" s="7">
        <f t="shared" si="11"/>
        <v>32010.9</v>
      </c>
      <c r="E22" s="7">
        <f t="shared" si="12"/>
        <v>25.000117148145545</v>
      </c>
      <c r="F22" s="1"/>
      <c r="G22" s="1"/>
      <c r="H22" s="8"/>
      <c r="I22" s="8">
        <v>128043</v>
      </c>
      <c r="J22" s="8">
        <v>32010.9</v>
      </c>
      <c r="K22" s="11">
        <f t="shared" si="31"/>
        <v>25.000117148145545</v>
      </c>
      <c r="L22" s="11"/>
      <c r="M22" s="8"/>
      <c r="N22" s="8"/>
      <c r="O22" s="11"/>
      <c r="P22" s="7">
        <f t="shared" si="13"/>
        <v>129832.42100000002</v>
      </c>
      <c r="Q22" s="7">
        <f t="shared" si="14"/>
        <v>100515.56819999999</v>
      </c>
      <c r="R22" s="7">
        <f t="shared" si="32"/>
        <v>77.419466898795619</v>
      </c>
      <c r="S22" s="8">
        <v>2281.6</v>
      </c>
      <c r="T22" s="8">
        <v>2220.7432000000003</v>
      </c>
      <c r="U22" s="11">
        <f t="shared" si="33"/>
        <v>97.332713884993012</v>
      </c>
      <c r="V22" s="8">
        <v>104447.2</v>
      </c>
      <c r="W22" s="8">
        <v>94383.324999999997</v>
      </c>
      <c r="X22" s="11">
        <f t="shared" si="15"/>
        <v>90.364629209782549</v>
      </c>
      <c r="Y22" s="11"/>
      <c r="Z22" s="11"/>
      <c r="AA22" s="8"/>
      <c r="AB22" s="8"/>
      <c r="AC22" s="8"/>
      <c r="AD22" s="8"/>
      <c r="AE22" s="8"/>
      <c r="AF22" s="8"/>
      <c r="AG22" s="11"/>
      <c r="AH22" s="11"/>
      <c r="AI22" s="8">
        <v>5220.1000000000004</v>
      </c>
      <c r="AJ22" s="8"/>
      <c r="AK22" s="10">
        <f t="shared" si="16"/>
        <v>0</v>
      </c>
      <c r="AL22" s="8"/>
      <c r="AM22" s="8"/>
      <c r="AN22" s="10"/>
      <c r="AO22" s="8">
        <v>3399.6</v>
      </c>
      <c r="AP22" s="8">
        <v>637.5</v>
      </c>
      <c r="AQ22" s="11">
        <f t="shared" si="17"/>
        <v>18.752206141899045</v>
      </c>
      <c r="AR22" s="8"/>
      <c r="AS22" s="8"/>
      <c r="AT22" s="7"/>
      <c r="AU22" s="8"/>
      <c r="AV22" s="8"/>
      <c r="AW22" s="8"/>
      <c r="AX22" s="11"/>
      <c r="AY22" s="8"/>
      <c r="AZ22" s="8"/>
      <c r="BA22" s="8"/>
      <c r="BB22" s="8"/>
      <c r="BC22" s="8"/>
      <c r="BD22" s="11"/>
      <c r="BE22" s="8"/>
      <c r="BF22" s="8"/>
      <c r="BG22" s="11"/>
      <c r="BH22" s="8"/>
      <c r="BI22" s="8"/>
      <c r="BJ22" s="8"/>
      <c r="BK22" s="8"/>
      <c r="BL22" s="11"/>
      <c r="BM22" s="8"/>
      <c r="BN22" s="8"/>
      <c r="BO22" s="11"/>
      <c r="BP22" s="11"/>
      <c r="BQ22" s="11"/>
      <c r="BR22" s="11"/>
      <c r="BS22" s="11"/>
      <c r="BT22" s="11"/>
      <c r="BU22" s="11"/>
      <c r="BV22" s="11"/>
      <c r="BW22" s="8">
        <v>5822</v>
      </c>
      <c r="BX22" s="8">
        <v>3274</v>
      </c>
      <c r="BY22" s="11">
        <f t="shared" si="34"/>
        <v>56.234970800412228</v>
      </c>
      <c r="BZ22" s="8"/>
      <c r="CA22" s="8"/>
      <c r="CB22" s="11"/>
      <c r="CC22" s="8"/>
      <c r="CD22" s="8"/>
      <c r="CE22" s="8"/>
      <c r="CF22" s="8"/>
      <c r="CG22" s="8"/>
      <c r="CH22" s="8"/>
      <c r="CI22" s="8"/>
      <c r="CJ22" s="8">
        <v>8661.9210000000003</v>
      </c>
      <c r="CK22" s="11"/>
      <c r="CL22" s="10">
        <f t="shared" si="35"/>
        <v>0</v>
      </c>
      <c r="CM22" s="12">
        <f t="shared" si="36"/>
        <v>292809.29999999993</v>
      </c>
      <c r="CN22" s="12">
        <f t="shared" si="37"/>
        <v>94456.76400000001</v>
      </c>
      <c r="CO22" s="7">
        <f t="shared" si="18"/>
        <v>32.258799156994002</v>
      </c>
      <c r="CP22" s="8">
        <v>3904</v>
      </c>
      <c r="CQ22" s="8">
        <v>975.9</v>
      </c>
      <c r="CR22" s="11">
        <f t="shared" si="38"/>
        <v>24.997438524590162</v>
      </c>
      <c r="CS22" s="8">
        <v>262.5</v>
      </c>
      <c r="CT22" s="8">
        <v>65.48</v>
      </c>
      <c r="CU22" s="11">
        <f t="shared" si="39"/>
        <v>24.944761904761908</v>
      </c>
      <c r="CV22" s="8">
        <v>384.3</v>
      </c>
      <c r="CW22" s="8">
        <v>78.22</v>
      </c>
      <c r="CX22" s="11">
        <f t="shared" si="40"/>
        <v>20.353890189955763</v>
      </c>
      <c r="CY22" s="8">
        <v>258.2</v>
      </c>
      <c r="CZ22" s="8">
        <v>0</v>
      </c>
      <c r="DA22" s="10">
        <f t="shared" si="48"/>
        <v>0</v>
      </c>
      <c r="DB22" s="8">
        <v>85.6</v>
      </c>
      <c r="DC22" s="8">
        <v>0</v>
      </c>
      <c r="DD22" s="11">
        <f t="shared" ref="DD22" si="52">DC22/DB22%</f>
        <v>0</v>
      </c>
      <c r="DE22" s="8">
        <v>931.5</v>
      </c>
      <c r="DF22" s="8">
        <v>709.08500000000004</v>
      </c>
      <c r="DG22" s="10">
        <f t="shared" si="19"/>
        <v>76.122920021470748</v>
      </c>
      <c r="DH22" s="8"/>
      <c r="DI22" s="8"/>
      <c r="DJ22" s="10"/>
      <c r="DK22" s="8">
        <v>0.5</v>
      </c>
      <c r="DL22" s="8"/>
      <c r="DM22" s="10">
        <f t="shared" si="21"/>
        <v>0</v>
      </c>
      <c r="DN22" s="8">
        <v>74717.899999999994</v>
      </c>
      <c r="DO22" s="8">
        <v>23548.05</v>
      </c>
      <c r="DP22" s="10">
        <f t="shared" si="22"/>
        <v>31.515941963036969</v>
      </c>
      <c r="DQ22" s="8">
        <v>5738.9</v>
      </c>
      <c r="DR22" s="8">
        <v>850</v>
      </c>
      <c r="DS22" s="11">
        <f t="shared" si="41"/>
        <v>14.811200752757498</v>
      </c>
      <c r="DT22" s="8">
        <v>175634.5</v>
      </c>
      <c r="DU22" s="8">
        <v>61007.014000000003</v>
      </c>
      <c r="DV22" s="10">
        <f t="shared" si="23"/>
        <v>34.735210906740988</v>
      </c>
      <c r="DW22" s="8">
        <v>633.1</v>
      </c>
      <c r="DX22" s="8">
        <v>134.69999999999999</v>
      </c>
      <c r="DY22" s="10">
        <f t="shared" si="24"/>
        <v>21.276259674616959</v>
      </c>
      <c r="DZ22" s="8">
        <v>10232.6</v>
      </c>
      <c r="EA22" s="8">
        <v>2627.2</v>
      </c>
      <c r="EB22" s="10">
        <f t="shared" si="25"/>
        <v>25.67480405761976</v>
      </c>
      <c r="EC22" s="8">
        <v>222.9</v>
      </c>
      <c r="ED22" s="8">
        <v>55.8</v>
      </c>
      <c r="EE22" s="11">
        <f t="shared" si="42"/>
        <v>25.033647375504707</v>
      </c>
      <c r="EF22" s="8">
        <v>13471.5</v>
      </c>
      <c r="EG22" s="8">
        <v>3351.1</v>
      </c>
      <c r="EH22" s="11">
        <f t="shared" si="26"/>
        <v>24.87547786066882</v>
      </c>
      <c r="EI22" s="8">
        <v>3271.3</v>
      </c>
      <c r="EJ22" s="8">
        <v>516.79999999999995</v>
      </c>
      <c r="EK22" s="11">
        <f t="shared" si="27"/>
        <v>15.79800079479106</v>
      </c>
      <c r="EL22" s="8">
        <v>828</v>
      </c>
      <c r="EM22" s="8"/>
      <c r="EN22" s="8">
        <f t="shared" ref="EN22:EN45" si="53">EM22/EL22%</f>
        <v>0</v>
      </c>
      <c r="EO22" s="8"/>
      <c r="EP22" s="8"/>
      <c r="EQ22" s="10"/>
      <c r="ER22" s="8">
        <v>2</v>
      </c>
      <c r="ES22" s="8"/>
      <c r="ET22" s="10">
        <f t="shared" si="49"/>
        <v>0</v>
      </c>
      <c r="EU22" s="8">
        <v>1692</v>
      </c>
      <c r="EV22" s="8">
        <v>423</v>
      </c>
      <c r="EW22" s="10">
        <f t="shared" si="28"/>
        <v>24.999999999999996</v>
      </c>
      <c r="EX22" s="8">
        <v>48.1</v>
      </c>
      <c r="EY22" s="8"/>
      <c r="EZ22" s="10">
        <f t="shared" si="29"/>
        <v>0</v>
      </c>
      <c r="FA22" s="8">
        <v>0.8</v>
      </c>
      <c r="FB22" s="8">
        <v>0.2</v>
      </c>
      <c r="FC22" s="11">
        <f t="shared" si="43"/>
        <v>25</v>
      </c>
      <c r="FD22" s="8"/>
      <c r="FE22" s="8"/>
      <c r="FF22" s="8"/>
      <c r="FG22" s="8"/>
      <c r="FH22" s="8"/>
      <c r="FI22" s="11"/>
      <c r="FJ22" s="8">
        <v>489.1</v>
      </c>
      <c r="FK22" s="8">
        <v>114.215</v>
      </c>
      <c r="FL22" s="11">
        <f t="shared" si="44"/>
        <v>23.35207524023717</v>
      </c>
      <c r="FM22" s="21"/>
      <c r="FN22" s="21"/>
      <c r="FO22" s="21"/>
      <c r="FP22" s="21"/>
      <c r="FQ22" s="8"/>
      <c r="FR22" s="8"/>
      <c r="FS22" s="8"/>
      <c r="FT22" s="7">
        <f t="shared" si="8"/>
        <v>550684.7209999999</v>
      </c>
      <c r="FU22" s="7">
        <f t="shared" si="9"/>
        <v>226983.23220000003</v>
      </c>
      <c r="FV22" s="7">
        <f t="shared" si="30"/>
        <v>41.218363892104442</v>
      </c>
    </row>
    <row r="23" spans="1:178" x14ac:dyDescent="0.25">
      <c r="A23" s="14" t="s">
        <v>137</v>
      </c>
      <c r="B23" s="15" t="s">
        <v>95</v>
      </c>
      <c r="C23" s="7">
        <f t="shared" si="10"/>
        <v>43305</v>
      </c>
      <c r="D23" s="7">
        <f t="shared" si="11"/>
        <v>18526.400000000001</v>
      </c>
      <c r="E23" s="7">
        <f t="shared" si="12"/>
        <v>42.781203094330913</v>
      </c>
      <c r="F23" s="1"/>
      <c r="G23" s="1"/>
      <c r="H23" s="8"/>
      <c r="I23" s="8">
        <v>43305</v>
      </c>
      <c r="J23" s="8">
        <v>18526.400000000001</v>
      </c>
      <c r="K23" s="11">
        <f t="shared" si="31"/>
        <v>42.781203094330913</v>
      </c>
      <c r="L23" s="11"/>
      <c r="M23" s="8"/>
      <c r="N23" s="8"/>
      <c r="O23" s="11"/>
      <c r="P23" s="7">
        <f t="shared" si="13"/>
        <v>39331.199999999997</v>
      </c>
      <c r="Q23" s="7">
        <f t="shared" si="14"/>
        <v>14840.378190000001</v>
      </c>
      <c r="R23" s="7">
        <f t="shared" si="32"/>
        <v>37.731821530998296</v>
      </c>
      <c r="S23" s="8">
        <v>1146</v>
      </c>
      <c r="T23" s="8">
        <v>525.36518999999998</v>
      </c>
      <c r="U23" s="11">
        <f t="shared" si="33"/>
        <v>45.843384816753925</v>
      </c>
      <c r="V23" s="8">
        <v>14996.9</v>
      </c>
      <c r="W23" s="8">
        <v>10112.013000000001</v>
      </c>
      <c r="X23" s="11">
        <f t="shared" si="15"/>
        <v>67.427354986697253</v>
      </c>
      <c r="Y23" s="11"/>
      <c r="Z23" s="11"/>
      <c r="AA23" s="8"/>
      <c r="AB23" s="8"/>
      <c r="AC23" s="8"/>
      <c r="AD23" s="8"/>
      <c r="AE23" s="8"/>
      <c r="AF23" s="8"/>
      <c r="AG23" s="11"/>
      <c r="AH23" s="11"/>
      <c r="AI23" s="8">
        <v>7715.3</v>
      </c>
      <c r="AJ23" s="8"/>
      <c r="AK23" s="10">
        <f t="shared" si="16"/>
        <v>0</v>
      </c>
      <c r="AL23" s="8"/>
      <c r="AM23" s="8"/>
      <c r="AN23" s="10"/>
      <c r="AO23" s="8"/>
      <c r="AP23" s="8"/>
      <c r="AQ23" s="11"/>
      <c r="AR23" s="8"/>
      <c r="AS23" s="8"/>
      <c r="AT23" s="7"/>
      <c r="AU23" s="8"/>
      <c r="AV23" s="8"/>
      <c r="AW23" s="8"/>
      <c r="AX23" s="11"/>
      <c r="AY23" s="8"/>
      <c r="AZ23" s="8"/>
      <c r="BA23" s="8"/>
      <c r="BB23" s="8"/>
      <c r="BC23" s="8"/>
      <c r="BD23" s="11"/>
      <c r="BE23" s="8"/>
      <c r="BF23" s="8"/>
      <c r="BG23" s="11"/>
      <c r="BH23" s="8"/>
      <c r="BI23" s="8"/>
      <c r="BJ23" s="8"/>
      <c r="BK23" s="8"/>
      <c r="BL23" s="11"/>
      <c r="BM23" s="8"/>
      <c r="BN23" s="8"/>
      <c r="BO23" s="11"/>
      <c r="BP23" s="11"/>
      <c r="BQ23" s="11"/>
      <c r="BR23" s="11"/>
      <c r="BS23" s="11"/>
      <c r="BT23" s="11"/>
      <c r="BU23" s="11"/>
      <c r="BV23" s="11"/>
      <c r="BW23" s="8">
        <v>7473</v>
      </c>
      <c r="BX23" s="8">
        <v>4203</v>
      </c>
      <c r="BY23" s="11">
        <f t="shared" si="34"/>
        <v>56.24247290244881</v>
      </c>
      <c r="BZ23" s="8"/>
      <c r="CA23" s="8"/>
      <c r="CB23" s="11"/>
      <c r="CC23" s="8"/>
      <c r="CD23" s="8"/>
      <c r="CE23" s="8"/>
      <c r="CF23" s="8"/>
      <c r="CG23" s="8"/>
      <c r="CH23" s="8"/>
      <c r="CI23" s="8"/>
      <c r="CJ23" s="8">
        <v>8000</v>
      </c>
      <c r="CK23" s="11"/>
      <c r="CL23" s="10">
        <f t="shared" si="35"/>
        <v>0</v>
      </c>
      <c r="CM23" s="12">
        <f t="shared" si="36"/>
        <v>181083.00000000003</v>
      </c>
      <c r="CN23" s="12">
        <f t="shared" si="37"/>
        <v>59426.186999999998</v>
      </c>
      <c r="CO23" s="7">
        <f t="shared" si="18"/>
        <v>32.817098788953125</v>
      </c>
      <c r="CP23" s="8">
        <v>3687</v>
      </c>
      <c r="CQ23" s="8">
        <v>921.9</v>
      </c>
      <c r="CR23" s="11">
        <f t="shared" si="38"/>
        <v>25.004068348250613</v>
      </c>
      <c r="CS23" s="8">
        <v>122.5</v>
      </c>
      <c r="CT23" s="8">
        <v>30.6</v>
      </c>
      <c r="CU23" s="11">
        <f t="shared" si="39"/>
        <v>24.979591836734695</v>
      </c>
      <c r="CV23" s="8">
        <v>405.7</v>
      </c>
      <c r="CW23" s="8">
        <v>107.4</v>
      </c>
      <c r="CX23" s="11">
        <f t="shared" si="40"/>
        <v>26.472763125462169</v>
      </c>
      <c r="CY23" s="8">
        <v>0</v>
      </c>
      <c r="CZ23" s="8">
        <v>0</v>
      </c>
      <c r="DA23" s="10"/>
      <c r="DB23" s="8"/>
      <c r="DC23" s="8"/>
      <c r="DD23" s="8"/>
      <c r="DE23" s="8">
        <v>100</v>
      </c>
      <c r="DF23" s="8">
        <v>100</v>
      </c>
      <c r="DG23" s="10">
        <f t="shared" si="19"/>
        <v>100</v>
      </c>
      <c r="DH23" s="8"/>
      <c r="DI23" s="8"/>
      <c r="DJ23" s="10"/>
      <c r="DK23" s="8">
        <v>0.1</v>
      </c>
      <c r="DL23" s="8"/>
      <c r="DM23" s="10">
        <f t="shared" si="21"/>
        <v>0</v>
      </c>
      <c r="DN23" s="8">
        <v>53737.3</v>
      </c>
      <c r="DO23" s="8">
        <v>12938.714</v>
      </c>
      <c r="DP23" s="10">
        <f t="shared" si="22"/>
        <v>24.077715106639147</v>
      </c>
      <c r="DQ23" s="8">
        <v>419.3</v>
      </c>
      <c r="DR23" s="8">
        <v>81.3</v>
      </c>
      <c r="DS23" s="11">
        <f t="shared" si="41"/>
        <v>19.389458621512041</v>
      </c>
      <c r="DT23" s="8">
        <v>105406.3</v>
      </c>
      <c r="DU23" s="8">
        <v>41643.396000000001</v>
      </c>
      <c r="DV23" s="10">
        <f t="shared" si="23"/>
        <v>39.507501923509309</v>
      </c>
      <c r="DW23" s="8">
        <v>57.9</v>
      </c>
      <c r="DX23" s="8">
        <v>14.7</v>
      </c>
      <c r="DY23" s="10">
        <f t="shared" si="24"/>
        <v>25.388601036269431</v>
      </c>
      <c r="DZ23" s="8">
        <v>1089.2</v>
      </c>
      <c r="EA23" s="8">
        <v>245.8</v>
      </c>
      <c r="EB23" s="10">
        <f t="shared" si="25"/>
        <v>22.567021667278734</v>
      </c>
      <c r="EC23" s="8">
        <v>31.8</v>
      </c>
      <c r="ED23" s="8">
        <v>8.1</v>
      </c>
      <c r="EE23" s="11">
        <f t="shared" si="42"/>
        <v>25.471698113207545</v>
      </c>
      <c r="EF23" s="8">
        <v>10815.1</v>
      </c>
      <c r="EG23" s="8">
        <v>2296.0889999999999</v>
      </c>
      <c r="EH23" s="11">
        <f t="shared" si="26"/>
        <v>21.230400088764782</v>
      </c>
      <c r="EI23" s="8">
        <v>2587.6999999999998</v>
      </c>
      <c r="EJ23" s="8">
        <v>675</v>
      </c>
      <c r="EK23" s="11">
        <f t="shared" si="27"/>
        <v>26.084940294469995</v>
      </c>
      <c r="EL23" s="8">
        <v>1026</v>
      </c>
      <c r="EM23" s="8"/>
      <c r="EN23" s="8">
        <f t="shared" si="53"/>
        <v>0</v>
      </c>
      <c r="EO23" s="8"/>
      <c r="EP23" s="8"/>
      <c r="EQ23" s="10"/>
      <c r="ER23" s="8">
        <v>2</v>
      </c>
      <c r="ES23" s="8"/>
      <c r="ET23" s="10">
        <f t="shared" si="49"/>
        <v>0</v>
      </c>
      <c r="EU23" s="8">
        <v>1072.5999999999999</v>
      </c>
      <c r="EV23" s="8">
        <v>268.14999999999998</v>
      </c>
      <c r="EW23" s="10">
        <f t="shared" si="28"/>
        <v>25</v>
      </c>
      <c r="EX23" s="8">
        <v>44</v>
      </c>
      <c r="EY23" s="8"/>
      <c r="EZ23" s="10">
        <f t="shared" si="29"/>
        <v>0</v>
      </c>
      <c r="FA23" s="8">
        <v>2.2000000000000002</v>
      </c>
      <c r="FB23" s="8">
        <v>0.55000000000000004</v>
      </c>
      <c r="FC23" s="11">
        <f t="shared" si="43"/>
        <v>25</v>
      </c>
      <c r="FD23" s="8"/>
      <c r="FE23" s="8"/>
      <c r="FF23" s="8"/>
      <c r="FG23" s="8"/>
      <c r="FH23" s="8"/>
      <c r="FI23" s="11"/>
      <c r="FJ23" s="8">
        <v>476.3</v>
      </c>
      <c r="FK23" s="8">
        <v>94.488</v>
      </c>
      <c r="FL23" s="11">
        <f t="shared" si="44"/>
        <v>19.837917279025824</v>
      </c>
      <c r="FM23" s="21"/>
      <c r="FN23" s="21"/>
      <c r="FO23" s="21"/>
      <c r="FP23" s="21"/>
      <c r="FQ23" s="8"/>
      <c r="FR23" s="8"/>
      <c r="FS23" s="8"/>
      <c r="FT23" s="7">
        <f t="shared" si="8"/>
        <v>263719.2</v>
      </c>
      <c r="FU23" s="7">
        <f t="shared" si="9"/>
        <v>92792.965190000003</v>
      </c>
      <c r="FV23" s="7">
        <f t="shared" si="30"/>
        <v>35.186275853256042</v>
      </c>
    </row>
    <row r="24" spans="1:178" x14ac:dyDescent="0.25">
      <c r="A24" s="14" t="s">
        <v>138</v>
      </c>
      <c r="B24" s="15" t="s">
        <v>96</v>
      </c>
      <c r="C24" s="7">
        <f t="shared" si="10"/>
        <v>96948</v>
      </c>
      <c r="D24" s="7">
        <f t="shared" si="11"/>
        <v>32337</v>
      </c>
      <c r="E24" s="7">
        <f t="shared" si="12"/>
        <v>33.354994430003714</v>
      </c>
      <c r="F24" s="1"/>
      <c r="G24" s="1"/>
      <c r="H24" s="8"/>
      <c r="I24" s="8">
        <v>96948</v>
      </c>
      <c r="J24" s="8">
        <v>32337</v>
      </c>
      <c r="K24" s="11">
        <f t="shared" si="31"/>
        <v>33.354994430003714</v>
      </c>
      <c r="L24" s="11"/>
      <c r="M24" s="8"/>
      <c r="N24" s="8"/>
      <c r="O24" s="11"/>
      <c r="P24" s="7">
        <f t="shared" si="13"/>
        <v>65835.199999999997</v>
      </c>
      <c r="Q24" s="7">
        <f t="shared" si="14"/>
        <v>39789.32</v>
      </c>
      <c r="R24" s="7">
        <f t="shared" si="32"/>
        <v>60.437759739470678</v>
      </c>
      <c r="S24" s="8">
        <v>3170.5</v>
      </c>
      <c r="T24" s="8">
        <v>2528.8739999999998</v>
      </c>
      <c r="U24" s="11">
        <f t="shared" si="33"/>
        <v>79.762624191767856</v>
      </c>
      <c r="V24" s="8">
        <v>39932.699999999997</v>
      </c>
      <c r="W24" s="8">
        <v>31787.446</v>
      </c>
      <c r="X24" s="11">
        <f t="shared" si="15"/>
        <v>79.602546284123036</v>
      </c>
      <c r="Y24" s="11"/>
      <c r="Z24" s="11"/>
      <c r="AA24" s="8"/>
      <c r="AB24" s="8"/>
      <c r="AC24" s="8"/>
      <c r="AD24" s="8"/>
      <c r="AE24" s="8"/>
      <c r="AF24" s="8"/>
      <c r="AG24" s="11"/>
      <c r="AH24" s="11"/>
      <c r="AI24" s="8"/>
      <c r="AJ24" s="8"/>
      <c r="AK24" s="10"/>
      <c r="AL24" s="8"/>
      <c r="AM24" s="8"/>
      <c r="AN24" s="10"/>
      <c r="AO24" s="8"/>
      <c r="AP24" s="8"/>
      <c r="AQ24" s="11"/>
      <c r="AR24" s="8"/>
      <c r="AS24" s="8"/>
      <c r="AT24" s="7"/>
      <c r="AU24" s="8"/>
      <c r="AV24" s="8"/>
      <c r="AW24" s="8"/>
      <c r="AX24" s="11"/>
      <c r="AY24" s="8"/>
      <c r="AZ24" s="8"/>
      <c r="BA24" s="8"/>
      <c r="BB24" s="8"/>
      <c r="BC24" s="8"/>
      <c r="BD24" s="11"/>
      <c r="BE24" s="8"/>
      <c r="BF24" s="8"/>
      <c r="BG24" s="11"/>
      <c r="BH24" s="8"/>
      <c r="BI24" s="8"/>
      <c r="BJ24" s="8"/>
      <c r="BK24" s="8"/>
      <c r="BL24" s="11"/>
      <c r="BM24" s="8"/>
      <c r="BN24" s="8"/>
      <c r="BO24" s="11"/>
      <c r="BP24" s="11"/>
      <c r="BQ24" s="11"/>
      <c r="BR24" s="11"/>
      <c r="BS24" s="11"/>
      <c r="BT24" s="11"/>
      <c r="BU24" s="11"/>
      <c r="BV24" s="11"/>
      <c r="BW24" s="8">
        <v>9732</v>
      </c>
      <c r="BX24" s="8">
        <v>5473</v>
      </c>
      <c r="BY24" s="11">
        <f t="shared" si="34"/>
        <v>56.237155774763671</v>
      </c>
      <c r="BZ24" s="8"/>
      <c r="CA24" s="8"/>
      <c r="CB24" s="11"/>
      <c r="CC24" s="8"/>
      <c r="CD24" s="8"/>
      <c r="CE24" s="8"/>
      <c r="CF24" s="8"/>
      <c r="CG24" s="8">
        <v>5000</v>
      </c>
      <c r="CH24" s="8"/>
      <c r="CI24" s="8"/>
      <c r="CJ24" s="8">
        <v>8000</v>
      </c>
      <c r="CK24" s="11"/>
      <c r="CL24" s="10">
        <f t="shared" si="35"/>
        <v>0</v>
      </c>
      <c r="CM24" s="12">
        <f t="shared" si="36"/>
        <v>272619.96364000003</v>
      </c>
      <c r="CN24" s="12">
        <f t="shared" si="37"/>
        <v>68787.300999999992</v>
      </c>
      <c r="CO24" s="7">
        <f t="shared" si="18"/>
        <v>25.231938292983916</v>
      </c>
      <c r="CP24" s="8">
        <v>4053</v>
      </c>
      <c r="CQ24" s="8">
        <v>1013.4</v>
      </c>
      <c r="CR24" s="11">
        <f t="shared" si="38"/>
        <v>25.003700962250182</v>
      </c>
      <c r="CS24" s="8">
        <v>262.5</v>
      </c>
      <c r="CT24" s="8">
        <v>65.48</v>
      </c>
      <c r="CU24" s="11">
        <f t="shared" si="39"/>
        <v>24.944761904761908</v>
      </c>
      <c r="CV24" s="8">
        <v>384.3</v>
      </c>
      <c r="CW24" s="8">
        <v>94.5</v>
      </c>
      <c r="CX24" s="11">
        <f t="shared" si="40"/>
        <v>24.590163934426229</v>
      </c>
      <c r="CY24" s="8">
        <v>396.6</v>
      </c>
      <c r="CZ24" s="8">
        <v>198</v>
      </c>
      <c r="DA24" s="10">
        <f t="shared" si="48"/>
        <v>49.924357034795761</v>
      </c>
      <c r="DB24" s="8">
        <v>85.6</v>
      </c>
      <c r="DC24" s="8">
        <v>42.8</v>
      </c>
      <c r="DD24" s="11">
        <f>DC24/DB24%</f>
        <v>50</v>
      </c>
      <c r="DE24" s="8">
        <v>1631.4636399999999</v>
      </c>
      <c r="DF24" s="8">
        <v>296.786</v>
      </c>
      <c r="DG24" s="10">
        <f t="shared" si="19"/>
        <v>18.191395304402864</v>
      </c>
      <c r="DH24" s="8"/>
      <c r="DI24" s="8"/>
      <c r="DJ24" s="10"/>
      <c r="DK24" s="8">
        <v>1</v>
      </c>
      <c r="DL24" s="8"/>
      <c r="DM24" s="10">
        <f t="shared" si="21"/>
        <v>0</v>
      </c>
      <c r="DN24" s="8">
        <v>49947.8</v>
      </c>
      <c r="DO24" s="8">
        <v>16802.792000000001</v>
      </c>
      <c r="DP24" s="10">
        <f t="shared" si="22"/>
        <v>33.640704895911334</v>
      </c>
      <c r="DQ24" s="8">
        <v>1984.4</v>
      </c>
      <c r="DR24" s="8">
        <v>300</v>
      </c>
      <c r="DS24" s="11">
        <f t="shared" si="41"/>
        <v>15.117919774239065</v>
      </c>
      <c r="DT24" s="8">
        <v>186596.6</v>
      </c>
      <c r="DU24" s="8">
        <v>44120.673999999999</v>
      </c>
      <c r="DV24" s="10">
        <f t="shared" si="23"/>
        <v>23.644950658264939</v>
      </c>
      <c r="DW24" s="8">
        <v>173.6</v>
      </c>
      <c r="DX24" s="8">
        <v>40.340000000000003</v>
      </c>
      <c r="DY24" s="10">
        <f t="shared" si="24"/>
        <v>23.237327188940093</v>
      </c>
      <c r="DZ24" s="8">
        <v>7914.8</v>
      </c>
      <c r="EA24" s="8">
        <v>1821.8</v>
      </c>
      <c r="EB24" s="10">
        <f t="shared" si="25"/>
        <v>23.01763784302825</v>
      </c>
      <c r="EC24" s="8">
        <v>159.19999999999999</v>
      </c>
      <c r="ED24" s="8">
        <v>47.7</v>
      </c>
      <c r="EE24" s="11">
        <f t="shared" si="42"/>
        <v>29.962311557788951</v>
      </c>
      <c r="EF24" s="8">
        <v>14572.6</v>
      </c>
      <c r="EG24" s="8">
        <v>2969.4009999999998</v>
      </c>
      <c r="EH24" s="11">
        <f t="shared" si="26"/>
        <v>20.376604037714614</v>
      </c>
      <c r="EI24" s="8">
        <v>2726.1</v>
      </c>
      <c r="EJ24" s="8">
        <v>553</v>
      </c>
      <c r="EK24" s="11">
        <f t="shared" si="27"/>
        <v>20.28538938410183</v>
      </c>
      <c r="EL24" s="8"/>
      <c r="EM24" s="8"/>
      <c r="EN24" s="8"/>
      <c r="EO24" s="8"/>
      <c r="EP24" s="8"/>
      <c r="EQ24" s="10"/>
      <c r="ER24" s="8"/>
      <c r="ES24" s="8"/>
      <c r="ET24" s="10"/>
      <c r="EU24" s="8">
        <v>1166.9000000000001</v>
      </c>
      <c r="EV24" s="8">
        <v>291.72500000000002</v>
      </c>
      <c r="EW24" s="10">
        <f t="shared" si="28"/>
        <v>25</v>
      </c>
      <c r="EX24" s="8">
        <v>48</v>
      </c>
      <c r="EY24" s="8"/>
      <c r="EZ24" s="10">
        <f t="shared" si="29"/>
        <v>0</v>
      </c>
      <c r="FA24" s="8">
        <v>7</v>
      </c>
      <c r="FB24" s="8">
        <v>1.7</v>
      </c>
      <c r="FC24" s="11">
        <f t="shared" si="43"/>
        <v>24.285714285714281</v>
      </c>
      <c r="FD24" s="8"/>
      <c r="FE24" s="8"/>
      <c r="FF24" s="8"/>
      <c r="FG24" s="8"/>
      <c r="FH24" s="8"/>
      <c r="FI24" s="11"/>
      <c r="FJ24" s="8">
        <v>508.5</v>
      </c>
      <c r="FK24" s="8">
        <v>127.203</v>
      </c>
      <c r="FL24" s="11">
        <f t="shared" si="44"/>
        <v>25.01533923303835</v>
      </c>
      <c r="FM24" s="21"/>
      <c r="FN24" s="21"/>
      <c r="FO24" s="21"/>
      <c r="FP24" s="21"/>
      <c r="FQ24" s="8"/>
      <c r="FR24" s="8"/>
      <c r="FS24" s="8"/>
      <c r="FT24" s="7">
        <f t="shared" si="8"/>
        <v>435403.16364000004</v>
      </c>
      <c r="FU24" s="7">
        <f t="shared" si="9"/>
        <v>140913.62099999998</v>
      </c>
      <c r="FV24" s="7">
        <f t="shared" si="30"/>
        <v>32.363940542359074</v>
      </c>
    </row>
    <row r="25" spans="1:178" x14ac:dyDescent="0.25">
      <c r="A25" s="14" t="s">
        <v>139</v>
      </c>
      <c r="B25" s="15" t="s">
        <v>97</v>
      </c>
      <c r="C25" s="7">
        <f t="shared" si="10"/>
        <v>44652</v>
      </c>
      <c r="D25" s="7">
        <f t="shared" si="11"/>
        <v>11163</v>
      </c>
      <c r="E25" s="7">
        <f t="shared" si="12"/>
        <v>25</v>
      </c>
      <c r="F25" s="1"/>
      <c r="G25" s="1"/>
      <c r="H25" s="8"/>
      <c r="I25" s="8">
        <v>44652</v>
      </c>
      <c r="J25" s="8">
        <v>11163</v>
      </c>
      <c r="K25" s="11">
        <f t="shared" si="31"/>
        <v>25</v>
      </c>
      <c r="L25" s="11"/>
      <c r="M25" s="8"/>
      <c r="N25" s="8"/>
      <c r="O25" s="11"/>
      <c r="P25" s="7">
        <f t="shared" si="13"/>
        <v>9321</v>
      </c>
      <c r="Q25" s="7">
        <f t="shared" si="14"/>
        <v>970.71006000000011</v>
      </c>
      <c r="R25" s="7">
        <f t="shared" si="32"/>
        <v>10.414226585130352</v>
      </c>
      <c r="S25" s="8">
        <v>1135</v>
      </c>
      <c r="T25" s="8">
        <v>303.71006000000006</v>
      </c>
      <c r="U25" s="11">
        <f t="shared" si="33"/>
        <v>26.758595594713661</v>
      </c>
      <c r="V25" s="8"/>
      <c r="W25" s="8"/>
      <c r="X25" s="11"/>
      <c r="Y25" s="11"/>
      <c r="Z25" s="11"/>
      <c r="AA25" s="8"/>
      <c r="AB25" s="8"/>
      <c r="AC25" s="8"/>
      <c r="AD25" s="8"/>
      <c r="AE25" s="8"/>
      <c r="AF25" s="8"/>
      <c r="AG25" s="11"/>
      <c r="AH25" s="11"/>
      <c r="AI25" s="8"/>
      <c r="AJ25" s="8"/>
      <c r="AK25" s="10"/>
      <c r="AL25" s="8"/>
      <c r="AM25" s="8"/>
      <c r="AN25" s="10"/>
      <c r="AO25" s="8"/>
      <c r="AP25" s="8"/>
      <c r="AQ25" s="11"/>
      <c r="AR25" s="8"/>
      <c r="AS25" s="8"/>
      <c r="AT25" s="7"/>
      <c r="AU25" s="8"/>
      <c r="AV25" s="8"/>
      <c r="AW25" s="8"/>
      <c r="AX25" s="11"/>
      <c r="AY25" s="8"/>
      <c r="AZ25" s="8"/>
      <c r="BA25" s="8"/>
      <c r="BB25" s="8"/>
      <c r="BC25" s="8"/>
      <c r="BD25" s="11"/>
      <c r="BE25" s="8"/>
      <c r="BF25" s="8"/>
      <c r="BG25" s="11"/>
      <c r="BH25" s="8"/>
      <c r="BI25" s="8"/>
      <c r="BJ25" s="8"/>
      <c r="BK25" s="8"/>
      <c r="BL25" s="11"/>
      <c r="BM25" s="8"/>
      <c r="BN25" s="8"/>
      <c r="BO25" s="11"/>
      <c r="BP25" s="11"/>
      <c r="BQ25" s="11"/>
      <c r="BR25" s="11"/>
      <c r="BS25" s="11"/>
      <c r="BT25" s="11"/>
      <c r="BU25" s="11"/>
      <c r="BV25" s="11"/>
      <c r="BW25" s="8">
        <v>1186</v>
      </c>
      <c r="BX25" s="8">
        <v>667</v>
      </c>
      <c r="BY25" s="11">
        <f t="shared" si="34"/>
        <v>56.239460370994941</v>
      </c>
      <c r="BZ25" s="8"/>
      <c r="CA25" s="8"/>
      <c r="CB25" s="11"/>
      <c r="CC25" s="8"/>
      <c r="CD25" s="8"/>
      <c r="CE25" s="8"/>
      <c r="CF25" s="8"/>
      <c r="CG25" s="8"/>
      <c r="CH25" s="8"/>
      <c r="CI25" s="8"/>
      <c r="CJ25" s="8">
        <v>7000</v>
      </c>
      <c r="CK25" s="11"/>
      <c r="CL25" s="10">
        <f t="shared" si="35"/>
        <v>0</v>
      </c>
      <c r="CM25" s="12">
        <f t="shared" si="36"/>
        <v>102316.99999999999</v>
      </c>
      <c r="CN25" s="12">
        <f t="shared" si="37"/>
        <v>44010.936979999999</v>
      </c>
      <c r="CO25" s="7">
        <f t="shared" si="18"/>
        <v>43.014295747529744</v>
      </c>
      <c r="CP25" s="8">
        <v>1408</v>
      </c>
      <c r="CQ25" s="8">
        <v>351.9</v>
      </c>
      <c r="CR25" s="11">
        <f t="shared" si="38"/>
        <v>24.992897727272727</v>
      </c>
      <c r="CS25" s="8">
        <v>245</v>
      </c>
      <c r="CT25" s="8">
        <v>61.22</v>
      </c>
      <c r="CU25" s="11">
        <f t="shared" si="39"/>
        <v>24.987755102040815</v>
      </c>
      <c r="CV25" s="8">
        <v>181.6</v>
      </c>
      <c r="CW25" s="8">
        <v>31.61</v>
      </c>
      <c r="CX25" s="11">
        <f t="shared" si="40"/>
        <v>17.406387665198238</v>
      </c>
      <c r="CY25" s="8"/>
      <c r="CZ25" s="8"/>
      <c r="DA25" s="10"/>
      <c r="DB25" s="8"/>
      <c r="DC25" s="8"/>
      <c r="DD25" s="11"/>
      <c r="DE25" s="8">
        <v>478</v>
      </c>
      <c r="DF25" s="8">
        <v>71.793999999999997</v>
      </c>
      <c r="DG25" s="10">
        <f t="shared" si="19"/>
        <v>15.019665271966526</v>
      </c>
      <c r="DH25" s="8"/>
      <c r="DI25" s="8"/>
      <c r="DJ25" s="10"/>
      <c r="DK25" s="8">
        <v>0.3</v>
      </c>
      <c r="DL25" s="8"/>
      <c r="DM25" s="10">
        <f t="shared" si="21"/>
        <v>0</v>
      </c>
      <c r="DN25" s="8">
        <v>24923.8</v>
      </c>
      <c r="DO25" s="8">
        <v>7281.3559999999998</v>
      </c>
      <c r="DP25" s="10">
        <f t="shared" si="22"/>
        <v>29.214469703656746</v>
      </c>
      <c r="DQ25" s="8">
        <v>827.9</v>
      </c>
      <c r="DR25" s="8">
        <v>101</v>
      </c>
      <c r="DS25" s="11">
        <f t="shared" si="41"/>
        <v>12.19954100736804</v>
      </c>
      <c r="DT25" s="8">
        <v>58704.1</v>
      </c>
      <c r="DU25" s="8">
        <v>33107.025999999998</v>
      </c>
      <c r="DV25" s="10">
        <f t="shared" si="23"/>
        <v>56.396445904119133</v>
      </c>
      <c r="DW25" s="8"/>
      <c r="DX25" s="8"/>
      <c r="DY25" s="10"/>
      <c r="DZ25" s="8">
        <v>2573.6999999999998</v>
      </c>
      <c r="EA25" s="8">
        <v>663.8</v>
      </c>
      <c r="EB25" s="10">
        <f t="shared" si="25"/>
        <v>25.791661809845746</v>
      </c>
      <c r="EC25" s="8">
        <v>63.7</v>
      </c>
      <c r="ED25" s="8">
        <v>15.9</v>
      </c>
      <c r="EE25" s="11">
        <f t="shared" si="42"/>
        <v>24.960753532182103</v>
      </c>
      <c r="EF25" s="8">
        <v>10063.5</v>
      </c>
      <c r="EG25" s="8">
        <v>1792.9579799999999</v>
      </c>
      <c r="EH25" s="11">
        <f t="shared" si="26"/>
        <v>17.816445371888506</v>
      </c>
      <c r="EI25" s="8">
        <v>1090.4000000000001</v>
      </c>
      <c r="EJ25" s="8">
        <v>137.82</v>
      </c>
      <c r="EK25" s="11">
        <f t="shared" si="27"/>
        <v>12.639398385913424</v>
      </c>
      <c r="EL25" s="8"/>
      <c r="EM25" s="8"/>
      <c r="EN25" s="8"/>
      <c r="EO25" s="8"/>
      <c r="EP25" s="8"/>
      <c r="EQ25" s="10"/>
      <c r="ER25" s="8"/>
      <c r="ES25" s="8"/>
      <c r="ET25" s="10"/>
      <c r="EU25" s="8">
        <v>1290.0999999999999</v>
      </c>
      <c r="EV25" s="8">
        <v>322.52499999999998</v>
      </c>
      <c r="EW25" s="10">
        <f t="shared" si="28"/>
        <v>25</v>
      </c>
      <c r="EX25" s="8">
        <v>18.399999999999999</v>
      </c>
      <c r="EY25" s="8"/>
      <c r="EZ25" s="10">
        <f t="shared" si="29"/>
        <v>0</v>
      </c>
      <c r="FA25" s="8">
        <v>1.4</v>
      </c>
      <c r="FB25" s="8">
        <v>0.35</v>
      </c>
      <c r="FC25" s="11">
        <f t="shared" si="43"/>
        <v>25</v>
      </c>
      <c r="FD25" s="8"/>
      <c r="FE25" s="8"/>
      <c r="FF25" s="8"/>
      <c r="FG25" s="8"/>
      <c r="FH25" s="8"/>
      <c r="FI25" s="11"/>
      <c r="FJ25" s="8">
        <v>447.1</v>
      </c>
      <c r="FK25" s="8">
        <v>71.677999999999997</v>
      </c>
      <c r="FL25" s="11">
        <f t="shared" si="44"/>
        <v>16.031760232610154</v>
      </c>
      <c r="FM25" s="21"/>
      <c r="FN25" s="21"/>
      <c r="FO25" s="21"/>
      <c r="FP25" s="21"/>
      <c r="FQ25" s="8"/>
      <c r="FR25" s="8"/>
      <c r="FS25" s="8"/>
      <c r="FT25" s="7">
        <f t="shared" si="8"/>
        <v>156290</v>
      </c>
      <c r="FU25" s="7">
        <f t="shared" si="9"/>
        <v>56144.647039999996</v>
      </c>
      <c r="FV25" s="7">
        <f t="shared" si="30"/>
        <v>35.923377720903446</v>
      </c>
    </row>
    <row r="26" spans="1:178" x14ac:dyDescent="0.25">
      <c r="A26" s="14" t="s">
        <v>140</v>
      </c>
      <c r="B26" s="15" t="s">
        <v>98</v>
      </c>
      <c r="C26" s="7">
        <f t="shared" si="10"/>
        <v>106442</v>
      </c>
      <c r="D26" s="7">
        <f t="shared" si="11"/>
        <v>35510.6</v>
      </c>
      <c r="E26" s="7">
        <f t="shared" si="12"/>
        <v>33.361455064730087</v>
      </c>
      <c r="F26" s="1"/>
      <c r="G26" s="1"/>
      <c r="H26" s="8"/>
      <c r="I26" s="8">
        <v>106442</v>
      </c>
      <c r="J26" s="8">
        <v>35510.6</v>
      </c>
      <c r="K26" s="11">
        <f t="shared" si="31"/>
        <v>33.361455064730087</v>
      </c>
      <c r="L26" s="11"/>
      <c r="M26" s="8"/>
      <c r="N26" s="8"/>
      <c r="O26" s="11"/>
      <c r="P26" s="7">
        <f t="shared" si="13"/>
        <v>105700.084</v>
      </c>
      <c r="Q26" s="7">
        <f t="shared" si="14"/>
        <v>38685.847999999998</v>
      </c>
      <c r="R26" s="7">
        <f t="shared" si="32"/>
        <v>36.599637896219647</v>
      </c>
      <c r="S26" s="8">
        <v>2656</v>
      </c>
      <c r="T26" s="8">
        <v>2656</v>
      </c>
      <c r="U26" s="11">
        <f t="shared" si="33"/>
        <v>100</v>
      </c>
      <c r="V26" s="8">
        <v>74673.8</v>
      </c>
      <c r="W26" s="8">
        <v>35242.148000000001</v>
      </c>
      <c r="X26" s="11">
        <f t="shared" si="15"/>
        <v>47.19479656854211</v>
      </c>
      <c r="Y26" s="11"/>
      <c r="Z26" s="11"/>
      <c r="AA26" s="8"/>
      <c r="AB26" s="8"/>
      <c r="AC26" s="8"/>
      <c r="AD26" s="8"/>
      <c r="AE26" s="8"/>
      <c r="AF26" s="8"/>
      <c r="AG26" s="11"/>
      <c r="AH26" s="11"/>
      <c r="AI26" s="8">
        <v>6456.3</v>
      </c>
      <c r="AJ26" s="8"/>
      <c r="AK26" s="10">
        <f t="shared" si="16"/>
        <v>0</v>
      </c>
      <c r="AL26" s="8"/>
      <c r="AM26" s="8"/>
      <c r="AN26" s="10"/>
      <c r="AO26" s="8">
        <v>3548.2</v>
      </c>
      <c r="AP26" s="8">
        <v>787.7</v>
      </c>
      <c r="AQ26" s="11">
        <f t="shared" si="17"/>
        <v>22.199988726678317</v>
      </c>
      <c r="AR26" s="8"/>
      <c r="AS26" s="8"/>
      <c r="AT26" s="7"/>
      <c r="AU26" s="8"/>
      <c r="AV26" s="8"/>
      <c r="AW26" s="8"/>
      <c r="AX26" s="11"/>
      <c r="AY26" s="8"/>
      <c r="AZ26" s="8"/>
      <c r="BA26" s="8"/>
      <c r="BB26" s="8"/>
      <c r="BC26" s="8"/>
      <c r="BD26" s="11"/>
      <c r="BE26" s="8"/>
      <c r="BF26" s="8"/>
      <c r="BG26" s="11"/>
      <c r="BH26" s="8"/>
      <c r="BI26" s="8"/>
      <c r="BJ26" s="8"/>
      <c r="BK26" s="8"/>
      <c r="BL26" s="11"/>
      <c r="BM26" s="8"/>
      <c r="BN26" s="8"/>
      <c r="BO26" s="11"/>
      <c r="BP26" s="11"/>
      <c r="BQ26" s="11"/>
      <c r="BR26" s="11"/>
      <c r="BS26" s="11"/>
      <c r="BT26" s="11"/>
      <c r="BU26" s="11"/>
      <c r="BV26" s="11"/>
      <c r="BW26" s="8">
        <v>10821</v>
      </c>
      <c r="BX26" s="8"/>
      <c r="BY26" s="8"/>
      <c r="BZ26" s="8"/>
      <c r="CA26" s="8"/>
      <c r="CB26" s="11"/>
      <c r="CC26" s="8"/>
      <c r="CD26" s="8"/>
      <c r="CE26" s="8"/>
      <c r="CF26" s="8"/>
      <c r="CG26" s="8"/>
      <c r="CH26" s="8"/>
      <c r="CI26" s="8"/>
      <c r="CJ26" s="8">
        <v>7544.7839999999997</v>
      </c>
      <c r="CK26" s="11"/>
      <c r="CL26" s="10">
        <f t="shared" si="35"/>
        <v>0</v>
      </c>
      <c r="CM26" s="12">
        <f t="shared" si="36"/>
        <v>342445.89999999997</v>
      </c>
      <c r="CN26" s="12">
        <f t="shared" si="37"/>
        <v>82435.039000000019</v>
      </c>
      <c r="CO26" s="7">
        <f t="shared" si="18"/>
        <v>24.072426914733107</v>
      </c>
      <c r="CP26" s="8">
        <v>5395</v>
      </c>
      <c r="CQ26" s="8">
        <v>1348.8</v>
      </c>
      <c r="CR26" s="11">
        <f t="shared" si="38"/>
        <v>25.000926784059313</v>
      </c>
      <c r="CS26" s="8">
        <v>332.5</v>
      </c>
      <c r="CT26" s="8">
        <v>83.11</v>
      </c>
      <c r="CU26" s="11">
        <f t="shared" si="39"/>
        <v>24.995488721804509</v>
      </c>
      <c r="CV26" s="8">
        <v>405.8</v>
      </c>
      <c r="CW26" s="8">
        <v>102.55</v>
      </c>
      <c r="CX26" s="11">
        <f t="shared" si="40"/>
        <v>25.27106949236077</v>
      </c>
      <c r="CY26" s="8"/>
      <c r="CZ26" s="8"/>
      <c r="DA26" s="10"/>
      <c r="DB26" s="8"/>
      <c r="DC26" s="8"/>
      <c r="DD26" s="11"/>
      <c r="DE26" s="8"/>
      <c r="DF26" s="8"/>
      <c r="DG26" s="10"/>
      <c r="DH26" s="8"/>
      <c r="DI26" s="8"/>
      <c r="DJ26" s="10"/>
      <c r="DK26" s="8"/>
      <c r="DL26" s="8"/>
      <c r="DM26" s="10"/>
      <c r="DN26" s="8">
        <v>63397.1</v>
      </c>
      <c r="DO26" s="8">
        <v>16901.863000000001</v>
      </c>
      <c r="DP26" s="10">
        <f t="shared" si="22"/>
        <v>26.660309383236775</v>
      </c>
      <c r="DQ26" s="8">
        <v>1380.4</v>
      </c>
      <c r="DR26" s="8">
        <v>246</v>
      </c>
      <c r="DS26" s="11">
        <f t="shared" si="41"/>
        <v>17.820921472037089</v>
      </c>
      <c r="DT26" s="8">
        <v>233068.7</v>
      </c>
      <c r="DU26" s="8">
        <v>54679.345000000001</v>
      </c>
      <c r="DV26" s="10">
        <f t="shared" si="23"/>
        <v>23.460612686302365</v>
      </c>
      <c r="DW26" s="8">
        <v>89.8</v>
      </c>
      <c r="DX26" s="8">
        <v>20.079999999999998</v>
      </c>
      <c r="DY26" s="10">
        <f t="shared" si="24"/>
        <v>22.360801781737191</v>
      </c>
      <c r="DZ26" s="8">
        <v>5476.8</v>
      </c>
      <c r="EA26" s="8">
        <v>1436</v>
      </c>
      <c r="EB26" s="10">
        <f t="shared" si="25"/>
        <v>26.219690330119779</v>
      </c>
      <c r="EC26" s="8">
        <v>127.3</v>
      </c>
      <c r="ED26" s="8">
        <v>31.8</v>
      </c>
      <c r="EE26" s="11">
        <f t="shared" si="42"/>
        <v>24.980361351139045</v>
      </c>
      <c r="EF26" s="8">
        <v>25455.8</v>
      </c>
      <c r="EG26" s="8">
        <v>6505.4170000000004</v>
      </c>
      <c r="EH26" s="11">
        <f t="shared" si="26"/>
        <v>25.555735824448654</v>
      </c>
      <c r="EI26" s="8">
        <v>3543.9</v>
      </c>
      <c r="EJ26" s="8">
        <v>522.70000000000005</v>
      </c>
      <c r="EK26" s="11">
        <f t="shared" si="27"/>
        <v>14.749287508112532</v>
      </c>
      <c r="EL26" s="8"/>
      <c r="EM26" s="8"/>
      <c r="EN26" s="8"/>
      <c r="EO26" s="8">
        <v>1373</v>
      </c>
      <c r="EP26" s="8"/>
      <c r="EQ26" s="10">
        <f t="shared" si="47"/>
        <v>0</v>
      </c>
      <c r="ER26" s="8">
        <v>7.5</v>
      </c>
      <c r="ES26" s="8"/>
      <c r="ET26" s="10">
        <f t="shared" si="49"/>
        <v>0</v>
      </c>
      <c r="EU26" s="8">
        <v>1779.2</v>
      </c>
      <c r="EV26" s="8">
        <v>444.8</v>
      </c>
      <c r="EW26" s="10">
        <f t="shared" si="28"/>
        <v>25</v>
      </c>
      <c r="EX26" s="8">
        <v>74.2</v>
      </c>
      <c r="EY26" s="8"/>
      <c r="EZ26" s="10">
        <f t="shared" si="29"/>
        <v>0</v>
      </c>
      <c r="FA26" s="8">
        <v>3.3</v>
      </c>
      <c r="FB26" s="8">
        <v>0.8</v>
      </c>
      <c r="FC26" s="11">
        <f t="shared" si="43"/>
        <v>24.242424242424242</v>
      </c>
      <c r="FD26" s="8"/>
      <c r="FE26" s="8"/>
      <c r="FF26" s="8"/>
      <c r="FG26" s="8"/>
      <c r="FH26" s="8"/>
      <c r="FI26" s="11"/>
      <c r="FJ26" s="8">
        <v>535.6</v>
      </c>
      <c r="FK26" s="8">
        <v>111.774</v>
      </c>
      <c r="FL26" s="11">
        <f t="shared" si="44"/>
        <v>20.868932038834952</v>
      </c>
      <c r="FM26" s="21"/>
      <c r="FN26" s="21"/>
      <c r="FO26" s="21"/>
      <c r="FP26" s="21"/>
      <c r="FQ26" s="8"/>
      <c r="FR26" s="8"/>
      <c r="FS26" s="8"/>
      <c r="FT26" s="7">
        <f t="shared" si="8"/>
        <v>554587.98399999994</v>
      </c>
      <c r="FU26" s="7">
        <f t="shared" si="9"/>
        <v>156631.48700000002</v>
      </c>
      <c r="FV26" s="7">
        <f t="shared" si="30"/>
        <v>28.242856231807583</v>
      </c>
    </row>
    <row r="27" spans="1:178" x14ac:dyDescent="0.25">
      <c r="A27" s="14" t="s">
        <v>141</v>
      </c>
      <c r="B27" s="15" t="s">
        <v>99</v>
      </c>
      <c r="C27" s="7">
        <f t="shared" si="10"/>
        <v>80536</v>
      </c>
      <c r="D27" s="7">
        <f t="shared" si="11"/>
        <v>23859.9</v>
      </c>
      <c r="E27" s="7">
        <f t="shared" si="12"/>
        <v>29.626378265620346</v>
      </c>
      <c r="F27" s="1"/>
      <c r="G27" s="1"/>
      <c r="H27" s="8"/>
      <c r="I27" s="8">
        <v>80536</v>
      </c>
      <c r="J27" s="8">
        <v>23859.9</v>
      </c>
      <c r="K27" s="11">
        <f t="shared" si="31"/>
        <v>29.626378265620346</v>
      </c>
      <c r="L27" s="11"/>
      <c r="M27" s="8"/>
      <c r="N27" s="8"/>
      <c r="O27" s="11"/>
      <c r="P27" s="7">
        <f t="shared" si="13"/>
        <v>39739.648000000001</v>
      </c>
      <c r="Q27" s="7">
        <f t="shared" si="14"/>
        <v>17145.507000000001</v>
      </c>
      <c r="R27" s="7">
        <f t="shared" si="32"/>
        <v>43.144586987786106</v>
      </c>
      <c r="S27" s="8">
        <v>1620.3</v>
      </c>
      <c r="T27" s="8">
        <v>1620.3</v>
      </c>
      <c r="U27" s="11">
        <f t="shared" si="33"/>
        <v>100</v>
      </c>
      <c r="V27" s="8">
        <v>26873.4</v>
      </c>
      <c r="W27" s="8">
        <v>15525.207</v>
      </c>
      <c r="X27" s="11">
        <f t="shared" si="15"/>
        <v>57.771651521578953</v>
      </c>
      <c r="Y27" s="11"/>
      <c r="Z27" s="11"/>
      <c r="AA27" s="8"/>
      <c r="AB27" s="8"/>
      <c r="AC27" s="8"/>
      <c r="AD27" s="8"/>
      <c r="AE27" s="8"/>
      <c r="AF27" s="8"/>
      <c r="AG27" s="11"/>
      <c r="AH27" s="11"/>
      <c r="AI27" s="8"/>
      <c r="AJ27" s="8"/>
      <c r="AK27" s="10"/>
      <c r="AL27" s="8"/>
      <c r="AM27" s="8"/>
      <c r="AN27" s="10"/>
      <c r="AO27" s="8"/>
      <c r="AP27" s="8"/>
      <c r="AQ27" s="11"/>
      <c r="AR27" s="8"/>
      <c r="AS27" s="8"/>
      <c r="AT27" s="7"/>
      <c r="AU27" s="8"/>
      <c r="AV27" s="8"/>
      <c r="AW27" s="8"/>
      <c r="AX27" s="11"/>
      <c r="AY27" s="8"/>
      <c r="AZ27" s="8"/>
      <c r="BA27" s="8"/>
      <c r="BB27" s="8"/>
      <c r="BC27" s="8"/>
      <c r="BD27" s="11"/>
      <c r="BE27" s="8"/>
      <c r="BF27" s="8"/>
      <c r="BG27" s="11"/>
      <c r="BH27" s="8"/>
      <c r="BI27" s="8"/>
      <c r="BJ27" s="8"/>
      <c r="BK27" s="8"/>
      <c r="BL27" s="11"/>
      <c r="BM27" s="8"/>
      <c r="BN27" s="8"/>
      <c r="BO27" s="11"/>
      <c r="BP27" s="11"/>
      <c r="BQ27" s="11"/>
      <c r="BR27" s="11"/>
      <c r="BS27" s="11"/>
      <c r="BT27" s="11"/>
      <c r="BU27" s="11"/>
      <c r="BV27" s="11"/>
      <c r="BW27" s="8">
        <v>2239</v>
      </c>
      <c r="BX27" s="8"/>
      <c r="BY27" s="8"/>
      <c r="BZ27" s="8"/>
      <c r="CA27" s="8"/>
      <c r="CB27" s="11"/>
      <c r="CC27" s="8"/>
      <c r="CD27" s="8"/>
      <c r="CE27" s="8"/>
      <c r="CF27" s="8"/>
      <c r="CG27" s="8"/>
      <c r="CH27" s="8"/>
      <c r="CI27" s="8"/>
      <c r="CJ27" s="8">
        <v>9006.9480000000003</v>
      </c>
      <c r="CK27" s="11"/>
      <c r="CL27" s="10">
        <f t="shared" si="35"/>
        <v>0</v>
      </c>
      <c r="CM27" s="12">
        <f t="shared" si="36"/>
        <v>178457.4</v>
      </c>
      <c r="CN27" s="12">
        <f t="shared" si="37"/>
        <v>39857.813000000002</v>
      </c>
      <c r="CO27" s="7">
        <f t="shared" si="18"/>
        <v>22.334637285985341</v>
      </c>
      <c r="CP27" s="8">
        <v>1463</v>
      </c>
      <c r="CQ27" s="8">
        <v>365.7</v>
      </c>
      <c r="CR27" s="11">
        <f t="shared" si="38"/>
        <v>24.996582365003416</v>
      </c>
      <c r="CS27" s="8">
        <v>192.5</v>
      </c>
      <c r="CT27" s="8">
        <v>48.04</v>
      </c>
      <c r="CU27" s="11">
        <f t="shared" si="39"/>
        <v>24.955844155844154</v>
      </c>
      <c r="CV27" s="8">
        <v>181.6</v>
      </c>
      <c r="CW27" s="8">
        <v>33.33</v>
      </c>
      <c r="CX27" s="11">
        <f t="shared" si="40"/>
        <v>18.353524229074889</v>
      </c>
      <c r="CY27" s="8"/>
      <c r="CZ27" s="8"/>
      <c r="DA27" s="10"/>
      <c r="DB27" s="8"/>
      <c r="DC27" s="8"/>
      <c r="DD27" s="11"/>
      <c r="DE27" s="8"/>
      <c r="DF27" s="8"/>
      <c r="DG27" s="10"/>
      <c r="DH27" s="8"/>
      <c r="DI27" s="8"/>
      <c r="DJ27" s="10"/>
      <c r="DK27" s="8"/>
      <c r="DL27" s="8"/>
      <c r="DM27" s="10"/>
      <c r="DN27" s="8">
        <v>42082.5</v>
      </c>
      <c r="DO27" s="8">
        <v>7119.741</v>
      </c>
      <c r="DP27" s="10">
        <f t="shared" si="22"/>
        <v>16.918531456068436</v>
      </c>
      <c r="DQ27" s="8">
        <v>415.1</v>
      </c>
      <c r="DR27" s="8">
        <v>105</v>
      </c>
      <c r="DS27" s="11">
        <f t="shared" si="41"/>
        <v>25.295109612141655</v>
      </c>
      <c r="DT27" s="8">
        <v>119165.2</v>
      </c>
      <c r="DU27" s="8">
        <v>29254.981</v>
      </c>
      <c r="DV27" s="10">
        <f t="shared" si="23"/>
        <v>24.549936558659741</v>
      </c>
      <c r="DW27" s="8"/>
      <c r="DX27" s="8"/>
      <c r="DY27" s="10"/>
      <c r="DZ27" s="8">
        <v>4294.6000000000004</v>
      </c>
      <c r="EA27" s="8">
        <v>922.3</v>
      </c>
      <c r="EB27" s="10">
        <f t="shared" si="25"/>
        <v>21.475806827178314</v>
      </c>
      <c r="EC27" s="8">
        <v>95.5</v>
      </c>
      <c r="ED27" s="8">
        <v>24</v>
      </c>
      <c r="EE27" s="11">
        <f t="shared" si="42"/>
        <v>25.130890052356023</v>
      </c>
      <c r="EF27" s="8">
        <v>7095.4</v>
      </c>
      <c r="EG27" s="8">
        <v>1457.3389999999999</v>
      </c>
      <c r="EH27" s="11">
        <f t="shared" si="26"/>
        <v>20.539208501282523</v>
      </c>
      <c r="EI27" s="8">
        <v>1090.4000000000001</v>
      </c>
      <c r="EJ27" s="8">
        <v>221.5</v>
      </c>
      <c r="EK27" s="11">
        <f t="shared" si="27"/>
        <v>20.313646368305207</v>
      </c>
      <c r="EL27" s="8">
        <v>1080</v>
      </c>
      <c r="EM27" s="8"/>
      <c r="EN27" s="8">
        <f t="shared" si="53"/>
        <v>0</v>
      </c>
      <c r="EO27" s="8"/>
      <c r="EP27" s="8"/>
      <c r="EQ27" s="10"/>
      <c r="ER27" s="8">
        <v>3.5</v>
      </c>
      <c r="ES27" s="8"/>
      <c r="ET27" s="10">
        <f t="shared" si="49"/>
        <v>0</v>
      </c>
      <c r="EU27" s="8">
        <v>842</v>
      </c>
      <c r="EV27" s="8">
        <v>210.5</v>
      </c>
      <c r="EW27" s="10">
        <f t="shared" si="28"/>
        <v>25</v>
      </c>
      <c r="EX27" s="8">
        <v>18.899999999999999</v>
      </c>
      <c r="EY27" s="8"/>
      <c r="EZ27" s="10">
        <f t="shared" si="29"/>
        <v>0</v>
      </c>
      <c r="FA27" s="8">
        <v>0.7</v>
      </c>
      <c r="FB27" s="8">
        <v>0.17</v>
      </c>
      <c r="FC27" s="11">
        <f t="shared" si="43"/>
        <v>24.285714285714288</v>
      </c>
      <c r="FD27" s="8"/>
      <c r="FE27" s="8"/>
      <c r="FF27" s="8"/>
      <c r="FG27" s="8"/>
      <c r="FH27" s="8"/>
      <c r="FI27" s="11"/>
      <c r="FJ27" s="8">
        <v>436.5</v>
      </c>
      <c r="FK27" s="8">
        <v>95.212000000000003</v>
      </c>
      <c r="FL27" s="11">
        <f t="shared" si="44"/>
        <v>21.812600229095075</v>
      </c>
      <c r="FM27" s="21"/>
      <c r="FN27" s="21"/>
      <c r="FO27" s="21"/>
      <c r="FP27" s="21"/>
      <c r="FQ27" s="8"/>
      <c r="FR27" s="8"/>
      <c r="FS27" s="8"/>
      <c r="FT27" s="7">
        <f t="shared" si="8"/>
        <v>298733.04800000001</v>
      </c>
      <c r="FU27" s="7">
        <f t="shared" si="9"/>
        <v>80863.22</v>
      </c>
      <c r="FV27" s="7">
        <f t="shared" si="30"/>
        <v>27.068722574008618</v>
      </c>
    </row>
    <row r="28" spans="1:178" x14ac:dyDescent="0.25">
      <c r="A28" s="14" t="s">
        <v>142</v>
      </c>
      <c r="B28" s="15" t="s">
        <v>100</v>
      </c>
      <c r="C28" s="7">
        <f t="shared" si="10"/>
        <v>64611</v>
      </c>
      <c r="D28" s="7">
        <f t="shared" si="11"/>
        <v>32697.200000000001</v>
      </c>
      <c r="E28" s="7">
        <f t="shared" si="12"/>
        <v>50.606243518905451</v>
      </c>
      <c r="F28" s="1"/>
      <c r="G28" s="1"/>
      <c r="H28" s="8"/>
      <c r="I28" s="8">
        <v>64611</v>
      </c>
      <c r="J28" s="8">
        <v>32697.200000000001</v>
      </c>
      <c r="K28" s="11">
        <f t="shared" si="31"/>
        <v>50.606243518905451</v>
      </c>
      <c r="L28" s="11"/>
      <c r="M28" s="8"/>
      <c r="N28" s="8"/>
      <c r="O28" s="11"/>
      <c r="P28" s="7">
        <f t="shared" si="13"/>
        <v>20844.432000000001</v>
      </c>
      <c r="Q28" s="7">
        <f t="shared" si="14"/>
        <v>5368</v>
      </c>
      <c r="R28" s="7">
        <f t="shared" si="32"/>
        <v>25.752680619937255</v>
      </c>
      <c r="S28" s="8">
        <v>1951</v>
      </c>
      <c r="T28" s="8">
        <v>1951</v>
      </c>
      <c r="U28" s="11">
        <f t="shared" si="33"/>
        <v>99.999999999999986</v>
      </c>
      <c r="V28" s="8">
        <v>1538.4</v>
      </c>
      <c r="W28" s="8">
        <v>1538.4</v>
      </c>
      <c r="X28" s="11">
        <f t="shared" si="15"/>
        <v>100</v>
      </c>
      <c r="Y28" s="11"/>
      <c r="Z28" s="11"/>
      <c r="AA28" s="8"/>
      <c r="AB28" s="8"/>
      <c r="AC28" s="8"/>
      <c r="AD28" s="8"/>
      <c r="AE28" s="8"/>
      <c r="AF28" s="8"/>
      <c r="AG28" s="11"/>
      <c r="AH28" s="11"/>
      <c r="AI28" s="8">
        <v>5023.5</v>
      </c>
      <c r="AJ28" s="8"/>
      <c r="AK28" s="10">
        <f t="shared" si="16"/>
        <v>0</v>
      </c>
      <c r="AL28" s="8"/>
      <c r="AM28" s="8"/>
      <c r="AN28" s="10"/>
      <c r="AO28" s="8">
        <v>3183.1</v>
      </c>
      <c r="AP28" s="8">
        <v>661.6</v>
      </c>
      <c r="AQ28" s="11">
        <f t="shared" si="17"/>
        <v>20.784769564261257</v>
      </c>
      <c r="AR28" s="8"/>
      <c r="AS28" s="8"/>
      <c r="AT28" s="7"/>
      <c r="AU28" s="8"/>
      <c r="AV28" s="8"/>
      <c r="AW28" s="8"/>
      <c r="AX28" s="11"/>
      <c r="AY28" s="8"/>
      <c r="AZ28" s="8"/>
      <c r="BA28" s="8"/>
      <c r="BB28" s="8"/>
      <c r="BC28" s="8"/>
      <c r="BD28" s="11"/>
      <c r="BE28" s="8"/>
      <c r="BF28" s="8"/>
      <c r="BG28" s="11"/>
      <c r="BH28" s="8"/>
      <c r="BI28" s="8"/>
      <c r="BJ28" s="8"/>
      <c r="BK28" s="8"/>
      <c r="BL28" s="11"/>
      <c r="BM28" s="8"/>
      <c r="BN28" s="8"/>
      <c r="BO28" s="11"/>
      <c r="BP28" s="11"/>
      <c r="BQ28" s="11"/>
      <c r="BR28" s="11"/>
      <c r="BS28" s="11"/>
      <c r="BT28" s="11"/>
      <c r="BU28" s="11"/>
      <c r="BV28" s="11"/>
      <c r="BW28" s="8">
        <v>2164</v>
      </c>
      <c r="BX28" s="8">
        <v>1217</v>
      </c>
      <c r="BY28" s="11">
        <f t="shared" si="34"/>
        <v>56.238447319778189</v>
      </c>
      <c r="BZ28" s="8"/>
      <c r="CA28" s="8"/>
      <c r="CB28" s="11"/>
      <c r="CC28" s="8"/>
      <c r="CD28" s="8"/>
      <c r="CE28" s="8"/>
      <c r="CF28" s="8"/>
      <c r="CG28" s="8"/>
      <c r="CH28" s="8"/>
      <c r="CI28" s="8"/>
      <c r="CJ28" s="8">
        <v>6984.4319999999998</v>
      </c>
      <c r="CK28" s="11"/>
      <c r="CL28" s="10">
        <f t="shared" si="35"/>
        <v>0</v>
      </c>
      <c r="CM28" s="12">
        <f t="shared" si="36"/>
        <v>173134.90000000002</v>
      </c>
      <c r="CN28" s="12">
        <f t="shared" si="37"/>
        <v>54713.302050000006</v>
      </c>
      <c r="CO28" s="7">
        <f t="shared" si="18"/>
        <v>31.601544258263356</v>
      </c>
      <c r="CP28" s="8">
        <v>2595</v>
      </c>
      <c r="CQ28" s="8">
        <v>648.9</v>
      </c>
      <c r="CR28" s="11">
        <f t="shared" si="38"/>
        <v>25.00578034682081</v>
      </c>
      <c r="CS28" s="8">
        <v>227.5</v>
      </c>
      <c r="CT28" s="8">
        <v>56.76</v>
      </c>
      <c r="CU28" s="11">
        <f t="shared" si="39"/>
        <v>24.94945054945055</v>
      </c>
      <c r="CV28" s="8">
        <v>192.2</v>
      </c>
      <c r="CW28" s="8">
        <v>38.1</v>
      </c>
      <c r="CX28" s="11">
        <f t="shared" si="40"/>
        <v>19.823100936524455</v>
      </c>
      <c r="CY28" s="8">
        <v>108</v>
      </c>
      <c r="CZ28" s="8">
        <v>108</v>
      </c>
      <c r="DA28" s="10">
        <f t="shared" si="48"/>
        <v>100</v>
      </c>
      <c r="DB28" s="8">
        <v>85.6</v>
      </c>
      <c r="DC28" s="8"/>
      <c r="DD28" s="11">
        <f t="shared" ref="DD28:DD45" si="54">DC28/DB28%</f>
        <v>0</v>
      </c>
      <c r="DE28" s="8"/>
      <c r="DF28" s="8"/>
      <c r="DG28" s="10"/>
      <c r="DH28" s="8">
        <v>0.9</v>
      </c>
      <c r="DI28" s="8"/>
      <c r="DJ28" s="10">
        <f t="shared" si="20"/>
        <v>0</v>
      </c>
      <c r="DK28" s="8"/>
      <c r="DL28" s="8"/>
      <c r="DM28" s="10"/>
      <c r="DN28" s="8">
        <v>36207.9</v>
      </c>
      <c r="DO28" s="8">
        <v>14613.322</v>
      </c>
      <c r="DP28" s="10">
        <f t="shared" si="22"/>
        <v>40.359485084746701</v>
      </c>
      <c r="DQ28" s="8">
        <v>587.6</v>
      </c>
      <c r="DR28" s="8">
        <v>255.6</v>
      </c>
      <c r="DS28" s="11">
        <f t="shared" si="41"/>
        <v>43.498978897208985</v>
      </c>
      <c r="DT28" s="8">
        <v>109390.8</v>
      </c>
      <c r="DU28" s="8">
        <v>34172.947</v>
      </c>
      <c r="DV28" s="10">
        <f t="shared" si="23"/>
        <v>31.239324513578836</v>
      </c>
      <c r="DW28" s="8"/>
      <c r="DX28" s="8"/>
      <c r="DY28" s="10"/>
      <c r="DZ28" s="8">
        <v>3980.7</v>
      </c>
      <c r="EA28" s="8">
        <v>863.3</v>
      </c>
      <c r="EB28" s="10">
        <f t="shared" si="25"/>
        <v>21.687140452684204</v>
      </c>
      <c r="EC28" s="8">
        <v>95.5</v>
      </c>
      <c r="ED28" s="8">
        <v>24</v>
      </c>
      <c r="EE28" s="11">
        <f t="shared" si="42"/>
        <v>25.130890052356023</v>
      </c>
      <c r="EF28" s="8">
        <v>15594.3</v>
      </c>
      <c r="EG28" s="8">
        <v>3032.42805</v>
      </c>
      <c r="EH28" s="11">
        <f t="shared" si="26"/>
        <v>19.445746522767937</v>
      </c>
      <c r="EI28" s="8">
        <v>1908.2</v>
      </c>
      <c r="EJ28" s="8">
        <v>394.9</v>
      </c>
      <c r="EK28" s="11">
        <f t="shared" si="27"/>
        <v>20.694895713237603</v>
      </c>
      <c r="EL28" s="8"/>
      <c r="EM28" s="8"/>
      <c r="EN28" s="8"/>
      <c r="EO28" s="8"/>
      <c r="EP28" s="8"/>
      <c r="EQ28" s="10"/>
      <c r="ER28" s="8"/>
      <c r="ES28" s="8"/>
      <c r="ET28" s="10"/>
      <c r="EU28" s="8">
        <v>1640.5</v>
      </c>
      <c r="EV28" s="8">
        <v>410.125</v>
      </c>
      <c r="EW28" s="10">
        <f t="shared" si="28"/>
        <v>25</v>
      </c>
      <c r="EX28" s="8">
        <v>35.1</v>
      </c>
      <c r="EY28" s="8"/>
      <c r="EZ28" s="10">
        <f t="shared" si="29"/>
        <v>0</v>
      </c>
      <c r="FA28" s="8">
        <v>1</v>
      </c>
      <c r="FB28" s="8">
        <v>0.25</v>
      </c>
      <c r="FC28" s="11">
        <f t="shared" si="43"/>
        <v>25</v>
      </c>
      <c r="FD28" s="8"/>
      <c r="FE28" s="8"/>
      <c r="FF28" s="8"/>
      <c r="FG28" s="8"/>
      <c r="FH28" s="8"/>
      <c r="FI28" s="11"/>
      <c r="FJ28" s="8">
        <v>484.1</v>
      </c>
      <c r="FK28" s="8">
        <v>94.67</v>
      </c>
      <c r="FL28" s="11">
        <f t="shared" si="44"/>
        <v>19.555876884941128</v>
      </c>
      <c r="FM28" s="21"/>
      <c r="FN28" s="21"/>
      <c r="FO28" s="21"/>
      <c r="FP28" s="21"/>
      <c r="FQ28" s="8"/>
      <c r="FR28" s="8"/>
      <c r="FS28" s="8"/>
      <c r="FT28" s="7">
        <f t="shared" si="8"/>
        <v>258590.33200000002</v>
      </c>
      <c r="FU28" s="7">
        <f t="shared" si="9"/>
        <v>92778.50205000001</v>
      </c>
      <c r="FV28" s="7">
        <f t="shared" si="30"/>
        <v>35.878565657280646</v>
      </c>
    </row>
    <row r="29" spans="1:178" x14ac:dyDescent="0.25">
      <c r="A29" s="14" t="s">
        <v>143</v>
      </c>
      <c r="B29" s="15" t="s">
        <v>101</v>
      </c>
      <c r="C29" s="7">
        <f t="shared" si="10"/>
        <v>82347</v>
      </c>
      <c r="D29" s="7">
        <f t="shared" si="11"/>
        <v>20586.599999999999</v>
      </c>
      <c r="E29" s="7">
        <f t="shared" si="12"/>
        <v>24.999817844001601</v>
      </c>
      <c r="F29" s="1"/>
      <c r="G29" s="1"/>
      <c r="H29" s="8"/>
      <c r="I29" s="8">
        <v>82347</v>
      </c>
      <c r="J29" s="8">
        <v>20586.599999999999</v>
      </c>
      <c r="K29" s="11">
        <f t="shared" si="31"/>
        <v>24.999817844001601</v>
      </c>
      <c r="L29" s="11"/>
      <c r="M29" s="8"/>
      <c r="N29" s="8"/>
      <c r="O29" s="11"/>
      <c r="P29" s="7">
        <f t="shared" si="13"/>
        <v>40456.399999999994</v>
      </c>
      <c r="Q29" s="7">
        <f t="shared" si="14"/>
        <v>19753.097000000002</v>
      </c>
      <c r="R29" s="7">
        <f t="shared" si="32"/>
        <v>48.825641925628588</v>
      </c>
      <c r="S29" s="8">
        <v>1484</v>
      </c>
      <c r="T29" s="8">
        <v>1484</v>
      </c>
      <c r="U29" s="11">
        <f t="shared" si="33"/>
        <v>100</v>
      </c>
      <c r="V29" s="8">
        <v>24254.1</v>
      </c>
      <c r="W29" s="8">
        <v>14755.097</v>
      </c>
      <c r="X29" s="11">
        <f t="shared" si="15"/>
        <v>60.835475239237901</v>
      </c>
      <c r="Y29" s="11"/>
      <c r="Z29" s="11"/>
      <c r="AA29" s="8"/>
      <c r="AB29" s="8"/>
      <c r="AC29" s="8"/>
      <c r="AD29" s="8"/>
      <c r="AE29" s="8"/>
      <c r="AF29" s="8"/>
      <c r="AG29" s="11"/>
      <c r="AH29" s="11"/>
      <c r="AI29" s="8"/>
      <c r="AJ29" s="8"/>
      <c r="AK29" s="10"/>
      <c r="AL29" s="8"/>
      <c r="AM29" s="8"/>
      <c r="AN29" s="10"/>
      <c r="AO29" s="8">
        <v>1205.3</v>
      </c>
      <c r="AP29" s="8">
        <v>414</v>
      </c>
      <c r="AQ29" s="11">
        <f t="shared" si="17"/>
        <v>34.34829503028292</v>
      </c>
      <c r="AR29" s="8"/>
      <c r="AS29" s="8"/>
      <c r="AT29" s="7"/>
      <c r="AU29" s="8"/>
      <c r="AV29" s="8"/>
      <c r="AW29" s="8"/>
      <c r="AX29" s="11"/>
      <c r="AY29" s="8"/>
      <c r="AZ29" s="8"/>
      <c r="BA29" s="8"/>
      <c r="BB29" s="8"/>
      <c r="BC29" s="8"/>
      <c r="BD29" s="11"/>
      <c r="BE29" s="8"/>
      <c r="BF29" s="8"/>
      <c r="BG29" s="11"/>
      <c r="BH29" s="8"/>
      <c r="BI29" s="8"/>
      <c r="BJ29" s="8"/>
      <c r="BK29" s="8"/>
      <c r="BL29" s="11"/>
      <c r="BM29" s="8"/>
      <c r="BN29" s="8"/>
      <c r="BO29" s="11"/>
      <c r="BP29" s="11"/>
      <c r="BQ29" s="11"/>
      <c r="BR29" s="11"/>
      <c r="BS29" s="11"/>
      <c r="BT29" s="11"/>
      <c r="BU29" s="11"/>
      <c r="BV29" s="11"/>
      <c r="BW29" s="8">
        <v>5513</v>
      </c>
      <c r="BX29" s="8">
        <v>3100</v>
      </c>
      <c r="BY29" s="11">
        <f t="shared" si="34"/>
        <v>56.230727371666966</v>
      </c>
      <c r="BZ29" s="8"/>
      <c r="CA29" s="8"/>
      <c r="CB29" s="11"/>
      <c r="CC29" s="8"/>
      <c r="CD29" s="8"/>
      <c r="CE29" s="8"/>
      <c r="CF29" s="8"/>
      <c r="CG29" s="8"/>
      <c r="CH29" s="8"/>
      <c r="CI29" s="8"/>
      <c r="CJ29" s="8">
        <v>8000</v>
      </c>
      <c r="CK29" s="11"/>
      <c r="CL29" s="10">
        <f t="shared" si="35"/>
        <v>0</v>
      </c>
      <c r="CM29" s="12">
        <f t="shared" si="36"/>
        <v>247706.98599999995</v>
      </c>
      <c r="CN29" s="12">
        <f t="shared" si="37"/>
        <v>61862.822</v>
      </c>
      <c r="CO29" s="7">
        <f t="shared" si="18"/>
        <v>24.974193501349216</v>
      </c>
      <c r="CP29" s="8">
        <v>3011</v>
      </c>
      <c r="CQ29" s="8">
        <v>752.7</v>
      </c>
      <c r="CR29" s="11">
        <f t="shared" si="38"/>
        <v>24.998339422118899</v>
      </c>
      <c r="CS29" s="8">
        <v>227.5</v>
      </c>
      <c r="CT29" s="8">
        <v>56.76</v>
      </c>
      <c r="CU29" s="11">
        <f t="shared" si="39"/>
        <v>24.94945054945055</v>
      </c>
      <c r="CV29" s="8">
        <v>373.9</v>
      </c>
      <c r="CW29" s="8">
        <v>91.45</v>
      </c>
      <c r="CX29" s="11">
        <f t="shared" si="40"/>
        <v>24.458411339930464</v>
      </c>
      <c r="CY29" s="8">
        <v>129.1</v>
      </c>
      <c r="CZ29" s="8">
        <v>129.1</v>
      </c>
      <c r="DA29" s="10">
        <f t="shared" si="48"/>
        <v>100</v>
      </c>
      <c r="DB29" s="8">
        <v>85.6</v>
      </c>
      <c r="DC29" s="8"/>
      <c r="DD29" s="11">
        <f t="shared" si="54"/>
        <v>0</v>
      </c>
      <c r="DE29" s="8">
        <v>281.786</v>
      </c>
      <c r="DF29" s="8">
        <v>281.786</v>
      </c>
      <c r="DG29" s="10">
        <f t="shared" si="19"/>
        <v>100</v>
      </c>
      <c r="DH29" s="8"/>
      <c r="DI29" s="8"/>
      <c r="DJ29" s="10"/>
      <c r="DK29" s="8">
        <v>0.2</v>
      </c>
      <c r="DL29" s="8"/>
      <c r="DM29" s="10">
        <f t="shared" si="21"/>
        <v>0</v>
      </c>
      <c r="DN29" s="8">
        <v>36445.300000000003</v>
      </c>
      <c r="DO29" s="8">
        <v>10525.679</v>
      </c>
      <c r="DP29" s="10">
        <f t="shared" si="22"/>
        <v>28.880758287076794</v>
      </c>
      <c r="DQ29" s="8">
        <v>767.3</v>
      </c>
      <c r="DR29" s="8">
        <v>170.3</v>
      </c>
      <c r="DS29" s="11">
        <f t="shared" si="41"/>
        <v>22.194708718884403</v>
      </c>
      <c r="DT29" s="8">
        <v>186495.8</v>
      </c>
      <c r="DU29" s="8">
        <v>45438.597999999998</v>
      </c>
      <c r="DV29" s="10">
        <f t="shared" si="23"/>
        <v>24.364408206511889</v>
      </c>
      <c r="DW29" s="8"/>
      <c r="DX29" s="8"/>
      <c r="DY29" s="10"/>
      <c r="DZ29" s="8">
        <v>4569.8</v>
      </c>
      <c r="EA29" s="8">
        <v>968.4</v>
      </c>
      <c r="EB29" s="10">
        <f t="shared" si="25"/>
        <v>21.191299400411395</v>
      </c>
      <c r="EC29" s="8">
        <v>95.5</v>
      </c>
      <c r="ED29" s="8">
        <v>24</v>
      </c>
      <c r="EE29" s="11">
        <f t="shared" si="42"/>
        <v>25.130890052356023</v>
      </c>
      <c r="EF29" s="8">
        <v>11790.4</v>
      </c>
      <c r="EG29" s="8">
        <v>2631.5369999999998</v>
      </c>
      <c r="EH29" s="11">
        <f t="shared" si="26"/>
        <v>22.319319107070157</v>
      </c>
      <c r="EI29" s="8">
        <v>1635.6</v>
      </c>
      <c r="EJ29" s="8">
        <v>357.52</v>
      </c>
      <c r="EK29" s="11">
        <f t="shared" si="27"/>
        <v>21.858645145512352</v>
      </c>
      <c r="EL29" s="8"/>
      <c r="EM29" s="8"/>
      <c r="EN29" s="8"/>
      <c r="EO29" s="8">
        <v>91.5</v>
      </c>
      <c r="EP29" s="8"/>
      <c r="EQ29" s="10">
        <f t="shared" si="47"/>
        <v>0</v>
      </c>
      <c r="ER29" s="8">
        <v>0.5</v>
      </c>
      <c r="ES29" s="8"/>
      <c r="ET29" s="10">
        <f t="shared" si="49"/>
        <v>0</v>
      </c>
      <c r="EU29" s="8">
        <v>1193.7</v>
      </c>
      <c r="EV29" s="8">
        <v>298.42500000000001</v>
      </c>
      <c r="EW29" s="10">
        <f t="shared" si="28"/>
        <v>25</v>
      </c>
      <c r="EX29" s="8">
        <v>36.799999999999997</v>
      </c>
      <c r="EY29" s="8"/>
      <c r="EZ29" s="10">
        <f t="shared" si="29"/>
        <v>0</v>
      </c>
      <c r="FA29" s="8">
        <v>9.3000000000000007</v>
      </c>
      <c r="FB29" s="8">
        <v>2.2999999999999998</v>
      </c>
      <c r="FC29" s="11">
        <f t="shared" si="43"/>
        <v>24.731182795698921</v>
      </c>
      <c r="FD29" s="8"/>
      <c r="FE29" s="8"/>
      <c r="FF29" s="8"/>
      <c r="FG29" s="8"/>
      <c r="FH29" s="8"/>
      <c r="FI29" s="11"/>
      <c r="FJ29" s="8">
        <v>466.4</v>
      </c>
      <c r="FK29" s="8">
        <v>134.267</v>
      </c>
      <c r="FL29" s="11">
        <f t="shared" si="44"/>
        <v>28.787950257289882</v>
      </c>
      <c r="FM29" s="21"/>
      <c r="FN29" s="21"/>
      <c r="FO29" s="21"/>
      <c r="FP29" s="21"/>
      <c r="FQ29" s="8"/>
      <c r="FR29" s="8"/>
      <c r="FS29" s="8"/>
      <c r="FT29" s="7">
        <f t="shared" si="8"/>
        <v>370510.38599999994</v>
      </c>
      <c r="FU29" s="7">
        <f t="shared" si="9"/>
        <v>102202.519</v>
      </c>
      <c r="FV29" s="7">
        <f t="shared" si="30"/>
        <v>27.584252118643718</v>
      </c>
    </row>
    <row r="30" spans="1:178" x14ac:dyDescent="0.25">
      <c r="A30" s="14" t="s">
        <v>144</v>
      </c>
      <c r="B30" s="15" t="s">
        <v>102</v>
      </c>
      <c r="C30" s="7">
        <f t="shared" si="10"/>
        <v>107256</v>
      </c>
      <c r="D30" s="7">
        <f t="shared" si="11"/>
        <v>46814</v>
      </c>
      <c r="E30" s="7">
        <f t="shared" si="12"/>
        <v>43.646975460580293</v>
      </c>
      <c r="F30" s="1"/>
      <c r="G30" s="1"/>
      <c r="H30" s="8"/>
      <c r="I30" s="8">
        <v>107256</v>
      </c>
      <c r="J30" s="8">
        <v>46814</v>
      </c>
      <c r="K30" s="11">
        <f t="shared" si="31"/>
        <v>43.646975460580293</v>
      </c>
      <c r="L30" s="11"/>
      <c r="M30" s="8"/>
      <c r="N30" s="8"/>
      <c r="O30" s="11"/>
      <c r="P30" s="7">
        <f t="shared" si="13"/>
        <v>33733</v>
      </c>
      <c r="Q30" s="7">
        <f t="shared" si="14"/>
        <v>12956.343000000001</v>
      </c>
      <c r="R30" s="7">
        <f t="shared" si="32"/>
        <v>38.408510953665555</v>
      </c>
      <c r="S30" s="8">
        <v>1963</v>
      </c>
      <c r="T30" s="8">
        <v>1963</v>
      </c>
      <c r="U30" s="11">
        <f t="shared" si="33"/>
        <v>100</v>
      </c>
      <c r="V30" s="8">
        <v>8758.7000000000007</v>
      </c>
      <c r="W30" s="8">
        <v>5709.5429999999997</v>
      </c>
      <c r="X30" s="11">
        <f t="shared" si="15"/>
        <v>65.187105392352734</v>
      </c>
      <c r="Y30" s="11"/>
      <c r="Z30" s="11"/>
      <c r="AA30" s="8"/>
      <c r="AB30" s="8"/>
      <c r="AC30" s="8"/>
      <c r="AD30" s="8"/>
      <c r="AE30" s="8"/>
      <c r="AF30" s="8"/>
      <c r="AG30" s="11"/>
      <c r="AH30" s="11"/>
      <c r="AI30" s="8">
        <v>5371.6</v>
      </c>
      <c r="AJ30" s="8"/>
      <c r="AK30" s="10">
        <f t="shared" si="16"/>
        <v>0</v>
      </c>
      <c r="AL30" s="8"/>
      <c r="AM30" s="8"/>
      <c r="AN30" s="10"/>
      <c r="AO30" s="8">
        <v>1056.7</v>
      </c>
      <c r="AP30" s="8">
        <v>456.8</v>
      </c>
      <c r="AQ30" s="11">
        <f t="shared" si="17"/>
        <v>43.2289202233368</v>
      </c>
      <c r="AR30" s="8"/>
      <c r="AS30" s="8"/>
      <c r="AT30" s="7"/>
      <c r="AU30" s="8"/>
      <c r="AV30" s="8"/>
      <c r="AW30" s="8"/>
      <c r="AX30" s="11"/>
      <c r="AY30" s="8"/>
      <c r="AZ30" s="8"/>
      <c r="BA30" s="8"/>
      <c r="BB30" s="8"/>
      <c r="BC30" s="8"/>
      <c r="BD30" s="11"/>
      <c r="BE30" s="8"/>
      <c r="BF30" s="8"/>
      <c r="BG30" s="11"/>
      <c r="BH30" s="8"/>
      <c r="BI30" s="8"/>
      <c r="BJ30" s="8"/>
      <c r="BK30" s="8"/>
      <c r="BL30" s="11"/>
      <c r="BM30" s="8"/>
      <c r="BN30" s="8"/>
      <c r="BO30" s="11"/>
      <c r="BP30" s="11"/>
      <c r="BQ30" s="11"/>
      <c r="BR30" s="11"/>
      <c r="BS30" s="11"/>
      <c r="BT30" s="11"/>
      <c r="BU30" s="11"/>
      <c r="BV30" s="11"/>
      <c r="BW30" s="8">
        <v>8583</v>
      </c>
      <c r="BX30" s="8">
        <v>4827</v>
      </c>
      <c r="BY30" s="11">
        <f t="shared" si="34"/>
        <v>56.239077245718285</v>
      </c>
      <c r="BZ30" s="8"/>
      <c r="CA30" s="8"/>
      <c r="CB30" s="11"/>
      <c r="CC30" s="8"/>
      <c r="CD30" s="8"/>
      <c r="CE30" s="8"/>
      <c r="CF30" s="8"/>
      <c r="CG30" s="8"/>
      <c r="CH30" s="8"/>
      <c r="CI30" s="8"/>
      <c r="CJ30" s="8">
        <v>8000</v>
      </c>
      <c r="CK30" s="11"/>
      <c r="CL30" s="10">
        <f t="shared" si="35"/>
        <v>0</v>
      </c>
      <c r="CM30" s="12">
        <f t="shared" si="36"/>
        <v>247522.29944000003</v>
      </c>
      <c r="CN30" s="12">
        <f t="shared" si="37"/>
        <v>73165.302569999971</v>
      </c>
      <c r="CO30" s="7">
        <f t="shared" si="18"/>
        <v>29.559075176471282</v>
      </c>
      <c r="CP30" s="8">
        <v>3234</v>
      </c>
      <c r="CQ30" s="8">
        <v>808.5</v>
      </c>
      <c r="CR30" s="11">
        <f t="shared" si="38"/>
        <v>24.999999999999996</v>
      </c>
      <c r="CS30" s="8">
        <v>245</v>
      </c>
      <c r="CT30" s="8">
        <v>61.22</v>
      </c>
      <c r="CU30" s="11">
        <f t="shared" si="39"/>
        <v>24.987755102040815</v>
      </c>
      <c r="CV30" s="8">
        <v>384.3</v>
      </c>
      <c r="CW30" s="8">
        <v>87.84</v>
      </c>
      <c r="CX30" s="11">
        <f t="shared" si="40"/>
        <v>22.857142857142858</v>
      </c>
      <c r="CY30" s="8">
        <v>88.3</v>
      </c>
      <c r="CZ30" s="8">
        <v>88.3</v>
      </c>
      <c r="DA30" s="10">
        <f t="shared" si="48"/>
        <v>100</v>
      </c>
      <c r="DB30" s="8">
        <v>85.6</v>
      </c>
      <c r="DC30" s="8"/>
      <c r="DD30" s="11">
        <f t="shared" si="54"/>
        <v>0</v>
      </c>
      <c r="DE30" s="8">
        <v>366.19943999999998</v>
      </c>
      <c r="DF30" s="8">
        <v>366.19943999999998</v>
      </c>
      <c r="DG30" s="10">
        <f t="shared" si="19"/>
        <v>100</v>
      </c>
      <c r="DH30" s="8"/>
      <c r="DI30" s="8"/>
      <c r="DJ30" s="10"/>
      <c r="DK30" s="8">
        <v>0.2</v>
      </c>
      <c r="DL30" s="8"/>
      <c r="DM30" s="10">
        <f t="shared" si="21"/>
        <v>0</v>
      </c>
      <c r="DN30" s="8">
        <v>43987.8</v>
      </c>
      <c r="DO30" s="8">
        <v>19437.133999999998</v>
      </c>
      <c r="DP30" s="10">
        <f t="shared" si="22"/>
        <v>44.187556549770612</v>
      </c>
      <c r="DQ30" s="8">
        <v>1713.2</v>
      </c>
      <c r="DR30" s="8">
        <v>349</v>
      </c>
      <c r="DS30" s="11">
        <f t="shared" si="41"/>
        <v>20.371235115573196</v>
      </c>
      <c r="DT30" s="8">
        <v>175739.7</v>
      </c>
      <c r="DU30" s="8">
        <v>47098.822999999997</v>
      </c>
      <c r="DV30" s="10">
        <f t="shared" si="23"/>
        <v>26.800331968246216</v>
      </c>
      <c r="DW30" s="8">
        <v>444.7</v>
      </c>
      <c r="DX30" s="8">
        <v>60.37</v>
      </c>
      <c r="DY30" s="10">
        <f t="shared" si="24"/>
        <v>13.575444119631211</v>
      </c>
      <c r="DZ30" s="8">
        <v>4050.4</v>
      </c>
      <c r="EA30" s="8">
        <v>878.5</v>
      </c>
      <c r="EB30" s="10">
        <f t="shared" si="25"/>
        <v>21.689215879913096</v>
      </c>
      <c r="EC30" s="8">
        <v>95.5</v>
      </c>
      <c r="ED30" s="8">
        <v>24</v>
      </c>
      <c r="EE30" s="11">
        <f t="shared" si="42"/>
        <v>25.130890052356023</v>
      </c>
      <c r="EF30" s="8">
        <v>12826.2</v>
      </c>
      <c r="EG30" s="8">
        <v>2981.4261299999998</v>
      </c>
      <c r="EH30" s="11">
        <f t="shared" si="26"/>
        <v>23.244812415212611</v>
      </c>
      <c r="EI30" s="8">
        <v>2180.8000000000002</v>
      </c>
      <c r="EJ30" s="8">
        <v>423.2</v>
      </c>
      <c r="EK30" s="11">
        <f t="shared" si="27"/>
        <v>19.4057226705796</v>
      </c>
      <c r="EL30" s="8"/>
      <c r="EM30" s="8"/>
      <c r="EN30" s="8"/>
      <c r="EO30" s="8"/>
      <c r="EP30" s="8"/>
      <c r="EQ30" s="10"/>
      <c r="ER30" s="8"/>
      <c r="ES30" s="8"/>
      <c r="ET30" s="10"/>
      <c r="EU30" s="8">
        <v>1314.6</v>
      </c>
      <c r="EV30" s="8">
        <v>328.65</v>
      </c>
      <c r="EW30" s="10">
        <f t="shared" si="28"/>
        <v>25</v>
      </c>
      <c r="EX30" s="8">
        <v>40.1</v>
      </c>
      <c r="EY30" s="8"/>
      <c r="EZ30" s="10">
        <f t="shared" si="29"/>
        <v>0</v>
      </c>
      <c r="FA30" s="8">
        <v>2.5</v>
      </c>
      <c r="FB30" s="8">
        <v>0.62</v>
      </c>
      <c r="FC30" s="11">
        <f t="shared" si="43"/>
        <v>24.799999999999997</v>
      </c>
      <c r="FD30" s="8"/>
      <c r="FE30" s="8"/>
      <c r="FF30" s="8"/>
      <c r="FG30" s="8">
        <v>217.5</v>
      </c>
      <c r="FH30" s="8"/>
      <c r="FI30" s="11">
        <f t="shared" si="4"/>
        <v>0</v>
      </c>
      <c r="FJ30" s="8">
        <v>505.7</v>
      </c>
      <c r="FK30" s="8">
        <v>171.52</v>
      </c>
      <c r="FL30" s="11">
        <f t="shared" si="44"/>
        <v>33.917342297805028</v>
      </c>
      <c r="FM30" s="21"/>
      <c r="FN30" s="21"/>
      <c r="FO30" s="21"/>
      <c r="FP30" s="21"/>
      <c r="FQ30" s="8"/>
      <c r="FR30" s="8"/>
      <c r="FS30" s="8"/>
      <c r="FT30" s="7">
        <f t="shared" si="8"/>
        <v>388511.29944000003</v>
      </c>
      <c r="FU30" s="7">
        <f t="shared" si="9"/>
        <v>132935.64556999996</v>
      </c>
      <c r="FV30" s="7">
        <f t="shared" si="30"/>
        <v>34.216674202684281</v>
      </c>
    </row>
    <row r="31" spans="1:178" x14ac:dyDescent="0.25">
      <c r="A31" s="14" t="s">
        <v>145</v>
      </c>
      <c r="B31" s="15" t="s">
        <v>103</v>
      </c>
      <c r="C31" s="7">
        <f t="shared" si="10"/>
        <v>43590</v>
      </c>
      <c r="D31" s="7">
        <f t="shared" si="11"/>
        <v>10897.5</v>
      </c>
      <c r="E31" s="7">
        <f t="shared" si="12"/>
        <v>25</v>
      </c>
      <c r="F31" s="1"/>
      <c r="G31" s="1"/>
      <c r="H31" s="8"/>
      <c r="I31" s="8">
        <v>43590</v>
      </c>
      <c r="J31" s="8">
        <v>10897.5</v>
      </c>
      <c r="K31" s="11">
        <f t="shared" si="31"/>
        <v>25</v>
      </c>
      <c r="L31" s="11"/>
      <c r="M31" s="8"/>
      <c r="N31" s="8"/>
      <c r="O31" s="11"/>
      <c r="P31" s="7">
        <f t="shared" si="13"/>
        <v>6355.9</v>
      </c>
      <c r="Q31" s="7">
        <f t="shared" si="14"/>
        <v>675.90935999999999</v>
      </c>
      <c r="R31" s="7">
        <f t="shared" si="32"/>
        <v>10.634361144763133</v>
      </c>
      <c r="S31" s="8">
        <v>106.1</v>
      </c>
      <c r="T31" s="8">
        <v>45.90936</v>
      </c>
      <c r="U31" s="11">
        <f t="shared" si="33"/>
        <v>43.269896324222437</v>
      </c>
      <c r="V31" s="8"/>
      <c r="W31" s="8"/>
      <c r="X31" s="11"/>
      <c r="Y31" s="11"/>
      <c r="Z31" s="11"/>
      <c r="AA31" s="8"/>
      <c r="AB31" s="8"/>
      <c r="AC31" s="8"/>
      <c r="AD31" s="8"/>
      <c r="AE31" s="8"/>
      <c r="AF31" s="8"/>
      <c r="AG31" s="11"/>
      <c r="AH31" s="11"/>
      <c r="AI31" s="8"/>
      <c r="AJ31" s="8"/>
      <c r="AK31" s="10"/>
      <c r="AL31" s="8"/>
      <c r="AM31" s="8"/>
      <c r="AN31" s="10"/>
      <c r="AO31" s="8"/>
      <c r="AP31" s="8"/>
      <c r="AQ31" s="11"/>
      <c r="AR31" s="8"/>
      <c r="AS31" s="8"/>
      <c r="AT31" s="7"/>
      <c r="AU31" s="8"/>
      <c r="AV31" s="8"/>
      <c r="AW31" s="8"/>
      <c r="AX31" s="11"/>
      <c r="AY31" s="8"/>
      <c r="AZ31" s="8"/>
      <c r="BA31" s="8"/>
      <c r="BB31" s="8"/>
      <c r="BC31" s="8"/>
      <c r="BD31" s="11"/>
      <c r="BE31" s="8"/>
      <c r="BF31" s="8"/>
      <c r="BG31" s="11"/>
      <c r="BH31" s="8">
        <v>329.8</v>
      </c>
      <c r="BI31" s="8"/>
      <c r="BJ31" s="8">
        <f>BI31/BH31%</f>
        <v>0</v>
      </c>
      <c r="BK31" s="8"/>
      <c r="BL31" s="11"/>
      <c r="BM31" s="8"/>
      <c r="BN31" s="8"/>
      <c r="BO31" s="11"/>
      <c r="BP31" s="11"/>
      <c r="BQ31" s="11"/>
      <c r="BR31" s="11"/>
      <c r="BS31" s="11"/>
      <c r="BT31" s="11"/>
      <c r="BU31" s="11"/>
      <c r="BV31" s="11"/>
      <c r="BW31" s="8">
        <v>1120</v>
      </c>
      <c r="BX31" s="8">
        <v>630</v>
      </c>
      <c r="BY31" s="11">
        <f t="shared" si="34"/>
        <v>56.250000000000007</v>
      </c>
      <c r="BZ31" s="8"/>
      <c r="CA31" s="8"/>
      <c r="CB31" s="11"/>
      <c r="CC31" s="8"/>
      <c r="CD31" s="8"/>
      <c r="CE31" s="8"/>
      <c r="CF31" s="8"/>
      <c r="CG31" s="8"/>
      <c r="CH31" s="8"/>
      <c r="CI31" s="8"/>
      <c r="CJ31" s="8">
        <v>4800</v>
      </c>
      <c r="CK31" s="11"/>
      <c r="CL31" s="10">
        <f t="shared" si="35"/>
        <v>0</v>
      </c>
      <c r="CM31" s="12">
        <f t="shared" si="36"/>
        <v>20230.700000000004</v>
      </c>
      <c r="CN31" s="12">
        <f t="shared" si="37"/>
        <v>5532.4309999999996</v>
      </c>
      <c r="CO31" s="7">
        <f t="shared" si="18"/>
        <v>27.346710692165857</v>
      </c>
      <c r="CP31" s="8">
        <v>171</v>
      </c>
      <c r="CQ31" s="8">
        <v>42.9</v>
      </c>
      <c r="CR31" s="11">
        <f t="shared" si="38"/>
        <v>25.087719298245613</v>
      </c>
      <c r="CS31" s="8">
        <v>35</v>
      </c>
      <c r="CT31" s="8">
        <v>8.7200000000000006</v>
      </c>
      <c r="CU31" s="11">
        <f t="shared" si="39"/>
        <v>24.914285714285718</v>
      </c>
      <c r="CV31" s="8">
        <v>85.7</v>
      </c>
      <c r="CW31" s="8">
        <v>39.82</v>
      </c>
      <c r="CX31" s="11">
        <f t="shared" si="40"/>
        <v>46.46441073512252</v>
      </c>
      <c r="CY31" s="8"/>
      <c r="CZ31" s="8"/>
      <c r="DA31" s="10"/>
      <c r="DB31" s="8"/>
      <c r="DC31" s="8"/>
      <c r="DD31" s="11"/>
      <c r="DE31" s="8"/>
      <c r="DF31" s="8"/>
      <c r="DG31" s="10"/>
      <c r="DH31" s="8"/>
      <c r="DI31" s="8"/>
      <c r="DJ31" s="10"/>
      <c r="DK31" s="8"/>
      <c r="DL31" s="8"/>
      <c r="DM31" s="10"/>
      <c r="DN31" s="8">
        <v>8086.6</v>
      </c>
      <c r="DO31" s="8">
        <v>1794.3530000000001</v>
      </c>
      <c r="DP31" s="10">
        <f t="shared" si="22"/>
        <v>22.189214255682241</v>
      </c>
      <c r="DQ31" s="8">
        <v>206.4</v>
      </c>
      <c r="DR31" s="8">
        <v>37.5</v>
      </c>
      <c r="DS31" s="11">
        <f t="shared" si="41"/>
        <v>18.168604651162791</v>
      </c>
      <c r="DT31" s="8">
        <v>9271.2000000000007</v>
      </c>
      <c r="DU31" s="8">
        <v>3246.373</v>
      </c>
      <c r="DV31" s="10">
        <f t="shared" si="23"/>
        <v>35.01567218914488</v>
      </c>
      <c r="DW31" s="8"/>
      <c r="DX31" s="8"/>
      <c r="DY31" s="10"/>
      <c r="DZ31" s="8">
        <v>383.7</v>
      </c>
      <c r="EA31" s="8">
        <v>97.8</v>
      </c>
      <c r="EB31" s="10">
        <f t="shared" si="25"/>
        <v>25.488663017982802</v>
      </c>
      <c r="EC31" s="8">
        <v>31.8</v>
      </c>
      <c r="ED31" s="8">
        <v>8.1</v>
      </c>
      <c r="EE31" s="11">
        <f t="shared" si="42"/>
        <v>25.471698113207545</v>
      </c>
      <c r="EF31" s="8">
        <v>864.4</v>
      </c>
      <c r="EG31" s="8">
        <v>43.646999999999998</v>
      </c>
      <c r="EH31" s="11">
        <f t="shared" si="26"/>
        <v>5.0493984266543261</v>
      </c>
      <c r="EI31" s="8">
        <v>317.39999999999998</v>
      </c>
      <c r="EJ31" s="8">
        <v>49.9</v>
      </c>
      <c r="EK31" s="11">
        <f t="shared" si="27"/>
        <v>15.721487082545684</v>
      </c>
      <c r="EL31" s="8"/>
      <c r="EM31" s="8"/>
      <c r="EN31" s="8"/>
      <c r="EO31" s="8"/>
      <c r="EP31" s="8"/>
      <c r="EQ31" s="10"/>
      <c r="ER31" s="8"/>
      <c r="ES31" s="8"/>
      <c r="ET31" s="10"/>
      <c r="EU31" s="8">
        <v>211.3</v>
      </c>
      <c r="EV31" s="8">
        <v>52.825000000000003</v>
      </c>
      <c r="EW31" s="10">
        <f t="shared" si="28"/>
        <v>25</v>
      </c>
      <c r="EX31" s="8">
        <v>2.5</v>
      </c>
      <c r="EY31" s="8"/>
      <c r="EZ31" s="10">
        <f t="shared" si="29"/>
        <v>0</v>
      </c>
      <c r="FA31" s="8">
        <v>0.3</v>
      </c>
      <c r="FB31" s="8">
        <v>7.0000000000000007E-2</v>
      </c>
      <c r="FC31" s="11">
        <f t="shared" si="43"/>
        <v>23.333333333333336</v>
      </c>
      <c r="FD31" s="8">
        <v>72.2</v>
      </c>
      <c r="FE31" s="8">
        <v>18.2</v>
      </c>
      <c r="FF31" s="11">
        <f>FE31/FD31%</f>
        <v>25.207756232686979</v>
      </c>
      <c r="FG31" s="8">
        <v>31</v>
      </c>
      <c r="FH31" s="8"/>
      <c r="FI31" s="11">
        <f t="shared" si="4"/>
        <v>0</v>
      </c>
      <c r="FJ31" s="8">
        <v>460.2</v>
      </c>
      <c r="FK31" s="8">
        <v>92.222999999999999</v>
      </c>
      <c r="FL31" s="11">
        <f t="shared" si="44"/>
        <v>20.039765319426333</v>
      </c>
      <c r="FM31" s="21"/>
      <c r="FN31" s="21"/>
      <c r="FO31" s="21"/>
      <c r="FP31" s="21"/>
      <c r="FQ31" s="8"/>
      <c r="FR31" s="8"/>
      <c r="FS31" s="8"/>
      <c r="FT31" s="7">
        <f t="shared" si="8"/>
        <v>70176.600000000006</v>
      </c>
      <c r="FU31" s="7">
        <f t="shared" si="9"/>
        <v>17105.840359999998</v>
      </c>
      <c r="FV31" s="7">
        <f t="shared" si="30"/>
        <v>24.375419099813893</v>
      </c>
    </row>
    <row r="32" spans="1:178" x14ac:dyDescent="0.25">
      <c r="A32" s="14" t="s">
        <v>146</v>
      </c>
      <c r="B32" s="15" t="s">
        <v>104</v>
      </c>
      <c r="C32" s="7">
        <f t="shared" si="10"/>
        <v>88450</v>
      </c>
      <c r="D32" s="7">
        <f t="shared" si="11"/>
        <v>43615.604370000001</v>
      </c>
      <c r="E32" s="7">
        <f t="shared" si="12"/>
        <v>49.311028117580555</v>
      </c>
      <c r="F32" s="1"/>
      <c r="G32" s="1"/>
      <c r="H32" s="8"/>
      <c r="I32" s="8">
        <v>88450</v>
      </c>
      <c r="J32" s="8">
        <v>43615.604370000001</v>
      </c>
      <c r="K32" s="11">
        <f t="shared" si="31"/>
        <v>49.311028117580555</v>
      </c>
      <c r="L32" s="11"/>
      <c r="M32" s="8"/>
      <c r="N32" s="8"/>
      <c r="O32" s="11"/>
      <c r="P32" s="7">
        <f t="shared" si="13"/>
        <v>273721.8</v>
      </c>
      <c r="Q32" s="7">
        <f t="shared" si="14"/>
        <v>9036.4419999999991</v>
      </c>
      <c r="R32" s="7">
        <f t="shared" si="32"/>
        <v>3.3013234605354778</v>
      </c>
      <c r="S32" s="8">
        <v>1673.6</v>
      </c>
      <c r="T32" s="8">
        <v>1673.6</v>
      </c>
      <c r="U32" s="11">
        <f t="shared" si="33"/>
        <v>99.999999999999986</v>
      </c>
      <c r="V32" s="8">
        <v>35448.300000000003</v>
      </c>
      <c r="W32" s="8">
        <v>7122.8419999999996</v>
      </c>
      <c r="X32" s="11">
        <f t="shared" si="15"/>
        <v>20.093606745598517</v>
      </c>
      <c r="Y32" s="11"/>
      <c r="Z32" s="11"/>
      <c r="AA32" s="8"/>
      <c r="AB32" s="8"/>
      <c r="AC32" s="8"/>
      <c r="AD32" s="8"/>
      <c r="AE32" s="8"/>
      <c r="AF32" s="8"/>
      <c r="AG32" s="11"/>
      <c r="AH32" s="11"/>
      <c r="AI32" s="8"/>
      <c r="AJ32" s="8"/>
      <c r="AK32" s="10"/>
      <c r="AL32" s="8">
        <v>120000</v>
      </c>
      <c r="AM32" s="8"/>
      <c r="AN32" s="10">
        <f t="shared" si="45"/>
        <v>0</v>
      </c>
      <c r="AO32" s="8">
        <v>988.9</v>
      </c>
      <c r="AP32" s="8">
        <v>240</v>
      </c>
      <c r="AQ32" s="11">
        <f t="shared" si="17"/>
        <v>24.269390231570434</v>
      </c>
      <c r="AR32" s="8"/>
      <c r="AS32" s="8"/>
      <c r="AT32" s="7"/>
      <c r="AU32" s="8"/>
      <c r="AV32" s="8"/>
      <c r="AW32" s="8"/>
      <c r="AX32" s="11"/>
      <c r="AY32" s="8"/>
      <c r="AZ32" s="8"/>
      <c r="BA32" s="8"/>
      <c r="BB32" s="8"/>
      <c r="BC32" s="8"/>
      <c r="BD32" s="11"/>
      <c r="BE32" s="8"/>
      <c r="BF32" s="8"/>
      <c r="BG32" s="11"/>
      <c r="BH32" s="8">
        <v>431.4</v>
      </c>
      <c r="BI32" s="8"/>
      <c r="BJ32" s="8">
        <f>BI32/BH32%</f>
        <v>0</v>
      </c>
      <c r="BK32" s="8"/>
      <c r="BL32" s="8"/>
      <c r="BM32" s="8">
        <v>95520.6</v>
      </c>
      <c r="BN32" s="8"/>
      <c r="BO32" s="8"/>
      <c r="BP32" s="8"/>
      <c r="BQ32" s="8"/>
      <c r="BR32" s="11"/>
      <c r="BS32" s="11"/>
      <c r="BT32" s="11"/>
      <c r="BU32" s="11"/>
      <c r="BV32" s="11"/>
      <c r="BW32" s="8">
        <v>10159</v>
      </c>
      <c r="BX32" s="8"/>
      <c r="BY32" s="8"/>
      <c r="BZ32" s="8"/>
      <c r="CA32" s="8"/>
      <c r="CB32" s="11"/>
      <c r="CC32" s="8"/>
      <c r="CD32" s="8"/>
      <c r="CE32" s="8"/>
      <c r="CF32" s="8"/>
      <c r="CG32" s="8"/>
      <c r="CH32" s="8"/>
      <c r="CI32" s="8"/>
      <c r="CJ32" s="8">
        <v>9500</v>
      </c>
      <c r="CK32" s="11"/>
      <c r="CL32" s="10">
        <f t="shared" si="35"/>
        <v>0</v>
      </c>
      <c r="CM32" s="12">
        <f t="shared" si="36"/>
        <v>119893.65999999999</v>
      </c>
      <c r="CN32" s="12">
        <f t="shared" si="37"/>
        <v>38275.186999999998</v>
      </c>
      <c r="CO32" s="7">
        <f t="shared" si="18"/>
        <v>31.924279398927347</v>
      </c>
      <c r="CP32" s="8">
        <v>1709</v>
      </c>
      <c r="CQ32" s="8">
        <v>427.2</v>
      </c>
      <c r="CR32" s="11">
        <f t="shared" si="38"/>
        <v>24.997074312463429</v>
      </c>
      <c r="CS32" s="8">
        <v>122.5</v>
      </c>
      <c r="CT32" s="8">
        <v>30.61</v>
      </c>
      <c r="CU32" s="11">
        <f t="shared" si="39"/>
        <v>24.987755102040815</v>
      </c>
      <c r="CV32" s="8">
        <v>211.8</v>
      </c>
      <c r="CW32" s="8">
        <v>47.13</v>
      </c>
      <c r="CX32" s="11">
        <f t="shared" si="40"/>
        <v>22.252124645892348</v>
      </c>
      <c r="CY32" s="8"/>
      <c r="CZ32" s="8"/>
      <c r="DA32" s="10"/>
      <c r="DB32" s="8"/>
      <c r="DC32" s="8"/>
      <c r="DD32" s="11"/>
      <c r="DE32" s="8"/>
      <c r="DF32" s="8"/>
      <c r="DG32" s="10"/>
      <c r="DH32" s="8"/>
      <c r="DI32" s="8"/>
      <c r="DJ32" s="10"/>
      <c r="DK32" s="8"/>
      <c r="DL32" s="8"/>
      <c r="DM32" s="10"/>
      <c r="DN32" s="8">
        <v>37979.599999999999</v>
      </c>
      <c r="DO32" s="8">
        <v>10904.742</v>
      </c>
      <c r="DP32" s="10">
        <f t="shared" si="22"/>
        <v>28.712103339687623</v>
      </c>
      <c r="DQ32" s="8">
        <v>1005.7</v>
      </c>
      <c r="DR32" s="8">
        <v>142</v>
      </c>
      <c r="DS32" s="11">
        <f t="shared" si="41"/>
        <v>14.119518743163965</v>
      </c>
      <c r="DT32" s="8">
        <v>68817.600000000006</v>
      </c>
      <c r="DU32" s="8">
        <v>24194.652999999998</v>
      </c>
      <c r="DV32" s="10">
        <f t="shared" si="23"/>
        <v>35.15765298412034</v>
      </c>
      <c r="DW32" s="8">
        <v>43.2</v>
      </c>
      <c r="DX32" s="8">
        <v>10.92</v>
      </c>
      <c r="DY32" s="10">
        <f t="shared" si="24"/>
        <v>25.277777777777775</v>
      </c>
      <c r="DZ32" s="8">
        <v>1666.7</v>
      </c>
      <c r="EA32" s="8">
        <v>568.4</v>
      </c>
      <c r="EB32" s="10">
        <f t="shared" si="25"/>
        <v>34.103317933641321</v>
      </c>
      <c r="EC32" s="8">
        <v>63.7</v>
      </c>
      <c r="ED32" s="8">
        <v>15.9</v>
      </c>
      <c r="EE32" s="11">
        <f t="shared" si="42"/>
        <v>24.960753532182103</v>
      </c>
      <c r="EF32" s="8">
        <v>4866.6000000000004</v>
      </c>
      <c r="EG32" s="8">
        <v>1219.902</v>
      </c>
      <c r="EH32" s="11">
        <f t="shared" si="26"/>
        <v>25.066822833189494</v>
      </c>
      <c r="EI32" s="8">
        <v>1269.5</v>
      </c>
      <c r="EJ32" s="8">
        <v>171.5</v>
      </c>
      <c r="EK32" s="11">
        <f t="shared" si="27"/>
        <v>13.509255612445845</v>
      </c>
      <c r="EL32" s="8"/>
      <c r="EM32" s="8"/>
      <c r="EN32" s="8"/>
      <c r="EO32" s="8"/>
      <c r="EP32" s="8"/>
      <c r="EQ32" s="10"/>
      <c r="ER32" s="8"/>
      <c r="ES32" s="8"/>
      <c r="ET32" s="10"/>
      <c r="EU32" s="8">
        <v>936.9</v>
      </c>
      <c r="EV32" s="8">
        <v>234.22499999999999</v>
      </c>
      <c r="EW32" s="10">
        <f t="shared" si="28"/>
        <v>25</v>
      </c>
      <c r="EX32" s="8">
        <v>21.9</v>
      </c>
      <c r="EY32" s="8"/>
      <c r="EZ32" s="10">
        <f t="shared" si="29"/>
        <v>0</v>
      </c>
      <c r="FA32" s="8">
        <v>7.2</v>
      </c>
      <c r="FB32" s="8">
        <v>1.74</v>
      </c>
      <c r="FC32" s="11">
        <f t="shared" si="43"/>
        <v>24.166666666666664</v>
      </c>
      <c r="FD32" s="8">
        <v>577.55999999999995</v>
      </c>
      <c r="FE32" s="8">
        <v>144.38999999999999</v>
      </c>
      <c r="FF32" s="11">
        <f>FE32/FD32%</f>
        <v>25</v>
      </c>
      <c r="FG32" s="8">
        <v>83</v>
      </c>
      <c r="FH32" s="8">
        <v>3.1</v>
      </c>
      <c r="FI32" s="11">
        <f t="shared" si="4"/>
        <v>3.7349397590361448</v>
      </c>
      <c r="FJ32" s="8">
        <v>511.2</v>
      </c>
      <c r="FK32" s="8">
        <v>158.77500000000001</v>
      </c>
      <c r="FL32" s="11">
        <f t="shared" si="44"/>
        <v>31.059272300469484</v>
      </c>
      <c r="FM32" s="21"/>
      <c r="FN32" s="21"/>
      <c r="FO32" s="21"/>
      <c r="FP32" s="21"/>
      <c r="FQ32" s="8"/>
      <c r="FR32" s="8"/>
      <c r="FS32" s="8"/>
      <c r="FT32" s="7">
        <f t="shared" si="8"/>
        <v>482065.45999999996</v>
      </c>
      <c r="FU32" s="7">
        <f t="shared" si="9"/>
        <v>90927.233370000002</v>
      </c>
      <c r="FV32" s="7">
        <f t="shared" si="30"/>
        <v>18.862009605500464</v>
      </c>
    </row>
    <row r="33" spans="1:178" x14ac:dyDescent="0.25">
      <c r="A33" s="14" t="s">
        <v>147</v>
      </c>
      <c r="B33" s="15" t="s">
        <v>105</v>
      </c>
      <c r="C33" s="7">
        <f t="shared" si="10"/>
        <v>78610</v>
      </c>
      <c r="D33" s="7">
        <f t="shared" si="11"/>
        <v>26464.567999999999</v>
      </c>
      <c r="E33" s="7">
        <f t="shared" si="12"/>
        <v>33.665650680574991</v>
      </c>
      <c r="F33" s="1"/>
      <c r="G33" s="1"/>
      <c r="H33" s="8"/>
      <c r="I33" s="8">
        <v>78610</v>
      </c>
      <c r="J33" s="8">
        <v>26464.567999999999</v>
      </c>
      <c r="K33" s="11">
        <f t="shared" si="31"/>
        <v>33.665650680574991</v>
      </c>
      <c r="L33" s="11"/>
      <c r="M33" s="8"/>
      <c r="N33" s="8"/>
      <c r="O33" s="11"/>
      <c r="P33" s="7">
        <f t="shared" si="13"/>
        <v>43917.7</v>
      </c>
      <c r="Q33" s="7">
        <f t="shared" si="14"/>
        <v>20024.438999999998</v>
      </c>
      <c r="R33" s="7">
        <f t="shared" si="32"/>
        <v>45.595372708497941</v>
      </c>
      <c r="S33" s="8">
        <v>1978</v>
      </c>
      <c r="T33" s="8">
        <v>1978</v>
      </c>
      <c r="U33" s="11">
        <f t="shared" si="33"/>
        <v>100</v>
      </c>
      <c r="V33" s="8">
        <v>22180.5</v>
      </c>
      <c r="W33" s="8">
        <v>15564.638999999999</v>
      </c>
      <c r="X33" s="11">
        <f t="shared" si="15"/>
        <v>70.172624602691542</v>
      </c>
      <c r="Y33" s="11"/>
      <c r="Z33" s="11"/>
      <c r="AA33" s="8"/>
      <c r="AB33" s="8"/>
      <c r="AC33" s="8"/>
      <c r="AD33" s="8"/>
      <c r="AE33" s="8"/>
      <c r="AF33" s="8"/>
      <c r="AG33" s="11"/>
      <c r="AH33" s="11"/>
      <c r="AI33" s="8">
        <v>5525.5</v>
      </c>
      <c r="AJ33" s="8"/>
      <c r="AK33" s="10">
        <f t="shared" si="16"/>
        <v>0</v>
      </c>
      <c r="AL33" s="8"/>
      <c r="AM33" s="8"/>
      <c r="AN33" s="10"/>
      <c r="AO33" s="8">
        <v>568.70000000000005</v>
      </c>
      <c r="AP33" s="8">
        <v>139.80000000000001</v>
      </c>
      <c r="AQ33" s="11">
        <f t="shared" si="17"/>
        <v>24.582380868647792</v>
      </c>
      <c r="AR33" s="8"/>
      <c r="AS33" s="8"/>
      <c r="AT33" s="7"/>
      <c r="AU33" s="8"/>
      <c r="AV33" s="8"/>
      <c r="AW33" s="8"/>
      <c r="AX33" s="11"/>
      <c r="AY33" s="8"/>
      <c r="AZ33" s="8"/>
      <c r="BA33" s="8"/>
      <c r="BB33" s="8"/>
      <c r="BC33" s="8"/>
      <c r="BD33" s="11"/>
      <c r="BE33" s="8"/>
      <c r="BF33" s="8"/>
      <c r="BG33" s="11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11"/>
      <c r="BS33" s="11"/>
      <c r="BT33" s="11"/>
      <c r="BU33" s="11"/>
      <c r="BV33" s="11"/>
      <c r="BW33" s="8">
        <v>4165</v>
      </c>
      <c r="BX33" s="8">
        <v>2342</v>
      </c>
      <c r="BY33" s="11">
        <f t="shared" si="34"/>
        <v>56.230492196878757</v>
      </c>
      <c r="BZ33" s="8"/>
      <c r="CA33" s="8"/>
      <c r="CB33" s="11"/>
      <c r="CC33" s="8"/>
      <c r="CD33" s="8"/>
      <c r="CE33" s="8"/>
      <c r="CF33" s="8"/>
      <c r="CG33" s="8"/>
      <c r="CH33" s="8"/>
      <c r="CI33" s="8"/>
      <c r="CJ33" s="8">
        <v>9500</v>
      </c>
      <c r="CK33" s="11"/>
      <c r="CL33" s="10">
        <f t="shared" si="35"/>
        <v>0</v>
      </c>
      <c r="CM33" s="12">
        <f t="shared" si="36"/>
        <v>205630.19999999998</v>
      </c>
      <c r="CN33" s="12">
        <f t="shared" si="37"/>
        <v>53388.711289999992</v>
      </c>
      <c r="CO33" s="7">
        <f t="shared" si="18"/>
        <v>25.963458329564432</v>
      </c>
      <c r="CP33" s="8">
        <v>2739</v>
      </c>
      <c r="CQ33" s="8">
        <v>684.9</v>
      </c>
      <c r="CR33" s="11">
        <f t="shared" si="38"/>
        <v>25.005476451259582</v>
      </c>
      <c r="CS33" s="8">
        <v>175</v>
      </c>
      <c r="CT33" s="8">
        <v>43.58</v>
      </c>
      <c r="CU33" s="11">
        <f t="shared" si="39"/>
        <v>24.90285714285714</v>
      </c>
      <c r="CV33" s="8">
        <v>192.2</v>
      </c>
      <c r="CW33" s="8">
        <v>46.9</v>
      </c>
      <c r="CX33" s="11">
        <f t="shared" si="40"/>
        <v>24.401664932362124</v>
      </c>
      <c r="CY33" s="8"/>
      <c r="CZ33" s="8"/>
      <c r="DA33" s="10"/>
      <c r="DB33" s="8"/>
      <c r="DC33" s="8"/>
      <c r="DD33" s="11"/>
      <c r="DE33" s="8"/>
      <c r="DF33" s="8"/>
      <c r="DG33" s="10"/>
      <c r="DH33" s="8"/>
      <c r="DI33" s="8"/>
      <c r="DJ33" s="10"/>
      <c r="DK33" s="8"/>
      <c r="DL33" s="8"/>
      <c r="DM33" s="10"/>
      <c r="DN33" s="8">
        <v>33265.300000000003</v>
      </c>
      <c r="DO33" s="8">
        <v>10950.128000000001</v>
      </c>
      <c r="DP33" s="10">
        <f t="shared" si="22"/>
        <v>32.917568757834744</v>
      </c>
      <c r="DQ33" s="8">
        <v>871.8</v>
      </c>
      <c r="DR33" s="8">
        <v>240.1</v>
      </c>
      <c r="DS33" s="11">
        <f t="shared" si="41"/>
        <v>27.540720348703832</v>
      </c>
      <c r="DT33" s="8">
        <v>151304.5</v>
      </c>
      <c r="DU33" s="8">
        <v>37410.589999999997</v>
      </c>
      <c r="DV33" s="10">
        <f t="shared" si="23"/>
        <v>24.725365075063859</v>
      </c>
      <c r="DW33" s="8"/>
      <c r="DX33" s="8"/>
      <c r="DY33" s="10"/>
      <c r="DZ33" s="8">
        <v>5186.1000000000004</v>
      </c>
      <c r="EA33" s="8">
        <v>1137.2</v>
      </c>
      <c r="EB33" s="10">
        <f t="shared" si="25"/>
        <v>21.927845587242821</v>
      </c>
      <c r="EC33" s="8">
        <v>127.3</v>
      </c>
      <c r="ED33" s="8">
        <v>24</v>
      </c>
      <c r="EE33" s="11">
        <f t="shared" si="42"/>
        <v>18.853102906520032</v>
      </c>
      <c r="EF33" s="8">
        <v>8623.5</v>
      </c>
      <c r="EG33" s="8">
        <v>2288.6332900000002</v>
      </c>
      <c r="EH33" s="11">
        <f t="shared" si="26"/>
        <v>26.539494288861835</v>
      </c>
      <c r="EI33" s="8">
        <v>1635.6</v>
      </c>
      <c r="EJ33" s="8">
        <v>215.6</v>
      </c>
      <c r="EK33" s="11">
        <f t="shared" si="27"/>
        <v>13.181707018831011</v>
      </c>
      <c r="EL33" s="8"/>
      <c r="EM33" s="8"/>
      <c r="EN33" s="8"/>
      <c r="EO33" s="8">
        <v>86.4</v>
      </c>
      <c r="EP33" s="8"/>
      <c r="EQ33" s="10">
        <f t="shared" si="47"/>
        <v>0</v>
      </c>
      <c r="ER33" s="8">
        <v>0.5</v>
      </c>
      <c r="ES33" s="8"/>
      <c r="ET33" s="10">
        <f t="shared" si="49"/>
        <v>0</v>
      </c>
      <c r="EU33" s="8">
        <v>910.1</v>
      </c>
      <c r="EV33" s="8">
        <v>227.52500000000001</v>
      </c>
      <c r="EW33" s="10">
        <f t="shared" si="28"/>
        <v>25</v>
      </c>
      <c r="EX33" s="8">
        <v>33.4</v>
      </c>
      <c r="EY33" s="8"/>
      <c r="EZ33" s="10">
        <f t="shared" si="29"/>
        <v>0</v>
      </c>
      <c r="FA33" s="8">
        <v>3.8</v>
      </c>
      <c r="FB33" s="8">
        <v>0.95</v>
      </c>
      <c r="FC33" s="11">
        <f t="shared" si="43"/>
        <v>25</v>
      </c>
      <c r="FD33" s="8"/>
      <c r="FE33" s="8"/>
      <c r="FF33" s="8"/>
      <c r="FG33" s="8"/>
      <c r="FH33" s="8"/>
      <c r="FI33" s="11"/>
      <c r="FJ33" s="8">
        <v>475.7</v>
      </c>
      <c r="FK33" s="8">
        <v>118.605</v>
      </c>
      <c r="FL33" s="11">
        <f t="shared" si="44"/>
        <v>24.932730712634015</v>
      </c>
      <c r="FM33" s="21"/>
      <c r="FN33" s="21"/>
      <c r="FO33" s="21"/>
      <c r="FP33" s="21"/>
      <c r="FQ33" s="8"/>
      <c r="FR33" s="8"/>
      <c r="FS33" s="8"/>
      <c r="FT33" s="7">
        <f t="shared" si="8"/>
        <v>328157.89999999997</v>
      </c>
      <c r="FU33" s="7">
        <f t="shared" si="9"/>
        <v>99877.71828999999</v>
      </c>
      <c r="FV33" s="7">
        <f t="shared" si="30"/>
        <v>30.435871965904219</v>
      </c>
    </row>
    <row r="34" spans="1:178" x14ac:dyDescent="0.25">
      <c r="A34" s="14" t="s">
        <v>148</v>
      </c>
      <c r="B34" s="15" t="s">
        <v>106</v>
      </c>
      <c r="C34" s="7">
        <f t="shared" si="10"/>
        <v>85402</v>
      </c>
      <c r="D34" s="7">
        <f t="shared" si="11"/>
        <v>21350.400000000001</v>
      </c>
      <c r="E34" s="7">
        <f t="shared" si="12"/>
        <v>24.999882906723499</v>
      </c>
      <c r="F34" s="1"/>
      <c r="G34" s="1"/>
      <c r="H34" s="8"/>
      <c r="I34" s="8">
        <v>85402</v>
      </c>
      <c r="J34" s="8">
        <v>21350.400000000001</v>
      </c>
      <c r="K34" s="11">
        <f t="shared" si="31"/>
        <v>24.999882906723499</v>
      </c>
      <c r="L34" s="11"/>
      <c r="M34" s="8"/>
      <c r="N34" s="8"/>
      <c r="O34" s="11"/>
      <c r="P34" s="7">
        <f t="shared" si="13"/>
        <v>38699.1</v>
      </c>
      <c r="Q34" s="7">
        <f t="shared" si="14"/>
        <v>7057.3950000000004</v>
      </c>
      <c r="R34" s="7">
        <f t="shared" si="32"/>
        <v>18.236586897369708</v>
      </c>
      <c r="S34" s="8">
        <v>2488.3000000000002</v>
      </c>
      <c r="T34" s="8">
        <v>2488.3000000000002</v>
      </c>
      <c r="U34" s="11">
        <f t="shared" si="33"/>
        <v>100</v>
      </c>
      <c r="V34" s="8">
        <v>20817</v>
      </c>
      <c r="W34" s="8">
        <v>4544.4949999999999</v>
      </c>
      <c r="X34" s="11">
        <f t="shared" si="15"/>
        <v>21.830691261949369</v>
      </c>
      <c r="Y34" s="11"/>
      <c r="Z34" s="11"/>
      <c r="AA34" s="8">
        <v>1665</v>
      </c>
      <c r="AB34" s="8"/>
      <c r="AC34" s="8">
        <f>AB34/AA34%</f>
        <v>0</v>
      </c>
      <c r="AD34" s="8"/>
      <c r="AE34" s="8"/>
      <c r="AF34" s="8"/>
      <c r="AG34" s="11"/>
      <c r="AH34" s="11"/>
      <c r="AI34" s="8"/>
      <c r="AJ34" s="8"/>
      <c r="AK34" s="10"/>
      <c r="AL34" s="8"/>
      <c r="AM34" s="8"/>
      <c r="AN34" s="10"/>
      <c r="AO34" s="8">
        <v>135.80000000000001</v>
      </c>
      <c r="AP34" s="8">
        <v>24.6</v>
      </c>
      <c r="AQ34" s="11">
        <f t="shared" si="17"/>
        <v>18.114874815905743</v>
      </c>
      <c r="AR34" s="8"/>
      <c r="AS34" s="8"/>
      <c r="AT34" s="7"/>
      <c r="AU34" s="8"/>
      <c r="AV34" s="8"/>
      <c r="AW34" s="8"/>
      <c r="AX34" s="11"/>
      <c r="AY34" s="8"/>
      <c r="AZ34" s="8"/>
      <c r="BA34" s="8"/>
      <c r="BB34" s="8"/>
      <c r="BC34" s="8"/>
      <c r="BD34" s="11"/>
      <c r="BE34" s="8"/>
      <c r="BF34" s="8"/>
      <c r="BG34" s="11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11"/>
      <c r="BS34" s="11"/>
      <c r="BT34" s="11"/>
      <c r="BU34" s="11"/>
      <c r="BV34" s="11"/>
      <c r="BW34" s="8">
        <v>5233</v>
      </c>
      <c r="BX34" s="8"/>
      <c r="BY34" s="8"/>
      <c r="BZ34" s="8"/>
      <c r="CA34" s="8"/>
      <c r="CB34" s="11"/>
      <c r="CC34" s="8"/>
      <c r="CD34" s="8"/>
      <c r="CE34" s="8"/>
      <c r="CF34" s="8"/>
      <c r="CG34" s="8"/>
      <c r="CH34" s="8"/>
      <c r="CI34" s="8"/>
      <c r="CJ34" s="8">
        <v>8360</v>
      </c>
      <c r="CK34" s="11"/>
      <c r="CL34" s="10">
        <f t="shared" si="35"/>
        <v>0</v>
      </c>
      <c r="CM34" s="12">
        <f t="shared" si="36"/>
        <v>240712.10000000006</v>
      </c>
      <c r="CN34" s="12">
        <f t="shared" si="37"/>
        <v>61100.410690000004</v>
      </c>
      <c r="CO34" s="7">
        <f t="shared" si="18"/>
        <v>25.383190412945584</v>
      </c>
      <c r="CP34" s="8">
        <v>4256</v>
      </c>
      <c r="CQ34" s="8">
        <v>1064.0999999999999</v>
      </c>
      <c r="CR34" s="11">
        <f t="shared" si="38"/>
        <v>25.002349624060148</v>
      </c>
      <c r="CS34" s="8">
        <v>210</v>
      </c>
      <c r="CT34" s="8">
        <v>52.5</v>
      </c>
      <c r="CU34" s="11">
        <f t="shared" si="39"/>
        <v>25</v>
      </c>
      <c r="CV34" s="8">
        <v>384.3</v>
      </c>
      <c r="CW34" s="8">
        <v>117.84</v>
      </c>
      <c r="CX34" s="11">
        <f t="shared" si="40"/>
        <v>30.663544106167059</v>
      </c>
      <c r="CY34" s="8"/>
      <c r="CZ34" s="8"/>
      <c r="DA34" s="10"/>
      <c r="DB34" s="8"/>
      <c r="DC34" s="8"/>
      <c r="DD34" s="11"/>
      <c r="DE34" s="8"/>
      <c r="DF34" s="8"/>
      <c r="DG34" s="10"/>
      <c r="DH34" s="8"/>
      <c r="DI34" s="8"/>
      <c r="DJ34" s="10"/>
      <c r="DK34" s="8"/>
      <c r="DL34" s="8"/>
      <c r="DM34" s="10"/>
      <c r="DN34" s="8">
        <v>50573.8</v>
      </c>
      <c r="DO34" s="8">
        <v>13489.659</v>
      </c>
      <c r="DP34" s="10">
        <f t="shared" si="22"/>
        <v>26.673216171219085</v>
      </c>
      <c r="DQ34" s="8">
        <v>730.1</v>
      </c>
      <c r="DR34" s="8">
        <v>194</v>
      </c>
      <c r="DS34" s="11">
        <f t="shared" si="41"/>
        <v>26.571702506505957</v>
      </c>
      <c r="DT34" s="8">
        <v>158309.1</v>
      </c>
      <c r="DU34" s="8">
        <v>40056.970999999998</v>
      </c>
      <c r="DV34" s="10">
        <f t="shared" si="23"/>
        <v>25.303012271562402</v>
      </c>
      <c r="DW34" s="8"/>
      <c r="DX34" s="8"/>
      <c r="DY34" s="10"/>
      <c r="DZ34" s="8">
        <v>4252</v>
      </c>
      <c r="EA34" s="8">
        <v>875.3</v>
      </c>
      <c r="EB34" s="10">
        <f t="shared" si="25"/>
        <v>20.585606773283157</v>
      </c>
      <c r="EC34" s="8">
        <v>95.5</v>
      </c>
      <c r="ED34" s="8">
        <v>24</v>
      </c>
      <c r="EE34" s="11">
        <f t="shared" si="42"/>
        <v>25.130890052356023</v>
      </c>
      <c r="EF34" s="8">
        <v>17078.599999999999</v>
      </c>
      <c r="EG34" s="8">
        <v>4347.05069</v>
      </c>
      <c r="EH34" s="11">
        <f t="shared" si="26"/>
        <v>25.453202780087366</v>
      </c>
      <c r="EI34" s="8">
        <v>2726.1</v>
      </c>
      <c r="EJ34" s="8">
        <v>394.4</v>
      </c>
      <c r="EK34" s="11">
        <f t="shared" si="27"/>
        <v>14.467554381717472</v>
      </c>
      <c r="EL34" s="8"/>
      <c r="EM34" s="8"/>
      <c r="EN34" s="8"/>
      <c r="EO34" s="8">
        <v>127.1</v>
      </c>
      <c r="EP34" s="8"/>
      <c r="EQ34" s="10">
        <f t="shared" si="47"/>
        <v>0</v>
      </c>
      <c r="ER34" s="8">
        <v>0.5</v>
      </c>
      <c r="ES34" s="8"/>
      <c r="ET34" s="10">
        <f t="shared" si="49"/>
        <v>0</v>
      </c>
      <c r="EU34" s="8">
        <v>1435.2</v>
      </c>
      <c r="EV34" s="8">
        <v>358.8</v>
      </c>
      <c r="EW34" s="10">
        <f t="shared" si="28"/>
        <v>25</v>
      </c>
      <c r="EX34" s="8">
        <v>54.2</v>
      </c>
      <c r="EY34" s="8"/>
      <c r="EZ34" s="10">
        <f t="shared" si="29"/>
        <v>0</v>
      </c>
      <c r="FA34" s="8">
        <v>3.7</v>
      </c>
      <c r="FB34" s="8">
        <v>0.92</v>
      </c>
      <c r="FC34" s="11">
        <f t="shared" si="43"/>
        <v>24.864864864864863</v>
      </c>
      <c r="FD34" s="8"/>
      <c r="FE34" s="8"/>
      <c r="FF34" s="8"/>
      <c r="FG34" s="8"/>
      <c r="FH34" s="8"/>
      <c r="FI34" s="11"/>
      <c r="FJ34" s="8">
        <v>475.9</v>
      </c>
      <c r="FK34" s="8">
        <v>124.87</v>
      </c>
      <c r="FL34" s="11">
        <f t="shared" si="44"/>
        <v>26.238705610422361</v>
      </c>
      <c r="FM34" s="21"/>
      <c r="FN34" s="21"/>
      <c r="FO34" s="21"/>
      <c r="FP34" s="21"/>
      <c r="FQ34" s="8"/>
      <c r="FR34" s="8"/>
      <c r="FS34" s="8"/>
      <c r="FT34" s="7">
        <f t="shared" si="8"/>
        <v>364813.20000000007</v>
      </c>
      <c r="FU34" s="7">
        <f t="shared" si="9"/>
        <v>89508.205690000003</v>
      </c>
      <c r="FV34" s="7">
        <f t="shared" si="30"/>
        <v>24.535352802475348</v>
      </c>
    </row>
    <row r="35" spans="1:178" x14ac:dyDescent="0.25">
      <c r="A35" s="14" t="s">
        <v>149</v>
      </c>
      <c r="B35" s="15" t="s">
        <v>107</v>
      </c>
      <c r="C35" s="7">
        <f t="shared" si="10"/>
        <v>110744</v>
      </c>
      <c r="D35" s="7">
        <f t="shared" si="11"/>
        <v>49413.866000000002</v>
      </c>
      <c r="E35" s="7">
        <f t="shared" si="12"/>
        <v>44.619903561366755</v>
      </c>
      <c r="F35" s="1"/>
      <c r="G35" s="1"/>
      <c r="H35" s="8"/>
      <c r="I35" s="8">
        <v>110744</v>
      </c>
      <c r="J35" s="8">
        <v>49413.866000000002</v>
      </c>
      <c r="K35" s="11">
        <f t="shared" si="31"/>
        <v>44.619903561366755</v>
      </c>
      <c r="L35" s="11"/>
      <c r="M35" s="8"/>
      <c r="N35" s="8"/>
      <c r="O35" s="11"/>
      <c r="P35" s="7">
        <f t="shared" si="13"/>
        <v>146203</v>
      </c>
      <c r="Q35" s="7">
        <f t="shared" si="14"/>
        <v>36827.224000000002</v>
      </c>
      <c r="R35" s="7">
        <f t="shared" si="32"/>
        <v>25.189102822787497</v>
      </c>
      <c r="S35" s="8">
        <v>2690</v>
      </c>
      <c r="T35" s="8">
        <v>2690</v>
      </c>
      <c r="U35" s="11">
        <f t="shared" si="33"/>
        <v>100</v>
      </c>
      <c r="V35" s="8">
        <v>42481</v>
      </c>
      <c r="W35" s="8">
        <v>24629.124</v>
      </c>
      <c r="X35" s="11">
        <f t="shared" si="15"/>
        <v>57.976799039570629</v>
      </c>
      <c r="Y35" s="11"/>
      <c r="Z35" s="11"/>
      <c r="AA35" s="8"/>
      <c r="AB35" s="8"/>
      <c r="AC35" s="8"/>
      <c r="AD35" s="8"/>
      <c r="AE35" s="8"/>
      <c r="AF35" s="8"/>
      <c r="AG35" s="11"/>
      <c r="AH35" s="11"/>
      <c r="AI35" s="8"/>
      <c r="AJ35" s="8"/>
      <c r="AK35" s="10"/>
      <c r="AL35" s="8">
        <v>73500</v>
      </c>
      <c r="AM35" s="8"/>
      <c r="AN35" s="10">
        <f t="shared" si="45"/>
        <v>0</v>
      </c>
      <c r="AO35" s="8">
        <v>1842</v>
      </c>
      <c r="AP35" s="8">
        <v>684.1</v>
      </c>
      <c r="AQ35" s="11">
        <f t="shared" si="17"/>
        <v>37.138979370249729</v>
      </c>
      <c r="AR35" s="8">
        <v>2000</v>
      </c>
      <c r="AS35" s="8"/>
      <c r="AT35" s="10">
        <f t="shared" ref="AT35:AT45" si="55">AS35/AR35%</f>
        <v>0</v>
      </c>
      <c r="AU35" s="8"/>
      <c r="AV35" s="8"/>
      <c r="AW35" s="8"/>
      <c r="AX35" s="11"/>
      <c r="AY35" s="8"/>
      <c r="AZ35" s="8"/>
      <c r="BA35" s="8"/>
      <c r="BB35" s="8"/>
      <c r="BC35" s="8"/>
      <c r="BD35" s="11"/>
      <c r="BE35" s="8"/>
      <c r="BF35" s="8"/>
      <c r="BG35" s="11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11"/>
      <c r="BS35" s="11"/>
      <c r="BT35" s="11"/>
      <c r="BU35" s="11"/>
      <c r="BV35" s="11"/>
      <c r="BW35" s="8">
        <v>15690</v>
      </c>
      <c r="BX35" s="8">
        <v>8824</v>
      </c>
      <c r="BY35" s="11">
        <f t="shared" si="34"/>
        <v>56.239643084767366</v>
      </c>
      <c r="BZ35" s="8"/>
      <c r="CA35" s="8"/>
      <c r="CB35" s="11"/>
      <c r="CC35" s="8"/>
      <c r="CD35" s="8"/>
      <c r="CE35" s="8"/>
      <c r="CF35" s="8"/>
      <c r="CG35" s="8"/>
      <c r="CH35" s="8"/>
      <c r="CI35" s="8"/>
      <c r="CJ35" s="8">
        <v>8000</v>
      </c>
      <c r="CK35" s="11"/>
      <c r="CL35" s="10">
        <f t="shared" si="35"/>
        <v>0</v>
      </c>
      <c r="CM35" s="12">
        <f t="shared" si="36"/>
        <v>408992.03057999996</v>
      </c>
      <c r="CN35" s="12">
        <f t="shared" si="37"/>
        <v>83873.557149999979</v>
      </c>
      <c r="CO35" s="7">
        <f t="shared" si="18"/>
        <v>20.507381777355704</v>
      </c>
      <c r="CP35" s="8">
        <v>4879</v>
      </c>
      <c r="CQ35" s="8">
        <v>1219.8</v>
      </c>
      <c r="CR35" s="11">
        <f t="shared" si="38"/>
        <v>25.001024800163968</v>
      </c>
      <c r="CS35" s="8">
        <v>315</v>
      </c>
      <c r="CT35" s="8">
        <v>78.650000000000006</v>
      </c>
      <c r="CU35" s="11">
        <f t="shared" si="39"/>
        <v>24.968253968253972</v>
      </c>
      <c r="CV35" s="8">
        <v>428.4</v>
      </c>
      <c r="CW35" s="8">
        <v>93.6</v>
      </c>
      <c r="CX35" s="11">
        <f t="shared" si="40"/>
        <v>21.84873949579832</v>
      </c>
      <c r="CY35" s="8"/>
      <c r="CZ35" s="8"/>
      <c r="DA35" s="10"/>
      <c r="DB35" s="8"/>
      <c r="DC35" s="8"/>
      <c r="DD35" s="11"/>
      <c r="DE35" s="8">
        <v>1172.3305800000001</v>
      </c>
      <c r="DF35" s="8">
        <v>150.78800000000001</v>
      </c>
      <c r="DG35" s="10">
        <f t="shared" si="19"/>
        <v>12.86224232076246</v>
      </c>
      <c r="DH35" s="8"/>
      <c r="DI35" s="8"/>
      <c r="DJ35" s="10"/>
      <c r="DK35" s="8">
        <v>0.7</v>
      </c>
      <c r="DL35" s="8"/>
      <c r="DM35" s="10">
        <f t="shared" si="21"/>
        <v>0</v>
      </c>
      <c r="DN35" s="8">
        <v>81531.600000000006</v>
      </c>
      <c r="DO35" s="8">
        <v>18322.008000000002</v>
      </c>
      <c r="DP35" s="10">
        <f t="shared" si="22"/>
        <v>22.472278233224909</v>
      </c>
      <c r="DQ35" s="8">
        <v>910.3</v>
      </c>
      <c r="DR35" s="8">
        <v>419.4</v>
      </c>
      <c r="DS35" s="11">
        <f t="shared" si="41"/>
        <v>46.072723278040208</v>
      </c>
      <c r="DT35" s="8">
        <v>291721</v>
      </c>
      <c r="DU35" s="8">
        <v>56887.786999999997</v>
      </c>
      <c r="DV35" s="10">
        <f t="shared" si="23"/>
        <v>19.500751402881519</v>
      </c>
      <c r="DW35" s="8">
        <v>3.6</v>
      </c>
      <c r="DX35" s="8">
        <v>0.9</v>
      </c>
      <c r="DY35" s="10">
        <f t="shared" si="24"/>
        <v>24.999999999999996</v>
      </c>
      <c r="DZ35" s="8">
        <v>4988.3999999999996</v>
      </c>
      <c r="EA35" s="8">
        <v>1200.4000000000001</v>
      </c>
      <c r="EB35" s="10">
        <f t="shared" si="25"/>
        <v>24.063828081148269</v>
      </c>
      <c r="EC35" s="8">
        <v>95.5</v>
      </c>
      <c r="ED35" s="8">
        <v>24</v>
      </c>
      <c r="EE35" s="11">
        <f t="shared" si="42"/>
        <v>25.130890052356023</v>
      </c>
      <c r="EF35" s="8">
        <v>16881.3</v>
      </c>
      <c r="EG35" s="8">
        <v>4346.3271500000001</v>
      </c>
      <c r="EH35" s="11">
        <f t="shared" si="26"/>
        <v>25.746400751126988</v>
      </c>
      <c r="EI35" s="8">
        <v>3450.3</v>
      </c>
      <c r="EJ35" s="8">
        <v>488.2</v>
      </c>
      <c r="EK35" s="11">
        <f t="shared" si="27"/>
        <v>14.149494246877083</v>
      </c>
      <c r="EL35" s="8"/>
      <c r="EM35" s="8"/>
      <c r="EN35" s="8"/>
      <c r="EO35" s="8"/>
      <c r="EP35" s="8"/>
      <c r="EQ35" s="10"/>
      <c r="ER35" s="8"/>
      <c r="ES35" s="8"/>
      <c r="ET35" s="10"/>
      <c r="EU35" s="8">
        <v>2013.8</v>
      </c>
      <c r="EV35" s="8">
        <v>503.45</v>
      </c>
      <c r="EW35" s="10">
        <f t="shared" si="28"/>
        <v>25</v>
      </c>
      <c r="EX35" s="8">
        <v>58.6</v>
      </c>
      <c r="EY35" s="8"/>
      <c r="EZ35" s="10">
        <f t="shared" si="29"/>
        <v>0</v>
      </c>
      <c r="FA35" s="8">
        <v>1.4</v>
      </c>
      <c r="FB35" s="8">
        <v>0.35</v>
      </c>
      <c r="FC35" s="11">
        <f t="shared" si="43"/>
        <v>25</v>
      </c>
      <c r="FD35" s="8"/>
      <c r="FE35" s="8"/>
      <c r="FF35" s="8"/>
      <c r="FG35" s="8"/>
      <c r="FH35" s="8"/>
      <c r="FI35" s="11"/>
      <c r="FJ35" s="8">
        <v>540.79999999999995</v>
      </c>
      <c r="FK35" s="8">
        <v>137.89699999999999</v>
      </c>
      <c r="FL35" s="11">
        <f t="shared" si="44"/>
        <v>25.498705621301777</v>
      </c>
      <c r="FM35" s="21"/>
      <c r="FN35" s="21"/>
      <c r="FO35" s="21"/>
      <c r="FP35" s="21"/>
      <c r="FQ35" s="8"/>
      <c r="FR35" s="8"/>
      <c r="FS35" s="8"/>
      <c r="FT35" s="7">
        <f t="shared" si="8"/>
        <v>665939.03058000002</v>
      </c>
      <c r="FU35" s="7">
        <f t="shared" si="9"/>
        <v>170114.64714999998</v>
      </c>
      <c r="FV35" s="7">
        <f t="shared" si="30"/>
        <v>25.545078353770389</v>
      </c>
    </row>
    <row r="36" spans="1:178" x14ac:dyDescent="0.25">
      <c r="A36" s="14" t="s">
        <v>150</v>
      </c>
      <c r="B36" s="15" t="s">
        <v>108</v>
      </c>
      <c r="C36" s="7">
        <f t="shared" si="10"/>
        <v>136564</v>
      </c>
      <c r="D36" s="7">
        <f t="shared" si="11"/>
        <v>34140.9</v>
      </c>
      <c r="E36" s="7">
        <f t="shared" si="12"/>
        <v>24.999926774259688</v>
      </c>
      <c r="F36" s="1"/>
      <c r="G36" s="1"/>
      <c r="H36" s="8"/>
      <c r="I36" s="8">
        <v>136564</v>
      </c>
      <c r="J36" s="8">
        <v>34140.9</v>
      </c>
      <c r="K36" s="11">
        <f t="shared" si="31"/>
        <v>24.999926774259688</v>
      </c>
      <c r="L36" s="11"/>
      <c r="M36" s="8"/>
      <c r="N36" s="8"/>
      <c r="O36" s="11"/>
      <c r="P36" s="7">
        <f t="shared" si="13"/>
        <v>419016.87394999998</v>
      </c>
      <c r="Q36" s="7">
        <f t="shared" si="14"/>
        <v>140121.43900000001</v>
      </c>
      <c r="R36" s="7">
        <f t="shared" si="32"/>
        <v>33.4405241677022</v>
      </c>
      <c r="S36" s="8">
        <v>4100</v>
      </c>
      <c r="T36" s="8">
        <v>4100</v>
      </c>
      <c r="U36" s="11">
        <f t="shared" si="33"/>
        <v>100</v>
      </c>
      <c r="V36" s="8">
        <v>189950.5</v>
      </c>
      <c r="W36" s="8">
        <v>128897.239</v>
      </c>
      <c r="X36" s="11">
        <f t="shared" si="15"/>
        <v>67.858330986230627</v>
      </c>
      <c r="Y36" s="11"/>
      <c r="Z36" s="11"/>
      <c r="AA36" s="8"/>
      <c r="AB36" s="8"/>
      <c r="AC36" s="8"/>
      <c r="AD36" s="8"/>
      <c r="AE36" s="8"/>
      <c r="AF36" s="8"/>
      <c r="AG36" s="11"/>
      <c r="AH36" s="11"/>
      <c r="AI36" s="8">
        <v>13928.8</v>
      </c>
      <c r="AJ36" s="8"/>
      <c r="AK36" s="10">
        <f t="shared" si="16"/>
        <v>0</v>
      </c>
      <c r="AL36" s="8"/>
      <c r="AM36" s="8"/>
      <c r="AN36" s="10"/>
      <c r="AO36" s="8">
        <v>1557.7</v>
      </c>
      <c r="AP36" s="8">
        <v>370.2</v>
      </c>
      <c r="AQ36" s="11">
        <f t="shared" si="17"/>
        <v>23.765808563908326</v>
      </c>
      <c r="AR36" s="8">
        <v>4000</v>
      </c>
      <c r="AS36" s="8"/>
      <c r="AT36" s="10">
        <f t="shared" si="55"/>
        <v>0</v>
      </c>
      <c r="AU36" s="8"/>
      <c r="AV36" s="8"/>
      <c r="AW36" s="8"/>
      <c r="AX36" s="11"/>
      <c r="AY36" s="8">
        <v>181969.17694999999</v>
      </c>
      <c r="AZ36" s="8"/>
      <c r="BA36" s="8">
        <f>AZ36/AY36%</f>
        <v>0</v>
      </c>
      <c r="BB36" s="8"/>
      <c r="BC36" s="8"/>
      <c r="BD36" s="11"/>
      <c r="BE36" s="8"/>
      <c r="BF36" s="8"/>
      <c r="BG36" s="11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11"/>
      <c r="BS36" s="11"/>
      <c r="BT36" s="11"/>
      <c r="BU36" s="11"/>
      <c r="BV36" s="11"/>
      <c r="BW36" s="8">
        <v>12011</v>
      </c>
      <c r="BX36" s="8">
        <v>6754</v>
      </c>
      <c r="BY36" s="11">
        <f t="shared" si="34"/>
        <v>56.23178752809924</v>
      </c>
      <c r="BZ36" s="8"/>
      <c r="CA36" s="8"/>
      <c r="CB36" s="11"/>
      <c r="CC36" s="8"/>
      <c r="CD36" s="8"/>
      <c r="CE36" s="8"/>
      <c r="CF36" s="8"/>
      <c r="CG36" s="8"/>
      <c r="CH36" s="8"/>
      <c r="CI36" s="8"/>
      <c r="CJ36" s="8">
        <v>11499.697</v>
      </c>
      <c r="CK36" s="11"/>
      <c r="CL36" s="10">
        <f t="shared" si="35"/>
        <v>0</v>
      </c>
      <c r="CM36" s="12">
        <f t="shared" si="36"/>
        <v>630737.08923000016</v>
      </c>
      <c r="CN36" s="12">
        <f t="shared" si="37"/>
        <v>159267.05799999996</v>
      </c>
      <c r="CO36" s="7">
        <f t="shared" si="18"/>
        <v>25.250942226091727</v>
      </c>
      <c r="CP36" s="8">
        <v>9630</v>
      </c>
      <c r="CQ36" s="8">
        <v>2407.5</v>
      </c>
      <c r="CR36" s="11">
        <f t="shared" si="38"/>
        <v>25</v>
      </c>
      <c r="CS36" s="8">
        <v>402.5</v>
      </c>
      <c r="CT36" s="8">
        <v>100.54</v>
      </c>
      <c r="CU36" s="11">
        <f t="shared" si="39"/>
        <v>24.97888198757764</v>
      </c>
      <c r="CV36" s="8">
        <v>425.1</v>
      </c>
      <c r="CW36" s="8">
        <v>77.39</v>
      </c>
      <c r="CX36" s="11">
        <f t="shared" si="40"/>
        <v>18.205128205128204</v>
      </c>
      <c r="CY36" s="8"/>
      <c r="CZ36" s="8"/>
      <c r="DA36" s="10"/>
      <c r="DB36" s="8"/>
      <c r="DC36" s="8"/>
      <c r="DD36" s="11"/>
      <c r="DE36" s="8">
        <v>22976.589230000001</v>
      </c>
      <c r="DF36" s="8">
        <v>1402.0830000000001</v>
      </c>
      <c r="DG36" s="10">
        <f t="shared" si="19"/>
        <v>6.10222425080104</v>
      </c>
      <c r="DH36" s="8">
        <v>11</v>
      </c>
      <c r="DI36" s="8"/>
      <c r="DJ36" s="10">
        <f t="shared" si="20"/>
        <v>0</v>
      </c>
      <c r="DK36" s="8">
        <v>13.5</v>
      </c>
      <c r="DL36" s="8"/>
      <c r="DM36" s="10">
        <f t="shared" si="21"/>
        <v>0</v>
      </c>
      <c r="DN36" s="8">
        <v>132050.1</v>
      </c>
      <c r="DO36" s="8">
        <v>36844.858</v>
      </c>
      <c r="DP36" s="10">
        <f t="shared" si="22"/>
        <v>27.90218106612566</v>
      </c>
      <c r="DQ36" s="8">
        <v>417.6</v>
      </c>
      <c r="DR36" s="8">
        <v>136.4</v>
      </c>
      <c r="DS36" s="11">
        <f t="shared" si="41"/>
        <v>32.662835249042146</v>
      </c>
      <c r="DT36" s="8">
        <v>406769.2</v>
      </c>
      <c r="DU36" s="8">
        <v>104220.56600000001</v>
      </c>
      <c r="DV36" s="10">
        <f t="shared" si="23"/>
        <v>25.621548042477162</v>
      </c>
      <c r="DW36" s="8">
        <v>317.39999999999998</v>
      </c>
      <c r="DX36" s="8">
        <v>70.5</v>
      </c>
      <c r="DY36" s="10">
        <f t="shared" si="24"/>
        <v>22.211720226843102</v>
      </c>
      <c r="DZ36" s="8">
        <v>5767.5</v>
      </c>
      <c r="EA36" s="8">
        <v>955.4</v>
      </c>
      <c r="EB36" s="10">
        <f t="shared" si="25"/>
        <v>16.565236237537928</v>
      </c>
      <c r="EC36" s="8">
        <v>127.3</v>
      </c>
      <c r="ED36" s="8">
        <v>15.9</v>
      </c>
      <c r="EE36" s="11">
        <f t="shared" si="42"/>
        <v>12.490180675569523</v>
      </c>
      <c r="EF36" s="8">
        <v>37319.4</v>
      </c>
      <c r="EG36" s="8">
        <v>10204.94</v>
      </c>
      <c r="EH36" s="11">
        <f t="shared" si="26"/>
        <v>27.344866208995857</v>
      </c>
      <c r="EI36" s="8">
        <v>5997.3</v>
      </c>
      <c r="EJ36" s="8">
        <v>1650</v>
      </c>
      <c r="EK36" s="11">
        <f t="shared" si="27"/>
        <v>27.512380571257065</v>
      </c>
      <c r="EL36" s="8">
        <v>3600</v>
      </c>
      <c r="EM36" s="8"/>
      <c r="EN36" s="8">
        <f t="shared" si="53"/>
        <v>0</v>
      </c>
      <c r="EO36" s="8"/>
      <c r="EP36" s="8"/>
      <c r="EQ36" s="10"/>
      <c r="ER36" s="8">
        <v>7</v>
      </c>
      <c r="ES36" s="8"/>
      <c r="ET36" s="10">
        <f t="shared" si="49"/>
        <v>0</v>
      </c>
      <c r="EU36" s="8">
        <v>3765.2</v>
      </c>
      <c r="EV36" s="8">
        <v>941.3</v>
      </c>
      <c r="EW36" s="10">
        <f t="shared" si="28"/>
        <v>24.999999999999996</v>
      </c>
      <c r="EX36" s="8">
        <v>113.8</v>
      </c>
      <c r="EY36" s="8"/>
      <c r="EZ36" s="10">
        <f t="shared" si="29"/>
        <v>0</v>
      </c>
      <c r="FA36" s="8">
        <v>9.4</v>
      </c>
      <c r="FB36" s="8">
        <v>2.2999999999999998</v>
      </c>
      <c r="FC36" s="11">
        <f t="shared" si="43"/>
        <v>24.468085106382976</v>
      </c>
      <c r="FD36" s="8"/>
      <c r="FE36" s="8"/>
      <c r="FF36" s="8"/>
      <c r="FG36" s="8"/>
      <c r="FH36" s="8"/>
      <c r="FI36" s="11"/>
      <c r="FJ36" s="8">
        <v>1017.2</v>
      </c>
      <c r="FK36" s="8">
        <v>237.381</v>
      </c>
      <c r="FL36" s="11">
        <f t="shared" si="44"/>
        <v>23.336708611875736</v>
      </c>
      <c r="FM36" s="21"/>
      <c r="FN36" s="21"/>
      <c r="FO36" s="21"/>
      <c r="FP36" s="21"/>
      <c r="FQ36" s="8"/>
      <c r="FR36" s="8"/>
      <c r="FS36" s="8"/>
      <c r="FT36" s="7">
        <f t="shared" si="8"/>
        <v>1186317.96318</v>
      </c>
      <c r="FU36" s="7">
        <f t="shared" si="9"/>
        <v>333529.397</v>
      </c>
      <c r="FV36" s="7">
        <f t="shared" si="30"/>
        <v>28.11467139096111</v>
      </c>
    </row>
    <row r="37" spans="1:178" x14ac:dyDescent="0.25">
      <c r="A37" s="14" t="s">
        <v>151</v>
      </c>
      <c r="B37" s="15" t="s">
        <v>109</v>
      </c>
      <c r="C37" s="7">
        <f t="shared" si="10"/>
        <v>69086</v>
      </c>
      <c r="D37" s="7">
        <f t="shared" si="11"/>
        <v>21971.599999999999</v>
      </c>
      <c r="E37" s="7">
        <f t="shared" si="12"/>
        <v>31.803259705294849</v>
      </c>
      <c r="F37" s="1"/>
      <c r="G37" s="1"/>
      <c r="H37" s="8"/>
      <c r="I37" s="8">
        <v>69086</v>
      </c>
      <c r="J37" s="8">
        <v>21971.599999999999</v>
      </c>
      <c r="K37" s="11">
        <f t="shared" si="31"/>
        <v>31.803259705294849</v>
      </c>
      <c r="L37" s="11"/>
      <c r="M37" s="8"/>
      <c r="N37" s="8"/>
      <c r="O37" s="11"/>
      <c r="P37" s="7">
        <f t="shared" si="13"/>
        <v>24104.9</v>
      </c>
      <c r="Q37" s="7">
        <f t="shared" si="14"/>
        <v>20116.013000000003</v>
      </c>
      <c r="R37" s="7">
        <f t="shared" si="32"/>
        <v>83.451966197744042</v>
      </c>
      <c r="S37" s="8">
        <v>735.9</v>
      </c>
      <c r="T37" s="8">
        <v>735.9</v>
      </c>
      <c r="U37" s="11">
        <f t="shared" si="33"/>
        <v>100</v>
      </c>
      <c r="V37" s="8">
        <v>18785.3</v>
      </c>
      <c r="W37" s="8">
        <v>18121.113000000001</v>
      </c>
      <c r="X37" s="11">
        <f t="shared" si="15"/>
        <v>96.464325829238831</v>
      </c>
      <c r="Y37" s="11"/>
      <c r="Z37" s="11"/>
      <c r="AA37" s="8"/>
      <c r="AB37" s="8"/>
      <c r="AC37" s="8"/>
      <c r="AD37" s="8"/>
      <c r="AE37" s="8"/>
      <c r="AF37" s="8"/>
      <c r="AG37" s="11"/>
      <c r="AH37" s="11"/>
      <c r="AI37" s="8"/>
      <c r="AJ37" s="8"/>
      <c r="AK37" s="10"/>
      <c r="AL37" s="8"/>
      <c r="AM37" s="8"/>
      <c r="AN37" s="10"/>
      <c r="AO37" s="8"/>
      <c r="AP37" s="8"/>
      <c r="AQ37" s="11"/>
      <c r="AR37" s="8"/>
      <c r="AS37" s="8"/>
      <c r="AT37" s="7"/>
      <c r="AU37" s="8"/>
      <c r="AV37" s="8"/>
      <c r="AW37" s="8"/>
      <c r="AX37" s="11"/>
      <c r="AY37" s="8"/>
      <c r="AZ37" s="8"/>
      <c r="BA37" s="8"/>
      <c r="BB37" s="8"/>
      <c r="BC37" s="8"/>
      <c r="BD37" s="11"/>
      <c r="BE37" s="8"/>
      <c r="BF37" s="8"/>
      <c r="BG37" s="11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11"/>
      <c r="BS37" s="11"/>
      <c r="BT37" s="11"/>
      <c r="BU37" s="11"/>
      <c r="BV37" s="11"/>
      <c r="BW37" s="8">
        <v>2239</v>
      </c>
      <c r="BX37" s="8">
        <v>1259</v>
      </c>
      <c r="BY37" s="11">
        <f t="shared" si="34"/>
        <v>56.23046002679768</v>
      </c>
      <c r="BZ37" s="8"/>
      <c r="CA37" s="8"/>
      <c r="CB37" s="11"/>
      <c r="CC37" s="8"/>
      <c r="CD37" s="8"/>
      <c r="CE37" s="8"/>
      <c r="CF37" s="8"/>
      <c r="CG37" s="8"/>
      <c r="CH37" s="8"/>
      <c r="CI37" s="8"/>
      <c r="CJ37" s="8">
        <v>2344.6999999999998</v>
      </c>
      <c r="CK37" s="11"/>
      <c r="CL37" s="10">
        <f t="shared" si="35"/>
        <v>0</v>
      </c>
      <c r="CM37" s="12">
        <f t="shared" si="36"/>
        <v>67314.600000000006</v>
      </c>
      <c r="CN37" s="12">
        <f t="shared" si="37"/>
        <v>25483.908000000003</v>
      </c>
      <c r="CO37" s="7">
        <f t="shared" si="18"/>
        <v>37.857920867092723</v>
      </c>
      <c r="CP37" s="8">
        <v>1042</v>
      </c>
      <c r="CQ37" s="8">
        <v>260.39999999999998</v>
      </c>
      <c r="CR37" s="11">
        <f t="shared" si="38"/>
        <v>24.990403071017273</v>
      </c>
      <c r="CS37" s="8">
        <v>140</v>
      </c>
      <c r="CT37" s="8">
        <v>34.869999999999997</v>
      </c>
      <c r="CU37" s="11">
        <f t="shared" si="39"/>
        <v>24.907142857142858</v>
      </c>
      <c r="CV37" s="8">
        <v>181.6</v>
      </c>
      <c r="CW37" s="8">
        <v>36</v>
      </c>
      <c r="CX37" s="11">
        <f t="shared" si="40"/>
        <v>19.823788546255507</v>
      </c>
      <c r="CY37" s="8"/>
      <c r="CZ37" s="8"/>
      <c r="DA37" s="10"/>
      <c r="DB37" s="8"/>
      <c r="DC37" s="8"/>
      <c r="DD37" s="11"/>
      <c r="DE37" s="8"/>
      <c r="DF37" s="8"/>
      <c r="DG37" s="10"/>
      <c r="DH37" s="8"/>
      <c r="DI37" s="8"/>
      <c r="DJ37" s="10"/>
      <c r="DK37" s="8"/>
      <c r="DL37" s="8"/>
      <c r="DM37" s="10"/>
      <c r="DN37" s="8">
        <v>15568</v>
      </c>
      <c r="DO37" s="8">
        <v>5583.68</v>
      </c>
      <c r="DP37" s="10">
        <f t="shared" si="22"/>
        <v>35.86639260020555</v>
      </c>
      <c r="DQ37" s="8">
        <v>318</v>
      </c>
      <c r="DR37" s="8">
        <v>53.4</v>
      </c>
      <c r="DS37" s="11">
        <f t="shared" si="41"/>
        <v>16.79245283018868</v>
      </c>
      <c r="DT37" s="8">
        <v>40978.9</v>
      </c>
      <c r="DU37" s="8">
        <v>17490.733</v>
      </c>
      <c r="DV37" s="10">
        <f t="shared" si="23"/>
        <v>42.682290154201311</v>
      </c>
      <c r="DW37" s="8">
        <v>39.700000000000003</v>
      </c>
      <c r="DX37" s="8">
        <v>10.199999999999999</v>
      </c>
      <c r="DY37" s="10">
        <f t="shared" si="24"/>
        <v>25.69269521410579</v>
      </c>
      <c r="DZ37" s="8">
        <v>2093</v>
      </c>
      <c r="EA37" s="8">
        <v>516</v>
      </c>
      <c r="EB37" s="10">
        <f t="shared" si="25"/>
        <v>24.653607262302916</v>
      </c>
      <c r="EC37" s="8">
        <v>63.7</v>
      </c>
      <c r="ED37" s="8">
        <v>15.9</v>
      </c>
      <c r="EE37" s="11">
        <f t="shared" si="42"/>
        <v>24.960753532182103</v>
      </c>
      <c r="EF37" s="8">
        <v>5069.2</v>
      </c>
      <c r="EG37" s="8">
        <v>1122.4000000000001</v>
      </c>
      <c r="EH37" s="11">
        <f t="shared" si="26"/>
        <v>22.141560798548095</v>
      </c>
      <c r="EI37" s="8">
        <v>817.8</v>
      </c>
      <c r="EJ37" s="8">
        <v>130</v>
      </c>
      <c r="EK37" s="11">
        <f t="shared" si="27"/>
        <v>15.896307165566155</v>
      </c>
      <c r="EL37" s="8"/>
      <c r="EM37" s="8"/>
      <c r="EN37" s="8"/>
      <c r="EO37" s="8"/>
      <c r="EP37" s="8"/>
      <c r="EQ37" s="10"/>
      <c r="ER37" s="8"/>
      <c r="ES37" s="8"/>
      <c r="ET37" s="10"/>
      <c r="EU37" s="8">
        <v>553.79999999999995</v>
      </c>
      <c r="EV37" s="8">
        <v>138.44999999999999</v>
      </c>
      <c r="EW37" s="10">
        <f t="shared" si="28"/>
        <v>25</v>
      </c>
      <c r="EX37" s="8">
        <v>14.3</v>
      </c>
      <c r="EY37" s="8"/>
      <c r="EZ37" s="10">
        <f t="shared" si="29"/>
        <v>0</v>
      </c>
      <c r="FA37" s="8">
        <v>1.3</v>
      </c>
      <c r="FB37" s="8">
        <v>0.32</v>
      </c>
      <c r="FC37" s="11">
        <f t="shared" si="43"/>
        <v>24.615384615384613</v>
      </c>
      <c r="FD37" s="8"/>
      <c r="FE37" s="8"/>
      <c r="FF37" s="8"/>
      <c r="FG37" s="8"/>
      <c r="FH37" s="8"/>
      <c r="FI37" s="11"/>
      <c r="FJ37" s="8">
        <v>433.3</v>
      </c>
      <c r="FK37" s="8">
        <v>91.555000000000007</v>
      </c>
      <c r="FL37" s="11">
        <f t="shared" si="44"/>
        <v>21.12970228479114</v>
      </c>
      <c r="FM37" s="21"/>
      <c r="FN37" s="21"/>
      <c r="FO37" s="21"/>
      <c r="FP37" s="21"/>
      <c r="FQ37" s="8"/>
      <c r="FR37" s="8"/>
      <c r="FS37" s="8"/>
      <c r="FT37" s="7">
        <f t="shared" si="8"/>
        <v>160505.5</v>
      </c>
      <c r="FU37" s="7">
        <f t="shared" si="9"/>
        <v>67571.521000000008</v>
      </c>
      <c r="FV37" s="7">
        <f t="shared" si="30"/>
        <v>42.099193485581495</v>
      </c>
    </row>
    <row r="38" spans="1:178" x14ac:dyDescent="0.25">
      <c r="A38" s="14" t="s">
        <v>152</v>
      </c>
      <c r="B38" s="15" t="s">
        <v>110</v>
      </c>
      <c r="C38" s="7">
        <f t="shared" si="10"/>
        <v>123746</v>
      </c>
      <c r="D38" s="7">
        <f t="shared" si="11"/>
        <v>36936.6</v>
      </c>
      <c r="E38" s="7">
        <f t="shared" si="12"/>
        <v>29.848722382945709</v>
      </c>
      <c r="F38" s="1"/>
      <c r="G38" s="1"/>
      <c r="H38" s="8"/>
      <c r="I38" s="8">
        <v>123746</v>
      </c>
      <c r="J38" s="8">
        <v>36936.6</v>
      </c>
      <c r="K38" s="11">
        <f t="shared" si="31"/>
        <v>29.848722382945709</v>
      </c>
      <c r="L38" s="11"/>
      <c r="M38" s="8"/>
      <c r="N38" s="8"/>
      <c r="O38" s="11"/>
      <c r="P38" s="7">
        <f t="shared" si="13"/>
        <v>108305.8</v>
      </c>
      <c r="Q38" s="7">
        <f t="shared" si="14"/>
        <v>50823.58</v>
      </c>
      <c r="R38" s="7">
        <f t="shared" si="32"/>
        <v>46.926000269606988</v>
      </c>
      <c r="S38" s="8">
        <v>3642.5</v>
      </c>
      <c r="T38" s="8">
        <v>3642.5</v>
      </c>
      <c r="U38" s="11">
        <f t="shared" si="33"/>
        <v>100.00000000000001</v>
      </c>
      <c r="V38" s="8">
        <v>65985.7</v>
      </c>
      <c r="W38" s="8">
        <v>32828.480000000003</v>
      </c>
      <c r="X38" s="11">
        <f t="shared" si="15"/>
        <v>49.750900573912233</v>
      </c>
      <c r="Y38" s="11"/>
      <c r="Z38" s="11"/>
      <c r="AA38" s="8"/>
      <c r="AB38" s="8"/>
      <c r="AC38" s="8"/>
      <c r="AD38" s="8"/>
      <c r="AE38" s="8"/>
      <c r="AF38" s="8"/>
      <c r="AG38" s="11"/>
      <c r="AH38" s="11"/>
      <c r="AI38" s="8"/>
      <c r="AJ38" s="8"/>
      <c r="AK38" s="10"/>
      <c r="AL38" s="8"/>
      <c r="AM38" s="8"/>
      <c r="AN38" s="10"/>
      <c r="AO38" s="8">
        <v>1205.3</v>
      </c>
      <c r="AP38" s="8">
        <v>928.3</v>
      </c>
      <c r="AQ38" s="11">
        <f t="shared" si="17"/>
        <v>77.018169750269649</v>
      </c>
      <c r="AR38" s="8">
        <v>4000</v>
      </c>
      <c r="AS38" s="8"/>
      <c r="AT38" s="10">
        <f t="shared" si="55"/>
        <v>0</v>
      </c>
      <c r="AU38" s="8"/>
      <c r="AV38" s="8"/>
      <c r="AW38" s="8"/>
      <c r="AX38" s="11"/>
      <c r="AY38" s="8"/>
      <c r="AZ38" s="8"/>
      <c r="BA38" s="8"/>
      <c r="BB38" s="8"/>
      <c r="BC38" s="8"/>
      <c r="BD38" s="11"/>
      <c r="BE38" s="8"/>
      <c r="BF38" s="8"/>
      <c r="BG38" s="11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11"/>
      <c r="BS38" s="11"/>
      <c r="BT38" s="11"/>
      <c r="BU38" s="11"/>
      <c r="BV38" s="11"/>
      <c r="BW38" s="8">
        <v>23872.3</v>
      </c>
      <c r="BX38" s="8">
        <v>13424.3</v>
      </c>
      <c r="BY38" s="11">
        <f t="shared" si="34"/>
        <v>56.233793978795511</v>
      </c>
      <c r="BZ38" s="8"/>
      <c r="CA38" s="8"/>
      <c r="CB38" s="11"/>
      <c r="CC38" s="8"/>
      <c r="CD38" s="8"/>
      <c r="CE38" s="8"/>
      <c r="CF38" s="8"/>
      <c r="CG38" s="8"/>
      <c r="CH38" s="8"/>
      <c r="CI38" s="8"/>
      <c r="CJ38" s="8">
        <v>9600</v>
      </c>
      <c r="CK38" s="11"/>
      <c r="CL38" s="10">
        <f t="shared" si="35"/>
        <v>0</v>
      </c>
      <c r="CM38" s="12">
        <f t="shared" si="36"/>
        <v>320427.48100000009</v>
      </c>
      <c r="CN38" s="12">
        <f t="shared" si="37"/>
        <v>105051.37699999999</v>
      </c>
      <c r="CO38" s="7">
        <f t="shared" si="18"/>
        <v>32.784758870291768</v>
      </c>
      <c r="CP38" s="8">
        <v>5903</v>
      </c>
      <c r="CQ38" s="8">
        <v>1475.7</v>
      </c>
      <c r="CR38" s="11">
        <f t="shared" si="38"/>
        <v>24.999152973064543</v>
      </c>
      <c r="CS38" s="8">
        <v>245</v>
      </c>
      <c r="CT38" s="8">
        <v>61.21</v>
      </c>
      <c r="CU38" s="11">
        <f t="shared" si="39"/>
        <v>24.983673469387753</v>
      </c>
      <c r="CV38" s="8">
        <v>405.8</v>
      </c>
      <c r="CW38" s="8">
        <v>88.15</v>
      </c>
      <c r="CX38" s="11">
        <f t="shared" si="40"/>
        <v>21.722523410547069</v>
      </c>
      <c r="CY38" s="8">
        <v>492.7</v>
      </c>
      <c r="CZ38" s="8">
        <v>416</v>
      </c>
      <c r="DA38" s="10">
        <f t="shared" si="48"/>
        <v>84.432717678100275</v>
      </c>
      <c r="DB38" s="8">
        <v>85.6</v>
      </c>
      <c r="DC38" s="8">
        <v>42.8</v>
      </c>
      <c r="DD38" s="11">
        <f t="shared" si="54"/>
        <v>50</v>
      </c>
      <c r="DE38" s="8">
        <v>397.28100000000001</v>
      </c>
      <c r="DF38" s="8">
        <v>352.5</v>
      </c>
      <c r="DG38" s="10">
        <f t="shared" si="19"/>
        <v>88.728129460004382</v>
      </c>
      <c r="DH38" s="8"/>
      <c r="DI38" s="8"/>
      <c r="DJ38" s="10"/>
      <c r="DK38" s="8">
        <v>0.2</v>
      </c>
      <c r="DL38" s="8"/>
      <c r="DM38" s="10">
        <f t="shared" si="21"/>
        <v>0</v>
      </c>
      <c r="DN38" s="8">
        <v>68645</v>
      </c>
      <c r="DO38" s="8">
        <v>24390.985000000001</v>
      </c>
      <c r="DP38" s="10">
        <f t="shared" si="22"/>
        <v>35.532063515186827</v>
      </c>
      <c r="DQ38" s="8">
        <v>1351.8</v>
      </c>
      <c r="DR38" s="8">
        <v>524.4</v>
      </c>
      <c r="DS38" s="11">
        <f t="shared" si="41"/>
        <v>38.792720816688863</v>
      </c>
      <c r="DT38" s="8">
        <v>205381.1</v>
      </c>
      <c r="DU38" s="8">
        <v>69779.929999999993</v>
      </c>
      <c r="DV38" s="10">
        <f t="shared" si="23"/>
        <v>33.975828350320448</v>
      </c>
      <c r="DW38" s="8">
        <v>57.4</v>
      </c>
      <c r="DX38" s="8">
        <v>12.75</v>
      </c>
      <c r="DY38" s="10">
        <f t="shared" si="24"/>
        <v>22.21254355400697</v>
      </c>
      <c r="DZ38" s="8">
        <v>4972.8999999999996</v>
      </c>
      <c r="EA38" s="8">
        <v>1059</v>
      </c>
      <c r="EB38" s="10">
        <f t="shared" si="25"/>
        <v>21.295421182810834</v>
      </c>
      <c r="EC38" s="8">
        <v>127.3</v>
      </c>
      <c r="ED38" s="8">
        <v>24</v>
      </c>
      <c r="EE38" s="11">
        <f t="shared" si="42"/>
        <v>18.853102906520032</v>
      </c>
      <c r="EF38" s="8">
        <v>21984.400000000001</v>
      </c>
      <c r="EG38" s="8">
        <v>5492.4859999999999</v>
      </c>
      <c r="EH38" s="11">
        <f t="shared" si="26"/>
        <v>24.983561070577316</v>
      </c>
      <c r="EI38" s="8">
        <v>3816.5</v>
      </c>
      <c r="EJ38" s="8">
        <v>800</v>
      </c>
      <c r="EK38" s="11">
        <f t="shared" si="27"/>
        <v>20.961614044281411</v>
      </c>
      <c r="EL38" s="8">
        <v>3744</v>
      </c>
      <c r="EM38" s="8"/>
      <c r="EN38" s="8">
        <f t="shared" si="53"/>
        <v>0</v>
      </c>
      <c r="EO38" s="8">
        <v>508.5</v>
      </c>
      <c r="EP38" s="8"/>
      <c r="EQ38" s="10">
        <f t="shared" si="47"/>
        <v>0</v>
      </c>
      <c r="ER38" s="8">
        <v>9</v>
      </c>
      <c r="ES38" s="8"/>
      <c r="ET38" s="10">
        <f t="shared" si="49"/>
        <v>0</v>
      </c>
      <c r="EU38" s="8">
        <v>1659.5</v>
      </c>
      <c r="EV38" s="8">
        <v>414.875</v>
      </c>
      <c r="EW38" s="10">
        <f t="shared" si="28"/>
        <v>25</v>
      </c>
      <c r="EX38" s="8">
        <v>75.400000000000006</v>
      </c>
      <c r="EY38" s="8"/>
      <c r="EZ38" s="10">
        <f t="shared" si="29"/>
        <v>0</v>
      </c>
      <c r="FA38" s="8">
        <v>4.8</v>
      </c>
      <c r="FB38" s="8">
        <v>1.2</v>
      </c>
      <c r="FC38" s="11">
        <f t="shared" si="43"/>
        <v>25</v>
      </c>
      <c r="FD38" s="8"/>
      <c r="FE38" s="8"/>
      <c r="FF38" s="8"/>
      <c r="FG38" s="8"/>
      <c r="FH38" s="8"/>
      <c r="FI38" s="11"/>
      <c r="FJ38" s="8">
        <v>560.29999999999995</v>
      </c>
      <c r="FK38" s="8">
        <v>115.39100000000001</v>
      </c>
      <c r="FL38" s="11">
        <f t="shared" si="44"/>
        <v>20.594502944850973</v>
      </c>
      <c r="FM38" s="21"/>
      <c r="FN38" s="21"/>
      <c r="FO38" s="21"/>
      <c r="FP38" s="21"/>
      <c r="FQ38" s="8"/>
      <c r="FR38" s="8"/>
      <c r="FS38" s="8"/>
      <c r="FT38" s="7">
        <f t="shared" si="8"/>
        <v>552479.28100000008</v>
      </c>
      <c r="FU38" s="7">
        <f t="shared" si="9"/>
        <v>192811.55699999997</v>
      </c>
      <c r="FV38" s="7">
        <f t="shared" si="30"/>
        <v>34.899328107111394</v>
      </c>
    </row>
    <row r="39" spans="1:178" s="18" customFormat="1" ht="14.25" x14ac:dyDescent="0.2">
      <c r="A39" s="27" t="s">
        <v>120</v>
      </c>
      <c r="B39" s="17" t="s">
        <v>119</v>
      </c>
      <c r="C39" s="7">
        <f t="shared" si="10"/>
        <v>294506</v>
      </c>
      <c r="D39" s="7">
        <f t="shared" si="11"/>
        <v>79727.199999999997</v>
      </c>
      <c r="E39" s="7">
        <f t="shared" si="12"/>
        <v>27.071502787719094</v>
      </c>
      <c r="F39" s="5">
        <f>SUM(F40:F43)</f>
        <v>58549</v>
      </c>
      <c r="G39" s="5">
        <f>SUM(G40:G43)</f>
        <v>14637.6</v>
      </c>
      <c r="H39" s="9">
        <f t="shared" ref="H39:H40" si="56">G39/F39%</f>
        <v>25.000597789885397</v>
      </c>
      <c r="I39" s="12">
        <f>SUM(I40:I43)</f>
        <v>205886</v>
      </c>
      <c r="J39" s="12">
        <f>SUM(J40:J43)</f>
        <v>57571.6</v>
      </c>
      <c r="K39" s="9">
        <f>J39/I39%</f>
        <v>27.962853229457075</v>
      </c>
      <c r="L39" s="9"/>
      <c r="M39" s="12">
        <f>SUM(M40:M43)</f>
        <v>30071</v>
      </c>
      <c r="N39" s="12">
        <f>SUM(N40:N43)</f>
        <v>7518</v>
      </c>
      <c r="O39" s="9">
        <v>25.000831365767684</v>
      </c>
      <c r="P39" s="7">
        <f t="shared" si="13"/>
        <v>402399.5</v>
      </c>
      <c r="Q39" s="7">
        <f t="shared" si="14"/>
        <v>94436.635999999999</v>
      </c>
      <c r="R39" s="7">
        <f t="shared" si="32"/>
        <v>23.468378067070162</v>
      </c>
      <c r="S39" s="12">
        <f>SUM(S40:S43)</f>
        <v>5859.4000000000005</v>
      </c>
      <c r="T39" s="12">
        <f>SUM(T40:T43)</f>
        <v>5689.8</v>
      </c>
      <c r="U39" s="11">
        <f t="shared" si="33"/>
        <v>97.105505683175735</v>
      </c>
      <c r="V39" s="12">
        <f>SUM(V40:V43)</f>
        <v>88809</v>
      </c>
      <c r="W39" s="12">
        <f>SUM(W40:W43)</f>
        <v>68289.635999999999</v>
      </c>
      <c r="X39" s="9">
        <f>W39/V39%</f>
        <v>76.894949836165253</v>
      </c>
      <c r="Y39" s="9"/>
      <c r="Z39" s="9"/>
      <c r="AA39" s="12">
        <f t="shared" ref="AA39:AJ39" si="57">SUM(AA40:AA43)</f>
        <v>3700</v>
      </c>
      <c r="AB39" s="12">
        <f t="shared" si="57"/>
        <v>0</v>
      </c>
      <c r="AC39" s="12">
        <f t="shared" si="57"/>
        <v>0</v>
      </c>
      <c r="AD39" s="12"/>
      <c r="AE39" s="12">
        <f t="shared" si="57"/>
        <v>30000</v>
      </c>
      <c r="AF39" s="12">
        <f t="shared" si="57"/>
        <v>0</v>
      </c>
      <c r="AG39" s="12">
        <f t="shared" si="57"/>
        <v>0</v>
      </c>
      <c r="AH39" s="12"/>
      <c r="AI39" s="12">
        <f t="shared" si="57"/>
        <v>0</v>
      </c>
      <c r="AJ39" s="12">
        <f t="shared" si="57"/>
        <v>0</v>
      </c>
      <c r="AK39" s="7" t="s">
        <v>167</v>
      </c>
      <c r="AL39" s="12">
        <f>SUM(AL40:AL43)</f>
        <v>120000</v>
      </c>
      <c r="AM39" s="12">
        <f>SUM(AM40:AM43)</f>
        <v>0</v>
      </c>
      <c r="AN39" s="7">
        <f t="shared" si="45"/>
        <v>0</v>
      </c>
      <c r="AO39" s="12">
        <f>SUM(AO40:AO43)</f>
        <v>3332.1</v>
      </c>
      <c r="AP39" s="12">
        <f>SUM(AP40:AP43)</f>
        <v>759.2</v>
      </c>
      <c r="AQ39" s="9">
        <f t="shared" si="17"/>
        <v>22.784430239188502</v>
      </c>
      <c r="AR39" s="12">
        <f>SUM(AR40:AR43)</f>
        <v>0</v>
      </c>
      <c r="AS39" s="12">
        <f>SUM(AS40:AS43)</f>
        <v>0</v>
      </c>
      <c r="AT39" s="7" t="s">
        <v>167</v>
      </c>
      <c r="AU39" s="12">
        <f>SUM(AU40:AU43)</f>
        <v>92400</v>
      </c>
      <c r="AV39" s="12">
        <f>SUM(AV40:AV43)</f>
        <v>0</v>
      </c>
      <c r="AW39" s="12">
        <f>AV39/AU39%</f>
        <v>0</v>
      </c>
      <c r="AX39" s="9"/>
      <c r="AY39" s="12">
        <f>SUM(AY40:AY43)</f>
        <v>0</v>
      </c>
      <c r="AZ39" s="12">
        <f>SUM(AZ40:AZ43)</f>
        <v>0</v>
      </c>
      <c r="BA39" s="8" t="s">
        <v>167</v>
      </c>
      <c r="BB39" s="12">
        <f>SUM(BB40:BB43)</f>
        <v>0</v>
      </c>
      <c r="BC39" s="12">
        <f>SUM(BC40:BC43)</f>
        <v>0</v>
      </c>
      <c r="BD39" s="12" t="s">
        <v>167</v>
      </c>
      <c r="BE39" s="12">
        <f>SUM(BE40:BE43)</f>
        <v>0</v>
      </c>
      <c r="BF39" s="12">
        <f>SUM(BF40:BF43)</f>
        <v>0</v>
      </c>
      <c r="BG39" s="12" t="s">
        <v>167</v>
      </c>
      <c r="BH39" s="12">
        <f>SUM(BH40:BH43)</f>
        <v>0</v>
      </c>
      <c r="BI39" s="12">
        <f>SUM(BI40:BI43)</f>
        <v>0</v>
      </c>
      <c r="BJ39" s="12" t="s">
        <v>167</v>
      </c>
      <c r="BK39" s="12"/>
      <c r="BL39" s="12"/>
      <c r="BM39" s="12">
        <f>SUM(BM40:BM43)</f>
        <v>0</v>
      </c>
      <c r="BN39" s="12">
        <f>SUM(BN40:BN43)</f>
        <v>0</v>
      </c>
      <c r="BO39" s="12" t="s">
        <v>167</v>
      </c>
      <c r="BP39" s="12"/>
      <c r="BQ39" s="12"/>
      <c r="BR39" s="12">
        <f>SUM(BR40:BR43)</f>
        <v>5000</v>
      </c>
      <c r="BS39" s="12">
        <f>SUM(BS40:BS43)</f>
        <v>0</v>
      </c>
      <c r="BT39" s="12">
        <f>BS39/BR39%</f>
        <v>0</v>
      </c>
      <c r="BU39" s="12"/>
      <c r="BV39" s="12"/>
      <c r="BW39" s="12">
        <f>SUM(BW40:BW43)</f>
        <v>35027</v>
      </c>
      <c r="BX39" s="12">
        <f>SUM(BX40:BX43)</f>
        <v>19698</v>
      </c>
      <c r="BY39" s="9">
        <f t="shared" si="34"/>
        <v>56.236617466525828</v>
      </c>
      <c r="BZ39" s="12">
        <f>SUM(BZ40:BZ43)</f>
        <v>0</v>
      </c>
      <c r="CA39" s="12">
        <f>SUM(CA40:CA43)</f>
        <v>0</v>
      </c>
      <c r="CB39" s="12" t="s">
        <v>167</v>
      </c>
      <c r="CC39" s="12">
        <f>SUM(CC40:CC43)</f>
        <v>0</v>
      </c>
      <c r="CD39" s="12">
        <f>SUM(CD40:CD43)</f>
        <v>0</v>
      </c>
      <c r="CE39" s="12" t="s">
        <v>167</v>
      </c>
      <c r="CF39" s="12"/>
      <c r="CG39" s="12">
        <f>SUM(CG40:CG43)</f>
        <v>0</v>
      </c>
      <c r="CH39" s="12">
        <f>SUM(CH40:CH43)</f>
        <v>0</v>
      </c>
      <c r="CI39" s="12" t="s">
        <v>167</v>
      </c>
      <c r="CJ39" s="12">
        <f>SUM(CJ40:CJ43)</f>
        <v>18272</v>
      </c>
      <c r="CK39" s="12">
        <f>SUM(CK40:CK43)</f>
        <v>0</v>
      </c>
      <c r="CL39" s="7">
        <f t="shared" si="35"/>
        <v>0</v>
      </c>
      <c r="CM39" s="12">
        <f>CP39+CS39+CV39+CY39+DB39+DE39+DH39+DK39+DN39+DQ39+DT39+DW39+DZ39+EC39+EF39+EI39+EL39+EO39+ER39+EU39+EX39+FA39+FD39+FG39+FJ39</f>
        <v>2714311.4024700006</v>
      </c>
      <c r="CN39" s="12">
        <f>CQ39+CT39+CW39+CZ39+DC39+DF39+DI39+DL39+DO39+DR39+DU39+DX39+EA39+ED39+EG39+EJ39+EM39+EP39+ES39+EV39+EY39+FB39+FE39+FH39+FK39</f>
        <v>707011.77606000018</v>
      </c>
      <c r="CO39" s="7">
        <f t="shared" si="18"/>
        <v>26.047555760058536</v>
      </c>
      <c r="CP39" s="12">
        <f>SUM(CP40:CP43)</f>
        <v>0</v>
      </c>
      <c r="CQ39" s="12">
        <f>SUM(CQ40:CQ43)</f>
        <v>0</v>
      </c>
      <c r="CR39" s="12" t="s">
        <v>167</v>
      </c>
      <c r="CS39" s="12">
        <f>SUM(CS40:CS43)</f>
        <v>0</v>
      </c>
      <c r="CT39" s="12">
        <f>SUM(CT40:CT43)</f>
        <v>0</v>
      </c>
      <c r="CU39" s="12" t="s">
        <v>167</v>
      </c>
      <c r="CV39" s="12">
        <f>SUM(CV40:CV43)</f>
        <v>2883.3</v>
      </c>
      <c r="CW39" s="12">
        <f>SUM(CW40:CW43)</f>
        <v>874.24000000000012</v>
      </c>
      <c r="CX39" s="9">
        <f>CW39/CV39%</f>
        <v>30.320812957375232</v>
      </c>
      <c r="CY39" s="12">
        <f t="shared" ref="CY39:DO39" si="58">SUM(CY40:CY43)</f>
        <v>3327.5</v>
      </c>
      <c r="CZ39" s="12">
        <f t="shared" si="58"/>
        <v>3327.5</v>
      </c>
      <c r="DA39" s="7">
        <f t="shared" si="48"/>
        <v>100</v>
      </c>
      <c r="DB39" s="12">
        <f t="shared" si="58"/>
        <v>86.4</v>
      </c>
      <c r="DC39" s="12">
        <f t="shared" si="58"/>
        <v>42.8</v>
      </c>
      <c r="DD39" s="11">
        <f t="shared" si="54"/>
        <v>49.537037037037031</v>
      </c>
      <c r="DE39" s="12">
        <f t="shared" si="58"/>
        <v>45716.702470000004</v>
      </c>
      <c r="DF39" s="12">
        <f t="shared" si="58"/>
        <v>16751.764999999999</v>
      </c>
      <c r="DG39" s="7">
        <f t="shared" si="19"/>
        <v>36.642548773050208</v>
      </c>
      <c r="DH39" s="12">
        <f t="shared" si="58"/>
        <v>0</v>
      </c>
      <c r="DI39" s="12">
        <f t="shared" si="58"/>
        <v>0</v>
      </c>
      <c r="DJ39" s="7" t="s">
        <v>167</v>
      </c>
      <c r="DK39" s="12">
        <f t="shared" si="58"/>
        <v>27</v>
      </c>
      <c r="DL39" s="12">
        <f t="shared" si="58"/>
        <v>0</v>
      </c>
      <c r="DM39" s="7">
        <f t="shared" si="21"/>
        <v>0</v>
      </c>
      <c r="DN39" s="12">
        <f t="shared" si="58"/>
        <v>921794</v>
      </c>
      <c r="DO39" s="12">
        <f t="shared" si="58"/>
        <v>259720.86600000001</v>
      </c>
      <c r="DP39" s="7">
        <f t="shared" ref="DP39:DP43" si="59">DO39/DN39%</f>
        <v>28.175586519330782</v>
      </c>
      <c r="DQ39" s="12">
        <f>SUM(DQ40:DQ43)</f>
        <v>10881</v>
      </c>
      <c r="DR39" s="12">
        <f>SUM(DR40:DR43)</f>
        <v>2231.4</v>
      </c>
      <c r="DS39" s="9">
        <f t="shared" si="41"/>
        <v>20.507306313757926</v>
      </c>
      <c r="DT39" s="12">
        <f t="shared" ref="DT39" si="60">SUM(DT40:DT43)</f>
        <v>1554363.5999999999</v>
      </c>
      <c r="DU39" s="12">
        <f t="shared" ref="DU39" si="61">SUM(DU40:DU43)</f>
        <v>386613.79200000002</v>
      </c>
      <c r="DV39" s="7">
        <f t="shared" si="23"/>
        <v>24.872802734186521</v>
      </c>
      <c r="DW39" s="12">
        <f>SUM(DW40:DW43)</f>
        <v>1354.1000000000001</v>
      </c>
      <c r="DX39" s="12">
        <f>SUM(DX40:DX43)</f>
        <v>437.79999999999995</v>
      </c>
      <c r="DY39" s="7">
        <f t="shared" si="24"/>
        <v>32.3314378554021</v>
      </c>
      <c r="DZ39" s="12">
        <f>SUM(DZ40:DZ43)</f>
        <v>17684.600000000002</v>
      </c>
      <c r="EA39" s="12">
        <f>SUM(EA40:EA43)</f>
        <v>4180.3999999999996</v>
      </c>
      <c r="EB39" s="7">
        <f t="shared" si="25"/>
        <v>23.638646053628573</v>
      </c>
      <c r="EC39" s="12">
        <f>SUM(EC40:EC43)</f>
        <v>445.7</v>
      </c>
      <c r="ED39" s="12">
        <f>SUM(ED40:ED43)</f>
        <v>111.6</v>
      </c>
      <c r="EE39" s="9">
        <f t="shared" si="42"/>
        <v>25.039264078976888</v>
      </c>
      <c r="EF39" s="12">
        <f>SUM(EF40:EF43)</f>
        <v>104932.1</v>
      </c>
      <c r="EG39" s="12">
        <f>SUM(EG40:EG43)</f>
        <v>25949.93706</v>
      </c>
      <c r="EH39" s="9">
        <f t="shared" si="26"/>
        <v>24.730217979055023</v>
      </c>
      <c r="EI39" s="12">
        <f>SUM(EI40:EI43)</f>
        <v>26170.1</v>
      </c>
      <c r="EJ39" s="12">
        <f>SUM(EJ40:EJ43)</f>
        <v>5433.7599999999993</v>
      </c>
      <c r="EK39" s="9">
        <f t="shared" si="27"/>
        <v>20.763237435088136</v>
      </c>
      <c r="EL39" s="12">
        <f>SUM(EL40:EL43)</f>
        <v>13314</v>
      </c>
      <c r="EM39" s="12">
        <f>SUM(EM40:EM43)</f>
        <v>0</v>
      </c>
      <c r="EN39" s="8">
        <f t="shared" si="53"/>
        <v>0</v>
      </c>
      <c r="EO39" s="12">
        <f>SUM(EO40:EO43)</f>
        <v>4703.7</v>
      </c>
      <c r="EP39" s="12">
        <f>SUM(EP40:EP43)</f>
        <v>0</v>
      </c>
      <c r="EQ39" s="7">
        <f t="shared" si="47"/>
        <v>0</v>
      </c>
      <c r="ER39" s="12">
        <f>SUM(ER40:ER43)</f>
        <v>42.9</v>
      </c>
      <c r="ES39" s="12">
        <f>SUM(ES40:ES43)</f>
        <v>0</v>
      </c>
      <c r="ET39" s="12">
        <f>ES39/ER39%</f>
        <v>0</v>
      </c>
      <c r="EU39" s="12">
        <f>SUM(EU40:EU43)</f>
        <v>233</v>
      </c>
      <c r="EV39" s="12">
        <f>SUM(EV40:EV43)</f>
        <v>58.25</v>
      </c>
      <c r="EW39" s="7">
        <f t="shared" si="28"/>
        <v>25</v>
      </c>
      <c r="EX39" s="12">
        <f>SUM(EX40:EX43)</f>
        <v>1078.8</v>
      </c>
      <c r="EY39" s="12">
        <f>SUM(EY40:EY43)</f>
        <v>0</v>
      </c>
      <c r="EZ39" s="7">
        <f t="shared" si="29"/>
        <v>0</v>
      </c>
      <c r="FA39" s="12">
        <f>SUM(FA40:FA43)</f>
        <v>1739.7</v>
      </c>
      <c r="FB39" s="12">
        <f>SUM(FB40:FB43)</f>
        <v>65.819999999999993</v>
      </c>
      <c r="FC39" s="9">
        <f t="shared" si="43"/>
        <v>3.7834109329194678</v>
      </c>
      <c r="FD39" s="12">
        <f>SUM(FD40:FD43)</f>
        <v>0</v>
      </c>
      <c r="FE39" s="12">
        <f>SUM(FE40:FE43)</f>
        <v>0</v>
      </c>
      <c r="FF39" s="12" t="s">
        <v>167</v>
      </c>
      <c r="FG39" s="12">
        <f>SUM(FG40:FG43)</f>
        <v>0</v>
      </c>
      <c r="FH39" s="12">
        <f>SUM(FH40:FH43)</f>
        <v>0</v>
      </c>
      <c r="FI39" s="11"/>
      <c r="FJ39" s="12">
        <f t="shared" ref="FJ39:FK39" si="62">SUM(FJ40:FJ43)</f>
        <v>3533.2</v>
      </c>
      <c r="FK39" s="12">
        <f t="shared" si="62"/>
        <v>1211.846</v>
      </c>
      <c r="FL39" s="9">
        <f t="shared" si="44"/>
        <v>34.298822597079138</v>
      </c>
      <c r="FM39" s="21"/>
      <c r="FN39" s="21"/>
      <c r="FO39" s="21"/>
      <c r="FP39" s="21"/>
      <c r="FQ39" s="12"/>
      <c r="FR39" s="12"/>
      <c r="FS39" s="12"/>
      <c r="FT39" s="7">
        <f t="shared" si="8"/>
        <v>3411216.9024700006</v>
      </c>
      <c r="FU39" s="7">
        <f t="shared" si="9"/>
        <v>881175.61206000019</v>
      </c>
      <c r="FV39" s="7">
        <f t="shared" si="30"/>
        <v>25.831708661561709</v>
      </c>
    </row>
    <row r="40" spans="1:178" x14ac:dyDescent="0.25">
      <c r="A40" s="14" t="s">
        <v>153</v>
      </c>
      <c r="B40" s="15" t="s">
        <v>111</v>
      </c>
      <c r="C40" s="7">
        <f t="shared" si="10"/>
        <v>75648</v>
      </c>
      <c r="D40" s="7">
        <f t="shared" si="11"/>
        <v>25012</v>
      </c>
      <c r="E40" s="7">
        <f t="shared" si="12"/>
        <v>33.063663282571909</v>
      </c>
      <c r="F40" s="1">
        <v>2682</v>
      </c>
      <c r="G40" s="1">
        <v>670.5</v>
      </c>
      <c r="H40" s="11">
        <f t="shared" si="56"/>
        <v>25</v>
      </c>
      <c r="I40" s="8">
        <v>72966</v>
      </c>
      <c r="J40" s="8">
        <v>24341.5</v>
      </c>
      <c r="K40" s="11">
        <f t="shared" si="31"/>
        <v>33.360058109256364</v>
      </c>
      <c r="L40" s="11"/>
      <c r="M40" s="8"/>
      <c r="N40" s="8"/>
      <c r="O40" s="11"/>
      <c r="P40" s="7">
        <f t="shared" si="13"/>
        <v>46708.5</v>
      </c>
      <c r="Q40" s="7">
        <f t="shared" si="14"/>
        <v>22611.866000000002</v>
      </c>
      <c r="R40" s="7">
        <f t="shared" si="32"/>
        <v>48.410601924703215</v>
      </c>
      <c r="S40" s="8">
        <v>1090.8</v>
      </c>
      <c r="T40" s="8">
        <v>1090.8</v>
      </c>
      <c r="U40" s="11">
        <f t="shared" si="33"/>
        <v>100</v>
      </c>
      <c r="V40" s="8">
        <v>26083.599999999999</v>
      </c>
      <c r="W40" s="8">
        <v>18646.866000000002</v>
      </c>
      <c r="X40" s="11">
        <f t="shared" ref="X40:X41" si="63">W40/V40%</f>
        <v>71.488851232191877</v>
      </c>
      <c r="Y40" s="11"/>
      <c r="Z40" s="11"/>
      <c r="AA40" s="8"/>
      <c r="AB40" s="8"/>
      <c r="AC40" s="8"/>
      <c r="AD40" s="8"/>
      <c r="AE40" s="8"/>
      <c r="AF40" s="8"/>
      <c r="AG40" s="11"/>
      <c r="AH40" s="11"/>
      <c r="AI40" s="8"/>
      <c r="AJ40" s="8"/>
      <c r="AK40" s="10"/>
      <c r="AL40" s="8"/>
      <c r="AM40" s="8"/>
      <c r="AN40" s="7"/>
      <c r="AO40" s="8">
        <v>2343.1</v>
      </c>
      <c r="AP40" s="8">
        <v>517.20000000000005</v>
      </c>
      <c r="AQ40" s="11">
        <f t="shared" si="17"/>
        <v>22.073321667875895</v>
      </c>
      <c r="AR40" s="8"/>
      <c r="AS40" s="8"/>
      <c r="AT40" s="7"/>
      <c r="AU40" s="8"/>
      <c r="AV40" s="8"/>
      <c r="AW40" s="8"/>
      <c r="AX40" s="11"/>
      <c r="AY40" s="8"/>
      <c r="AZ40" s="8"/>
      <c r="BA40" s="8"/>
      <c r="BB40" s="8"/>
      <c r="BC40" s="8"/>
      <c r="BD40" s="11"/>
      <c r="BE40" s="8"/>
      <c r="BF40" s="8"/>
      <c r="BG40" s="11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>
        <v>5000</v>
      </c>
      <c r="BS40" s="11"/>
      <c r="BT40" s="8">
        <f>BS40/BR40%</f>
        <v>0</v>
      </c>
      <c r="BU40" s="8"/>
      <c r="BV40" s="8"/>
      <c r="BW40" s="8">
        <v>4191</v>
      </c>
      <c r="BX40" s="8">
        <v>2357</v>
      </c>
      <c r="BY40" s="11">
        <f>BX40/BW40%</f>
        <v>56.239560963970419</v>
      </c>
      <c r="BZ40" s="8"/>
      <c r="CA40" s="8"/>
      <c r="CB40" s="11"/>
      <c r="CC40" s="8"/>
      <c r="CD40" s="8"/>
      <c r="CE40" s="8"/>
      <c r="CF40" s="8"/>
      <c r="CG40" s="8"/>
      <c r="CH40" s="8"/>
      <c r="CI40" s="8"/>
      <c r="CJ40" s="8">
        <v>8000</v>
      </c>
      <c r="CK40" s="11"/>
      <c r="CL40" s="10">
        <f t="shared" si="35"/>
        <v>0</v>
      </c>
      <c r="CM40" s="12">
        <f t="shared" ref="CM40:CM43" si="64">CP40+CS40+CV40+CY40+DB40+DE40+DH40+DK40+DN40+DQ40+DT40+DW40+DZ40+EC40+EF40+EI40+EL40+EO40+ER40+EU40+EX40+FA40+FD40+FG40+FJ40</f>
        <v>229446.80247000002</v>
      </c>
      <c r="CN40" s="12">
        <f t="shared" ref="CN40:CN43" si="65">CQ40+CT40+CW40+CZ40+DC40+DF40+DI40+DL40+DO40+DR40+DU40+DX40+EA40+ED40+EG40+EJ40+EM40+EP40+ES40+EV40+EY40+FB40+FE40+FH40+FK40</f>
        <v>71145.048999999999</v>
      </c>
      <c r="CO40" s="7">
        <f t="shared" si="18"/>
        <v>31.007208744738186</v>
      </c>
      <c r="CP40" s="8"/>
      <c r="CQ40" s="8"/>
      <c r="CR40" s="8"/>
      <c r="CS40" s="8"/>
      <c r="CT40" s="8"/>
      <c r="CU40" s="11"/>
      <c r="CV40" s="8">
        <v>405.8</v>
      </c>
      <c r="CW40" s="8">
        <v>84.42</v>
      </c>
      <c r="CX40" s="11">
        <f t="shared" si="40"/>
        <v>20.803351404632824</v>
      </c>
      <c r="CY40" s="8"/>
      <c r="CZ40" s="8"/>
      <c r="DA40" s="10"/>
      <c r="DB40" s="8"/>
      <c r="DC40" s="8"/>
      <c r="DD40" s="11"/>
      <c r="DE40" s="8">
        <v>3716.7024700000002</v>
      </c>
      <c r="DF40" s="8">
        <v>2151.4050000000002</v>
      </c>
      <c r="DG40" s="10">
        <f t="shared" si="19"/>
        <v>57.884778708154172</v>
      </c>
      <c r="DH40" s="8"/>
      <c r="DI40" s="8"/>
      <c r="DJ40" s="10"/>
      <c r="DK40" s="8">
        <v>2.2000000000000002</v>
      </c>
      <c r="DL40" s="8"/>
      <c r="DM40" s="10">
        <f t="shared" si="21"/>
        <v>0</v>
      </c>
      <c r="DN40" s="8">
        <v>59981.2</v>
      </c>
      <c r="DO40" s="8">
        <v>20664.098000000002</v>
      </c>
      <c r="DP40" s="10">
        <f t="shared" si="59"/>
        <v>34.450957966829606</v>
      </c>
      <c r="DQ40" s="8">
        <v>4714.1000000000004</v>
      </c>
      <c r="DR40" s="8">
        <v>1092.3</v>
      </c>
      <c r="DS40" s="11">
        <f t="shared" si="41"/>
        <v>23.170912793534288</v>
      </c>
      <c r="DT40" s="8">
        <v>141506.5</v>
      </c>
      <c r="DU40" s="8">
        <v>42476.303999999996</v>
      </c>
      <c r="DV40" s="10">
        <f t="shared" si="23"/>
        <v>30.01721051683138</v>
      </c>
      <c r="DW40" s="8">
        <v>289.3</v>
      </c>
      <c r="DX40" s="8">
        <v>58.4</v>
      </c>
      <c r="DY40" s="10">
        <f t="shared" si="24"/>
        <v>20.186657449014863</v>
      </c>
      <c r="DZ40" s="8">
        <v>8263.6</v>
      </c>
      <c r="EA40" s="8">
        <v>2005.6</v>
      </c>
      <c r="EB40" s="10">
        <f t="shared" si="25"/>
        <v>24.270293818674666</v>
      </c>
      <c r="EC40" s="8">
        <v>191</v>
      </c>
      <c r="ED40" s="8">
        <v>47.7</v>
      </c>
      <c r="EE40" s="11">
        <f t="shared" si="42"/>
        <v>24.973821989528798</v>
      </c>
      <c r="EF40" s="8">
        <v>8000.8</v>
      </c>
      <c r="EG40" s="8">
        <v>2050.9250000000002</v>
      </c>
      <c r="EH40" s="11">
        <f t="shared" si="26"/>
        <v>25.633999100089994</v>
      </c>
      <c r="EI40" s="8">
        <v>1908.2</v>
      </c>
      <c r="EJ40" s="8">
        <v>421.2</v>
      </c>
      <c r="EK40" s="11">
        <f t="shared" si="27"/>
        <v>22.073157949900427</v>
      </c>
      <c r="EL40" s="8"/>
      <c r="EM40" s="8"/>
      <c r="EN40" s="8"/>
      <c r="EO40" s="8"/>
      <c r="EP40" s="8"/>
      <c r="EQ40" s="10"/>
      <c r="ER40" s="8"/>
      <c r="ES40" s="8"/>
      <c r="ET40" s="8"/>
      <c r="EU40" s="8"/>
      <c r="EV40" s="8"/>
      <c r="EW40" s="7"/>
      <c r="EX40" s="8">
        <v>27.5</v>
      </c>
      <c r="EY40" s="8"/>
      <c r="EZ40" s="10">
        <f t="shared" si="29"/>
        <v>0</v>
      </c>
      <c r="FA40" s="8">
        <v>8.6999999999999993</v>
      </c>
      <c r="FB40" s="8">
        <v>2.2000000000000002</v>
      </c>
      <c r="FC40" s="11">
        <f t="shared" si="43"/>
        <v>25.287356321839084</v>
      </c>
      <c r="FD40" s="8"/>
      <c r="FE40" s="8"/>
      <c r="FF40" s="8"/>
      <c r="FG40" s="8"/>
      <c r="FH40" s="8"/>
      <c r="FI40" s="11"/>
      <c r="FJ40" s="8">
        <v>431.2</v>
      </c>
      <c r="FK40" s="8">
        <v>90.497</v>
      </c>
      <c r="FL40" s="11">
        <f t="shared" si="44"/>
        <v>20.987244897959183</v>
      </c>
      <c r="FM40" s="21"/>
      <c r="FN40" s="21"/>
      <c r="FO40" s="21"/>
      <c r="FP40" s="21"/>
      <c r="FQ40" s="8"/>
      <c r="FR40" s="8"/>
      <c r="FS40" s="8"/>
      <c r="FT40" s="7">
        <f t="shared" si="8"/>
        <v>351803.30247</v>
      </c>
      <c r="FU40" s="7">
        <f t="shared" si="9"/>
        <v>118768.91500000001</v>
      </c>
      <c r="FV40" s="7">
        <f t="shared" si="30"/>
        <v>33.760034134451601</v>
      </c>
    </row>
    <row r="41" spans="1:178" x14ac:dyDescent="0.25">
      <c r="A41" s="14" t="s">
        <v>154</v>
      </c>
      <c r="B41" s="15" t="s">
        <v>112</v>
      </c>
      <c r="C41" s="7">
        <f t="shared" si="10"/>
        <v>52739</v>
      </c>
      <c r="D41" s="7">
        <f t="shared" si="11"/>
        <v>13185</v>
      </c>
      <c r="E41" s="7">
        <f t="shared" si="12"/>
        <v>25.000474032499667</v>
      </c>
      <c r="F41" s="1">
        <v>2462</v>
      </c>
      <c r="G41" s="1">
        <v>615.6</v>
      </c>
      <c r="H41" s="11">
        <f t="shared" ref="H41:H45" si="66">G41/F41%</f>
        <v>25.004061738424046</v>
      </c>
      <c r="I41" s="8">
        <v>50277</v>
      </c>
      <c r="J41" s="8">
        <v>12569.4</v>
      </c>
      <c r="K41" s="11">
        <f t="shared" si="31"/>
        <v>25.00029834715675</v>
      </c>
      <c r="L41" s="11"/>
      <c r="M41" s="8"/>
      <c r="N41" s="8"/>
      <c r="O41" s="11"/>
      <c r="P41" s="7">
        <f t="shared" si="13"/>
        <v>83169.399999999994</v>
      </c>
      <c r="Q41" s="7">
        <f t="shared" si="14"/>
        <v>55297.77</v>
      </c>
      <c r="R41" s="7">
        <f t="shared" si="32"/>
        <v>66.488119428539818</v>
      </c>
      <c r="S41" s="8">
        <v>750</v>
      </c>
      <c r="T41" s="8">
        <v>750</v>
      </c>
      <c r="U41" s="11">
        <f t="shared" si="33"/>
        <v>100</v>
      </c>
      <c r="V41" s="8">
        <v>62725.4</v>
      </c>
      <c r="W41" s="8">
        <v>49642.77</v>
      </c>
      <c r="X41" s="11">
        <f t="shared" si="63"/>
        <v>79.143010646404804</v>
      </c>
      <c r="Y41" s="11"/>
      <c r="Z41" s="11"/>
      <c r="AA41" s="8">
        <v>3700</v>
      </c>
      <c r="AB41" s="8"/>
      <c r="AC41" s="8">
        <f>AB41/AA41%</f>
        <v>0</v>
      </c>
      <c r="AD41" s="8"/>
      <c r="AE41" s="8"/>
      <c r="AF41" s="8"/>
      <c r="AG41" s="11"/>
      <c r="AH41" s="11"/>
      <c r="AI41" s="8"/>
      <c r="AJ41" s="8"/>
      <c r="AK41" s="10"/>
      <c r="AL41" s="8"/>
      <c r="AM41" s="8"/>
      <c r="AN41" s="7"/>
      <c r="AO41" s="8"/>
      <c r="AP41" s="8"/>
      <c r="AQ41" s="11"/>
      <c r="AR41" s="8"/>
      <c r="AS41" s="8"/>
      <c r="AT41" s="7"/>
      <c r="AU41" s="8"/>
      <c r="AV41" s="8"/>
      <c r="AW41" s="8"/>
      <c r="AX41" s="11"/>
      <c r="AY41" s="8"/>
      <c r="AZ41" s="8"/>
      <c r="BA41" s="8"/>
      <c r="BB41" s="8"/>
      <c r="BC41" s="8"/>
      <c r="BD41" s="11"/>
      <c r="BE41" s="8"/>
      <c r="BF41" s="8"/>
      <c r="BG41" s="11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11"/>
      <c r="BS41" s="11"/>
      <c r="BT41" s="11"/>
      <c r="BU41" s="11"/>
      <c r="BV41" s="11"/>
      <c r="BW41" s="8">
        <v>8722</v>
      </c>
      <c r="BX41" s="8">
        <v>4905</v>
      </c>
      <c r="BY41" s="11">
        <f>BX41/BW41%</f>
        <v>56.237101582205916</v>
      </c>
      <c r="BZ41" s="8"/>
      <c r="CA41" s="8"/>
      <c r="CB41" s="11"/>
      <c r="CC41" s="8"/>
      <c r="CD41" s="8"/>
      <c r="CE41" s="8"/>
      <c r="CF41" s="8"/>
      <c r="CG41" s="8"/>
      <c r="CH41" s="8"/>
      <c r="CI41" s="8"/>
      <c r="CJ41" s="8">
        <v>7272</v>
      </c>
      <c r="CK41" s="11"/>
      <c r="CL41" s="10">
        <f t="shared" si="35"/>
        <v>0</v>
      </c>
      <c r="CM41" s="12">
        <f t="shared" si="64"/>
        <v>122222.89999999998</v>
      </c>
      <c r="CN41" s="12">
        <f t="shared" si="65"/>
        <v>34141.196180000006</v>
      </c>
      <c r="CO41" s="7">
        <f t="shared" si="18"/>
        <v>27.933551061216853</v>
      </c>
      <c r="CP41" s="8"/>
      <c r="CQ41" s="8"/>
      <c r="CR41" s="8"/>
      <c r="CS41" s="8"/>
      <c r="CT41" s="8"/>
      <c r="CU41" s="11"/>
      <c r="CV41" s="8">
        <v>395.4</v>
      </c>
      <c r="CW41" s="8">
        <v>91</v>
      </c>
      <c r="CX41" s="11">
        <f t="shared" si="40"/>
        <v>23.014668689934247</v>
      </c>
      <c r="CY41" s="8"/>
      <c r="CZ41" s="8"/>
      <c r="DA41" s="10"/>
      <c r="DB41" s="8"/>
      <c r="DC41" s="8"/>
      <c r="DD41" s="11"/>
      <c r="DE41" s="8"/>
      <c r="DF41" s="8"/>
      <c r="DG41" s="10"/>
      <c r="DH41" s="8"/>
      <c r="DI41" s="8"/>
      <c r="DJ41" s="10"/>
      <c r="DK41" s="8"/>
      <c r="DL41" s="8"/>
      <c r="DM41" s="10"/>
      <c r="DN41" s="8">
        <v>35381.199999999997</v>
      </c>
      <c r="DO41" s="8">
        <v>11476.153</v>
      </c>
      <c r="DP41" s="10">
        <f t="shared" si="59"/>
        <v>32.435737058098653</v>
      </c>
      <c r="DQ41" s="8">
        <v>1435.9</v>
      </c>
      <c r="DR41" s="8">
        <v>188.5</v>
      </c>
      <c r="DS41" s="11">
        <f t="shared" si="41"/>
        <v>13.127655129187268</v>
      </c>
      <c r="DT41" s="8">
        <v>69777.899999999994</v>
      </c>
      <c r="DU41" s="8">
        <v>19632.738000000001</v>
      </c>
      <c r="DV41" s="10">
        <f t="shared" si="23"/>
        <v>28.136040207572886</v>
      </c>
      <c r="DW41" s="8">
        <v>39.700000000000003</v>
      </c>
      <c r="DX41" s="8">
        <v>14.68</v>
      </c>
      <c r="DY41" s="10">
        <f t="shared" si="24"/>
        <v>36.977329974811077</v>
      </c>
      <c r="DZ41" s="8">
        <v>2248.1</v>
      </c>
      <c r="EA41" s="8">
        <v>485.8</v>
      </c>
      <c r="EB41" s="10">
        <f t="shared" si="25"/>
        <v>21.609359014278727</v>
      </c>
      <c r="EC41" s="8">
        <v>63.7</v>
      </c>
      <c r="ED41" s="8">
        <v>15.9</v>
      </c>
      <c r="EE41" s="11">
        <f t="shared" si="42"/>
        <v>24.960753532182103</v>
      </c>
      <c r="EF41" s="8">
        <v>9374</v>
      </c>
      <c r="EG41" s="8">
        <v>1840.2051799999999</v>
      </c>
      <c r="EH41" s="11">
        <f t="shared" si="26"/>
        <v>19.630949221250265</v>
      </c>
      <c r="EI41" s="8">
        <v>1090.4000000000001</v>
      </c>
      <c r="EJ41" s="8">
        <v>290</v>
      </c>
      <c r="EK41" s="11">
        <f t="shared" si="27"/>
        <v>26.595744680851059</v>
      </c>
      <c r="EL41" s="8">
        <v>1944</v>
      </c>
      <c r="EM41" s="8"/>
      <c r="EN41" s="8">
        <f t="shared" si="53"/>
        <v>0</v>
      </c>
      <c r="EO41" s="8"/>
      <c r="EP41" s="8"/>
      <c r="EQ41" s="10"/>
      <c r="ER41" s="8">
        <v>7</v>
      </c>
      <c r="ES41" s="8"/>
      <c r="ET41" s="8">
        <f t="shared" ref="ET41:ET45" si="67">ES41/ER41%</f>
        <v>0</v>
      </c>
      <c r="EU41" s="8"/>
      <c r="EV41" s="8"/>
      <c r="EW41" s="7"/>
      <c r="EX41" s="8">
        <v>32.700000000000003</v>
      </c>
      <c r="EY41" s="8"/>
      <c r="EZ41" s="10">
        <f t="shared" si="29"/>
        <v>0</v>
      </c>
      <c r="FA41" s="8">
        <v>1.7</v>
      </c>
      <c r="FB41" s="8">
        <v>0.42</v>
      </c>
      <c r="FC41" s="11">
        <f t="shared" si="43"/>
        <v>24.705882352941174</v>
      </c>
      <c r="FD41" s="8"/>
      <c r="FE41" s="8"/>
      <c r="FF41" s="8"/>
      <c r="FG41" s="8"/>
      <c r="FH41" s="8"/>
      <c r="FI41" s="11"/>
      <c r="FJ41" s="8">
        <v>431.2</v>
      </c>
      <c r="FK41" s="8">
        <v>105.8</v>
      </c>
      <c r="FL41" s="11">
        <f t="shared" si="44"/>
        <v>24.536178107606677</v>
      </c>
      <c r="FM41" s="21"/>
      <c r="FN41" s="21"/>
      <c r="FO41" s="21"/>
      <c r="FP41" s="21"/>
      <c r="FQ41" s="8"/>
      <c r="FR41" s="8"/>
      <c r="FS41" s="8"/>
      <c r="FT41" s="7">
        <f t="shared" si="8"/>
        <v>258131.3</v>
      </c>
      <c r="FU41" s="7">
        <f t="shared" si="9"/>
        <v>102623.96617999999</v>
      </c>
      <c r="FV41" s="7">
        <f t="shared" si="30"/>
        <v>39.756498409917739</v>
      </c>
    </row>
    <row r="42" spans="1:178" x14ac:dyDescent="0.25">
      <c r="A42" s="14" t="s">
        <v>155</v>
      </c>
      <c r="B42" s="15" t="s">
        <v>113</v>
      </c>
      <c r="C42" s="7">
        <f t="shared" si="10"/>
        <v>117059</v>
      </c>
      <c r="D42" s="7">
        <f t="shared" si="11"/>
        <v>29264.7</v>
      </c>
      <c r="E42" s="7">
        <f t="shared" si="12"/>
        <v>24.999957286496556</v>
      </c>
      <c r="F42" s="1">
        <v>51716</v>
      </c>
      <c r="G42" s="1">
        <v>12929.1</v>
      </c>
      <c r="H42" s="11">
        <f t="shared" si="66"/>
        <v>25.000193363755901</v>
      </c>
      <c r="I42" s="8">
        <v>65343</v>
      </c>
      <c r="J42" s="8">
        <v>16335.6</v>
      </c>
      <c r="K42" s="11">
        <f t="shared" si="31"/>
        <v>24.999770442128462</v>
      </c>
      <c r="L42" s="11"/>
      <c r="M42" s="8"/>
      <c r="N42" s="8"/>
      <c r="O42" s="11"/>
      <c r="P42" s="7">
        <f t="shared" si="13"/>
        <v>268363</v>
      </c>
      <c r="Q42" s="7">
        <f t="shared" si="14"/>
        <v>16285</v>
      </c>
      <c r="R42" s="7">
        <f t="shared" si="32"/>
        <v>6.0682731971247899</v>
      </c>
      <c r="S42" s="8">
        <v>3849</v>
      </c>
      <c r="T42" s="8">
        <v>3849</v>
      </c>
      <c r="U42" s="11">
        <f t="shared" si="33"/>
        <v>100</v>
      </c>
      <c r="V42" s="8"/>
      <c r="W42" s="8"/>
      <c r="X42" s="11"/>
      <c r="Y42" s="11"/>
      <c r="Z42" s="11"/>
      <c r="AA42" s="8"/>
      <c r="AB42" s="8"/>
      <c r="AC42" s="8"/>
      <c r="AD42" s="8"/>
      <c r="AE42" s="8">
        <v>30000</v>
      </c>
      <c r="AF42" s="8"/>
      <c r="AG42" s="8">
        <f>AF42/AE42%</f>
        <v>0</v>
      </c>
      <c r="AH42" s="8"/>
      <c r="AI42" s="8"/>
      <c r="AJ42" s="8"/>
      <c r="AK42" s="10"/>
      <c r="AL42" s="8">
        <v>120000</v>
      </c>
      <c r="AM42" s="8"/>
      <c r="AN42" s="10">
        <f t="shared" si="45"/>
        <v>0</v>
      </c>
      <c r="AO42" s="8"/>
      <c r="AP42" s="8"/>
      <c r="AQ42" s="11"/>
      <c r="AR42" s="8"/>
      <c r="AS42" s="8"/>
      <c r="AT42" s="7"/>
      <c r="AU42" s="8">
        <v>92400</v>
      </c>
      <c r="AV42" s="8"/>
      <c r="AW42" s="8">
        <f>AV42/AU42%</f>
        <v>0</v>
      </c>
      <c r="AX42" s="11"/>
      <c r="AY42" s="8"/>
      <c r="AZ42" s="8"/>
      <c r="BA42" s="8"/>
      <c r="BB42" s="8"/>
      <c r="BC42" s="8"/>
      <c r="BD42" s="11"/>
      <c r="BE42" s="8"/>
      <c r="BF42" s="8"/>
      <c r="BG42" s="11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11"/>
      <c r="BS42" s="11"/>
      <c r="BT42" s="11"/>
      <c r="BU42" s="11"/>
      <c r="BV42" s="11"/>
      <c r="BW42" s="8">
        <v>22114</v>
      </c>
      <c r="BX42" s="8">
        <v>12436</v>
      </c>
      <c r="BY42" s="11">
        <f>BX42/BW42%</f>
        <v>56.235868680473914</v>
      </c>
      <c r="BZ42" s="8"/>
      <c r="CA42" s="8"/>
      <c r="CB42" s="11"/>
      <c r="CC42" s="8"/>
      <c r="CD42" s="8"/>
      <c r="CE42" s="8"/>
      <c r="CF42" s="8"/>
      <c r="CG42" s="8"/>
      <c r="CH42" s="8"/>
      <c r="CI42" s="8"/>
      <c r="CJ42" s="8">
        <v>0</v>
      </c>
      <c r="CK42" s="11"/>
      <c r="CL42" s="10"/>
      <c r="CM42" s="12">
        <f t="shared" si="64"/>
        <v>2302746.9000000008</v>
      </c>
      <c r="CN42" s="12">
        <f t="shared" si="65"/>
        <v>583123.78888000001</v>
      </c>
      <c r="CO42" s="7">
        <f t="shared" si="18"/>
        <v>25.322964885111769</v>
      </c>
      <c r="CP42" s="8"/>
      <c r="CQ42" s="8"/>
      <c r="CR42" s="8"/>
      <c r="CS42" s="8"/>
      <c r="CT42" s="8"/>
      <c r="CU42" s="11"/>
      <c r="CV42" s="8">
        <v>1889.8</v>
      </c>
      <c r="CW42" s="8">
        <v>648</v>
      </c>
      <c r="CX42" s="11">
        <f t="shared" si="40"/>
        <v>34.289342787596574</v>
      </c>
      <c r="CY42" s="8">
        <v>3327.5</v>
      </c>
      <c r="CZ42" s="8">
        <v>3327.5</v>
      </c>
      <c r="DA42" s="10">
        <f t="shared" si="48"/>
        <v>100</v>
      </c>
      <c r="DB42" s="8">
        <v>86.4</v>
      </c>
      <c r="DC42" s="8">
        <v>42.8</v>
      </c>
      <c r="DD42" s="11">
        <f t="shared" si="54"/>
        <v>49.537037037037031</v>
      </c>
      <c r="DE42" s="8">
        <v>42000</v>
      </c>
      <c r="DF42" s="8">
        <v>14600.36</v>
      </c>
      <c r="DG42" s="10">
        <f t="shared" si="19"/>
        <v>34.762761904761909</v>
      </c>
      <c r="DH42" s="8"/>
      <c r="DI42" s="8"/>
      <c r="DJ42" s="10"/>
      <c r="DK42" s="8">
        <v>24.8</v>
      </c>
      <c r="DL42" s="8"/>
      <c r="DM42" s="10">
        <f t="shared" si="21"/>
        <v>0</v>
      </c>
      <c r="DN42" s="8">
        <v>807937.5</v>
      </c>
      <c r="DO42" s="8">
        <v>219435.70499999999</v>
      </c>
      <c r="DP42" s="10">
        <f t="shared" si="59"/>
        <v>27.159985147365976</v>
      </c>
      <c r="DQ42" s="8">
        <v>4567</v>
      </c>
      <c r="DR42" s="8">
        <v>900</v>
      </c>
      <c r="DS42" s="11">
        <f t="shared" si="41"/>
        <v>19.706590759798555</v>
      </c>
      <c r="DT42" s="8">
        <v>1306242.2</v>
      </c>
      <c r="DU42" s="8">
        <v>314907.85800000001</v>
      </c>
      <c r="DV42" s="10">
        <f t="shared" si="23"/>
        <v>24.107922558312694</v>
      </c>
      <c r="DW42" s="8">
        <v>887.9</v>
      </c>
      <c r="DX42" s="8">
        <v>299.2</v>
      </c>
      <c r="DY42" s="10">
        <f t="shared" si="24"/>
        <v>33.697488455907198</v>
      </c>
      <c r="DZ42" s="8">
        <v>6696.2</v>
      </c>
      <c r="EA42" s="8">
        <v>1569</v>
      </c>
      <c r="EB42" s="10">
        <f t="shared" si="25"/>
        <v>23.431199784952657</v>
      </c>
      <c r="EC42" s="8">
        <v>159.19999999999999</v>
      </c>
      <c r="ED42" s="8">
        <v>39.9</v>
      </c>
      <c r="EE42" s="11">
        <f t="shared" si="42"/>
        <v>25.062814070351759</v>
      </c>
      <c r="EF42" s="8">
        <v>85755.6</v>
      </c>
      <c r="EG42" s="8">
        <v>21781.80688</v>
      </c>
      <c r="EH42" s="11">
        <f t="shared" si="26"/>
        <v>25.399865291596115</v>
      </c>
      <c r="EI42" s="8">
        <v>22081.1</v>
      </c>
      <c r="EJ42" s="8">
        <v>4593.9399999999996</v>
      </c>
      <c r="EK42" s="11">
        <f t="shared" si="27"/>
        <v>20.804851207593824</v>
      </c>
      <c r="EL42" s="8">
        <v>11370</v>
      </c>
      <c r="EM42" s="8"/>
      <c r="EN42" s="8">
        <f t="shared" si="53"/>
        <v>0</v>
      </c>
      <c r="EO42" s="8">
        <v>4703.7</v>
      </c>
      <c r="EP42" s="8"/>
      <c r="EQ42" s="10">
        <f t="shared" si="47"/>
        <v>0</v>
      </c>
      <c r="ER42" s="8">
        <v>35.9</v>
      </c>
      <c r="ES42" s="8"/>
      <c r="ET42" s="8">
        <f t="shared" si="67"/>
        <v>0</v>
      </c>
      <c r="EU42" s="8"/>
      <c r="EV42" s="8"/>
      <c r="EW42" s="7"/>
      <c r="EX42" s="8">
        <v>997</v>
      </c>
      <c r="EY42" s="8"/>
      <c r="EZ42" s="10">
        <f t="shared" si="29"/>
        <v>0</v>
      </c>
      <c r="FA42" s="8">
        <v>1721.5</v>
      </c>
      <c r="FB42" s="8">
        <v>61.3</v>
      </c>
      <c r="FC42" s="11">
        <f t="shared" si="43"/>
        <v>3.5608480975893113</v>
      </c>
      <c r="FD42" s="8"/>
      <c r="FE42" s="8"/>
      <c r="FF42" s="8"/>
      <c r="FG42" s="8"/>
      <c r="FH42" s="8"/>
      <c r="FI42" s="11"/>
      <c r="FJ42" s="8">
        <v>2263.6</v>
      </c>
      <c r="FK42" s="8">
        <v>916.41899999999998</v>
      </c>
      <c r="FL42" s="11">
        <f t="shared" si="44"/>
        <v>40.485023855804911</v>
      </c>
      <c r="FM42" s="21"/>
      <c r="FN42" s="21"/>
      <c r="FO42" s="21"/>
      <c r="FP42" s="21"/>
      <c r="FQ42" s="8"/>
      <c r="FR42" s="8"/>
      <c r="FS42" s="8"/>
      <c r="FT42" s="7">
        <f t="shared" si="8"/>
        <v>2688168.9000000008</v>
      </c>
      <c r="FU42" s="7">
        <f t="shared" si="9"/>
        <v>628673.48887999996</v>
      </c>
      <c r="FV42" s="7">
        <f t="shared" si="30"/>
        <v>23.386681130043566</v>
      </c>
    </row>
    <row r="43" spans="1:178" x14ac:dyDescent="0.25">
      <c r="A43" s="14" t="s">
        <v>156</v>
      </c>
      <c r="B43" s="15" t="s">
        <v>114</v>
      </c>
      <c r="C43" s="7">
        <f t="shared" si="10"/>
        <v>49060</v>
      </c>
      <c r="D43" s="7">
        <f t="shared" si="11"/>
        <v>12265.5</v>
      </c>
      <c r="E43" s="7">
        <f t="shared" si="12"/>
        <v>25.001019160211985</v>
      </c>
      <c r="F43" s="1">
        <v>1689</v>
      </c>
      <c r="G43" s="1">
        <v>422.4</v>
      </c>
      <c r="H43" s="11">
        <f t="shared" si="66"/>
        <v>25.008880994671401</v>
      </c>
      <c r="I43" s="8">
        <v>17300</v>
      </c>
      <c r="J43" s="8">
        <v>4325.1000000000004</v>
      </c>
      <c r="K43" s="11">
        <f t="shared" si="31"/>
        <v>25.000578034682082</v>
      </c>
      <c r="L43" s="11"/>
      <c r="M43" s="8">
        <v>30071</v>
      </c>
      <c r="N43" s="8">
        <v>7518</v>
      </c>
      <c r="O43" s="11">
        <v>25.000831365767684</v>
      </c>
      <c r="P43" s="7">
        <f t="shared" si="13"/>
        <v>4158.6000000000004</v>
      </c>
      <c r="Q43" s="7">
        <f t="shared" si="14"/>
        <v>242</v>
      </c>
      <c r="R43" s="7">
        <f t="shared" si="32"/>
        <v>5.8192660991679883</v>
      </c>
      <c r="S43" s="8">
        <v>169.6</v>
      </c>
      <c r="T43" s="8">
        <v>0</v>
      </c>
      <c r="U43" s="11">
        <f t="shared" si="33"/>
        <v>0</v>
      </c>
      <c r="V43" s="8"/>
      <c r="W43" s="8"/>
      <c r="X43" s="11"/>
      <c r="Y43" s="11"/>
      <c r="Z43" s="11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10"/>
      <c r="AL43" s="8"/>
      <c r="AM43" s="8"/>
      <c r="AN43" s="7"/>
      <c r="AO43" s="8">
        <v>989</v>
      </c>
      <c r="AP43" s="8">
        <v>242</v>
      </c>
      <c r="AQ43" s="11">
        <f t="shared" si="17"/>
        <v>24.46916076845298</v>
      </c>
      <c r="AR43" s="8"/>
      <c r="AS43" s="8"/>
      <c r="AT43" s="7"/>
      <c r="AU43" s="8"/>
      <c r="AV43" s="8"/>
      <c r="AW43" s="8"/>
      <c r="AX43" s="11"/>
      <c r="AY43" s="8"/>
      <c r="AZ43" s="8"/>
      <c r="BA43" s="8"/>
      <c r="BB43" s="8"/>
      <c r="BC43" s="8"/>
      <c r="BD43" s="11"/>
      <c r="BE43" s="8"/>
      <c r="BF43" s="8"/>
      <c r="BG43" s="11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11"/>
      <c r="BS43" s="11"/>
      <c r="BT43" s="11"/>
      <c r="BU43" s="11"/>
      <c r="BV43" s="11"/>
      <c r="BW43" s="8">
        <v>0</v>
      </c>
      <c r="BX43" s="8"/>
      <c r="BY43" s="8"/>
      <c r="BZ43" s="8"/>
      <c r="CA43" s="8"/>
      <c r="CB43" s="11"/>
      <c r="CC43" s="8"/>
      <c r="CD43" s="8"/>
      <c r="CE43" s="8"/>
      <c r="CF43" s="8"/>
      <c r="CG43" s="8"/>
      <c r="CH43" s="8"/>
      <c r="CI43" s="8"/>
      <c r="CJ43" s="8">
        <v>3000</v>
      </c>
      <c r="CK43" s="11"/>
      <c r="CL43" s="10">
        <f t="shared" si="35"/>
        <v>0</v>
      </c>
      <c r="CM43" s="12">
        <f t="shared" si="64"/>
        <v>59894.799999999988</v>
      </c>
      <c r="CN43" s="12">
        <f t="shared" si="65"/>
        <v>18601.742000000002</v>
      </c>
      <c r="CO43" s="7">
        <f t="shared" si="18"/>
        <v>31.057357233015232</v>
      </c>
      <c r="CP43" s="8"/>
      <c r="CQ43" s="8"/>
      <c r="CR43" s="8"/>
      <c r="CS43" s="8"/>
      <c r="CT43" s="8"/>
      <c r="CU43" s="11"/>
      <c r="CV43" s="8">
        <v>192.3</v>
      </c>
      <c r="CW43" s="8">
        <v>50.82</v>
      </c>
      <c r="CX43" s="11">
        <f t="shared" si="40"/>
        <v>26.427457098283931</v>
      </c>
      <c r="CY43" s="8"/>
      <c r="CZ43" s="8"/>
      <c r="DA43" s="10"/>
      <c r="DB43" s="8"/>
      <c r="DC43" s="8"/>
      <c r="DD43" s="11"/>
      <c r="DE43" s="8"/>
      <c r="DF43" s="8"/>
      <c r="DG43" s="10"/>
      <c r="DH43" s="8"/>
      <c r="DI43" s="8"/>
      <c r="DJ43" s="10"/>
      <c r="DK43" s="8"/>
      <c r="DL43" s="8"/>
      <c r="DM43" s="10"/>
      <c r="DN43" s="8">
        <v>18494.099999999999</v>
      </c>
      <c r="DO43" s="8">
        <v>8144.91</v>
      </c>
      <c r="DP43" s="10">
        <f t="shared" si="59"/>
        <v>44.04058591658962</v>
      </c>
      <c r="DQ43" s="8">
        <v>164</v>
      </c>
      <c r="DR43" s="8">
        <v>50.6</v>
      </c>
      <c r="DS43" s="11">
        <f t="shared" si="41"/>
        <v>30.853658536585368</v>
      </c>
      <c r="DT43" s="8">
        <v>36837</v>
      </c>
      <c r="DU43" s="8">
        <v>9596.8919999999998</v>
      </c>
      <c r="DV43" s="10">
        <f t="shared" si="23"/>
        <v>26.052316963922141</v>
      </c>
      <c r="DW43" s="8">
        <v>137.19999999999999</v>
      </c>
      <c r="DX43" s="8">
        <v>65.52</v>
      </c>
      <c r="DY43" s="10">
        <f t="shared" si="24"/>
        <v>47.755102040816325</v>
      </c>
      <c r="DZ43" s="8">
        <v>476.7</v>
      </c>
      <c r="EA43" s="8">
        <v>120</v>
      </c>
      <c r="EB43" s="10">
        <f t="shared" si="25"/>
        <v>25.173064820641915</v>
      </c>
      <c r="EC43" s="8">
        <v>31.8</v>
      </c>
      <c r="ED43" s="8">
        <v>8.1</v>
      </c>
      <c r="EE43" s="11">
        <f t="shared" si="42"/>
        <v>25.471698113207545</v>
      </c>
      <c r="EF43" s="8">
        <v>1801.7</v>
      </c>
      <c r="EG43" s="8">
        <v>277</v>
      </c>
      <c r="EH43" s="11">
        <f t="shared" si="26"/>
        <v>15.37436865182883</v>
      </c>
      <c r="EI43" s="8">
        <v>1090.4000000000001</v>
      </c>
      <c r="EJ43" s="8">
        <v>128.62</v>
      </c>
      <c r="EK43" s="11">
        <f t="shared" si="27"/>
        <v>11.795671313279529</v>
      </c>
      <c r="EL43" s="8"/>
      <c r="EM43" s="8"/>
      <c r="EN43" s="8"/>
      <c r="EO43" s="8"/>
      <c r="EP43" s="8"/>
      <c r="EQ43" s="10"/>
      <c r="ER43" s="8"/>
      <c r="ES43" s="8"/>
      <c r="ET43" s="8"/>
      <c r="EU43" s="8">
        <v>233</v>
      </c>
      <c r="EV43" s="8">
        <v>58.25</v>
      </c>
      <c r="EW43" s="10">
        <f t="shared" si="28"/>
        <v>25</v>
      </c>
      <c r="EX43" s="8">
        <v>21.6</v>
      </c>
      <c r="EY43" s="8"/>
      <c r="EZ43" s="10">
        <f t="shared" si="29"/>
        <v>0</v>
      </c>
      <c r="FA43" s="8">
        <v>7.8</v>
      </c>
      <c r="FB43" s="8">
        <v>1.9</v>
      </c>
      <c r="FC43" s="11">
        <f t="shared" si="43"/>
        <v>24.358974358974358</v>
      </c>
      <c r="FD43" s="8"/>
      <c r="FE43" s="8"/>
      <c r="FF43" s="8"/>
      <c r="FG43" s="8"/>
      <c r="FH43" s="8"/>
      <c r="FI43" s="11"/>
      <c r="FJ43" s="8">
        <v>407.2</v>
      </c>
      <c r="FK43" s="8">
        <v>99.13</v>
      </c>
      <c r="FL43" s="11">
        <f t="shared" si="44"/>
        <v>24.344302554027504</v>
      </c>
      <c r="FM43" s="21"/>
      <c r="FN43" s="21"/>
      <c r="FO43" s="21"/>
      <c r="FP43" s="21"/>
      <c r="FQ43" s="8"/>
      <c r="FR43" s="8"/>
      <c r="FS43" s="8"/>
      <c r="FT43" s="7">
        <f t="shared" si="8"/>
        <v>113113.4</v>
      </c>
      <c r="FU43" s="7">
        <f t="shared" si="9"/>
        <v>31109.242000000002</v>
      </c>
      <c r="FV43" s="7">
        <f t="shared" si="30"/>
        <v>27.502702597570227</v>
      </c>
    </row>
    <row r="44" spans="1:178" s="18" customFormat="1" ht="14.25" x14ac:dyDescent="0.2">
      <c r="A44" s="37" t="s">
        <v>188</v>
      </c>
      <c r="B44" s="38" t="s">
        <v>189</v>
      </c>
      <c r="C44" s="7">
        <f>F44+I44+L44+M44</f>
        <v>136571.9</v>
      </c>
      <c r="D44" s="7"/>
      <c r="E44" s="7"/>
      <c r="F44" s="5"/>
      <c r="G44" s="5"/>
      <c r="H44" s="9"/>
      <c r="I44" s="12"/>
      <c r="J44" s="12"/>
      <c r="K44" s="9"/>
      <c r="L44" s="12">
        <v>136571.9</v>
      </c>
      <c r="M44" s="12"/>
      <c r="N44" s="12"/>
      <c r="O44" s="9"/>
      <c r="P44" s="7">
        <f>V44+Y44+Z44+AD44+AH44+AI44+AL44+AX44++AY44+BK44+BL44+BM44+BP44+BQ44+BU44+BV44+BW44+CF44</f>
        <v>1719065.2000000002</v>
      </c>
      <c r="Q44" s="7"/>
      <c r="R44" s="7"/>
      <c r="S44" s="12"/>
      <c r="T44" s="12"/>
      <c r="U44" s="9"/>
      <c r="V44" s="12">
        <v>592267.30000000005</v>
      </c>
      <c r="W44" s="12"/>
      <c r="X44" s="9"/>
      <c r="Y44" s="12">
        <v>566569.6</v>
      </c>
      <c r="Z44" s="12">
        <v>7794.2</v>
      </c>
      <c r="AA44" s="12"/>
      <c r="AB44" s="12"/>
      <c r="AC44" s="12"/>
      <c r="AD44" s="12">
        <v>127.1</v>
      </c>
      <c r="AE44" s="12"/>
      <c r="AF44" s="12"/>
      <c r="AG44" s="12"/>
      <c r="AH44" s="12">
        <v>28018.3</v>
      </c>
      <c r="AI44" s="12">
        <v>14.1</v>
      </c>
      <c r="AJ44" s="12"/>
      <c r="AK44" s="7"/>
      <c r="AL44" s="12">
        <v>64400</v>
      </c>
      <c r="AM44" s="12"/>
      <c r="AN44" s="7"/>
      <c r="AO44" s="12"/>
      <c r="AP44" s="12"/>
      <c r="AQ44" s="9"/>
      <c r="AR44" s="12"/>
      <c r="AS44" s="12"/>
      <c r="AT44" s="7"/>
      <c r="AU44" s="12"/>
      <c r="AV44" s="12"/>
      <c r="AW44" s="12"/>
      <c r="AX44" s="12">
        <v>31375.8</v>
      </c>
      <c r="AY44" s="12">
        <v>32215</v>
      </c>
      <c r="AZ44" s="12"/>
      <c r="BA44" s="12"/>
      <c r="BB44" s="12"/>
      <c r="BC44" s="12"/>
      <c r="BD44" s="9"/>
      <c r="BE44" s="12"/>
      <c r="BF44" s="12"/>
      <c r="BG44" s="9"/>
      <c r="BH44" s="12"/>
      <c r="BI44" s="12"/>
      <c r="BJ44" s="12"/>
      <c r="BK44" s="12">
        <v>66841</v>
      </c>
      <c r="BL44" s="12">
        <v>10000</v>
      </c>
      <c r="BM44" s="12">
        <v>12600.2</v>
      </c>
      <c r="BN44" s="12"/>
      <c r="BO44" s="12"/>
      <c r="BP44" s="12">
        <v>3000</v>
      </c>
      <c r="BQ44" s="12">
        <v>3694.8</v>
      </c>
      <c r="BR44" s="9"/>
      <c r="BS44" s="9"/>
      <c r="BT44" s="9"/>
      <c r="BU44" s="12">
        <v>7820</v>
      </c>
      <c r="BV44" s="12">
        <v>25000</v>
      </c>
      <c r="BW44" s="12">
        <v>27766.1</v>
      </c>
      <c r="BX44" s="12"/>
      <c r="BY44" s="12"/>
      <c r="BZ44" s="12"/>
      <c r="CA44" s="12"/>
      <c r="CB44" s="9"/>
      <c r="CC44" s="12"/>
      <c r="CD44" s="12"/>
      <c r="CE44" s="12"/>
      <c r="CF44" s="12">
        <v>239561.7</v>
      </c>
      <c r="CG44" s="12"/>
      <c r="CH44" s="12"/>
      <c r="CI44" s="12"/>
      <c r="CJ44" s="12"/>
      <c r="CK44" s="9"/>
      <c r="CL44" s="7"/>
      <c r="CM44" s="12">
        <f>DT44</f>
        <v>347300</v>
      </c>
      <c r="CN44" s="12"/>
      <c r="CO44" s="7"/>
      <c r="CP44" s="12"/>
      <c r="CQ44" s="12"/>
      <c r="CR44" s="12"/>
      <c r="CS44" s="12"/>
      <c r="CT44" s="12"/>
      <c r="CU44" s="9"/>
      <c r="CV44" s="12"/>
      <c r="CW44" s="12"/>
      <c r="CX44" s="9"/>
      <c r="CY44" s="12"/>
      <c r="CZ44" s="12"/>
      <c r="DA44" s="7"/>
      <c r="DB44" s="12"/>
      <c r="DC44" s="12"/>
      <c r="DD44" s="9"/>
      <c r="DE44" s="12"/>
      <c r="DF44" s="12"/>
      <c r="DG44" s="7"/>
      <c r="DH44" s="12"/>
      <c r="DI44" s="12"/>
      <c r="DJ44" s="7"/>
      <c r="DK44" s="12"/>
      <c r="DL44" s="12"/>
      <c r="DM44" s="7"/>
      <c r="DN44" s="12"/>
      <c r="DO44" s="12"/>
      <c r="DP44" s="7"/>
      <c r="DQ44" s="12"/>
      <c r="DR44" s="12"/>
      <c r="DS44" s="9"/>
      <c r="DT44" s="12">
        <v>347300</v>
      </c>
      <c r="DU44" s="12"/>
      <c r="DV44" s="7"/>
      <c r="DW44" s="12"/>
      <c r="DX44" s="12"/>
      <c r="DY44" s="7"/>
      <c r="DZ44" s="12"/>
      <c r="EA44" s="12"/>
      <c r="EB44" s="7"/>
      <c r="EC44" s="12"/>
      <c r="ED44" s="12"/>
      <c r="EE44" s="9"/>
      <c r="EF44" s="12"/>
      <c r="EG44" s="12"/>
      <c r="EH44" s="9"/>
      <c r="EI44" s="12"/>
      <c r="EJ44" s="12"/>
      <c r="EK44" s="9"/>
      <c r="EL44" s="12"/>
      <c r="EM44" s="12"/>
      <c r="EN44" s="12"/>
      <c r="EO44" s="12"/>
      <c r="EP44" s="12"/>
      <c r="EQ44" s="7"/>
      <c r="ER44" s="12"/>
      <c r="ES44" s="12"/>
      <c r="ET44" s="12"/>
      <c r="EU44" s="12"/>
      <c r="EV44" s="12"/>
      <c r="EW44" s="7"/>
      <c r="EX44" s="12"/>
      <c r="EY44" s="12"/>
      <c r="EZ44" s="7"/>
      <c r="FA44" s="12"/>
      <c r="FB44" s="12"/>
      <c r="FC44" s="9"/>
      <c r="FD44" s="12"/>
      <c r="FE44" s="12"/>
      <c r="FF44" s="12"/>
      <c r="FG44" s="12"/>
      <c r="FH44" s="12"/>
      <c r="FI44" s="9"/>
      <c r="FJ44" s="12"/>
      <c r="FK44" s="12"/>
      <c r="FL44" s="9"/>
      <c r="FM44" s="20">
        <f>FP44</f>
        <v>255</v>
      </c>
      <c r="FN44" s="21"/>
      <c r="FO44" s="21"/>
      <c r="FP44" s="20">
        <v>255</v>
      </c>
      <c r="FQ44" s="12"/>
      <c r="FR44" s="12"/>
      <c r="FS44" s="12"/>
      <c r="FT44" s="7">
        <f>C44+P44+CM44+FM44</f>
        <v>2203192.1</v>
      </c>
      <c r="FU44" s="7"/>
      <c r="FV44" s="7"/>
    </row>
    <row r="45" spans="1:178" s="18" customFormat="1" ht="14.25" x14ac:dyDescent="0.2">
      <c r="A45" s="30" t="s">
        <v>168</v>
      </c>
      <c r="B45" s="30"/>
      <c r="C45" s="7">
        <f>F45+I45+L45+M45</f>
        <v>3134588.9</v>
      </c>
      <c r="D45" s="7">
        <f t="shared" si="11"/>
        <v>942136.03836999997</v>
      </c>
      <c r="E45" s="7">
        <f t="shared" si="12"/>
        <v>30.056127563330552</v>
      </c>
      <c r="F45" s="5">
        <f>F7+F39</f>
        <v>58549</v>
      </c>
      <c r="G45" s="5">
        <f>G7+G39</f>
        <v>14637.6</v>
      </c>
      <c r="H45" s="9">
        <f t="shared" si="66"/>
        <v>25.000597789885397</v>
      </c>
      <c r="I45" s="12">
        <f>I7+I39</f>
        <v>2909397</v>
      </c>
      <c r="J45" s="12">
        <f>J7+J39</f>
        <v>919980.43836999999</v>
      </c>
      <c r="K45" s="9">
        <f t="shared" si="31"/>
        <v>31.621000446827985</v>
      </c>
      <c r="L45" s="12">
        <f>SUM(L44)</f>
        <v>136571.9</v>
      </c>
      <c r="M45" s="12">
        <f>M7+M39</f>
        <v>30071</v>
      </c>
      <c r="N45" s="12">
        <f>N7+N39</f>
        <v>7518</v>
      </c>
      <c r="O45" s="9">
        <v>25.000831365767684</v>
      </c>
      <c r="P45" s="7">
        <f>P39+P7+P44</f>
        <v>4443190.8873999994</v>
      </c>
      <c r="Q45" s="7">
        <f>T45+W45+AB45+AF45+AJ45+AM45+AP45+AS45+AV45+AZ45+BC45+BF45+BI45+BN45+BS45+BX45+CA45+CE45+CH45+CK45</f>
        <v>1033381.8766400001</v>
      </c>
      <c r="R45" s="7">
        <f t="shared" si="32"/>
        <v>23.257652052952857</v>
      </c>
      <c r="S45" s="12">
        <f>S39+S7</f>
        <v>66800</v>
      </c>
      <c r="T45" s="12">
        <f>T39+T7</f>
        <v>64125.320000000007</v>
      </c>
      <c r="U45" s="9">
        <f t="shared" ref="U45" si="68">T45/S45%</f>
        <v>95.995988023952108</v>
      </c>
      <c r="V45" s="12">
        <f>V7+V39+V44</f>
        <v>1755547.6</v>
      </c>
      <c r="W45" s="12">
        <f>W7+W39</f>
        <v>804118.00399999996</v>
      </c>
      <c r="X45" s="9">
        <f>W45/V45%</f>
        <v>45.804397670561585</v>
      </c>
      <c r="Y45" s="12">
        <f>Y44</f>
        <v>566569.6</v>
      </c>
      <c r="Z45" s="12">
        <f>Z44</f>
        <v>7794.2</v>
      </c>
      <c r="AA45" s="12">
        <f>AA39+AA7</f>
        <v>5365</v>
      </c>
      <c r="AB45" s="12">
        <f>AB39+AB7</f>
        <v>0</v>
      </c>
      <c r="AC45" s="12">
        <f>AB45/AA45%</f>
        <v>0</v>
      </c>
      <c r="AD45" s="12"/>
      <c r="AE45" s="12">
        <f>AE39+AE7</f>
        <v>30000</v>
      </c>
      <c r="AF45" s="12">
        <f>AF39+AF7</f>
        <v>0</v>
      </c>
      <c r="AG45" s="12">
        <v>0</v>
      </c>
      <c r="AH45" s="12">
        <f>AH39+AH7+AH44</f>
        <v>28018.3</v>
      </c>
      <c r="AI45" s="12">
        <f t="shared" ref="AI45:AL45" si="69">AI39+AI7+AI44</f>
        <v>121914.10000000002</v>
      </c>
      <c r="AJ45" s="12">
        <f t="shared" si="69"/>
        <v>0</v>
      </c>
      <c r="AK45" s="12">
        <v>0</v>
      </c>
      <c r="AL45" s="12">
        <f t="shared" si="69"/>
        <v>382500</v>
      </c>
      <c r="AM45" s="12">
        <f>AM39+AM7</f>
        <v>0</v>
      </c>
      <c r="AN45" s="7">
        <f t="shared" si="45"/>
        <v>0</v>
      </c>
      <c r="AO45" s="12">
        <f>AO39+AO7</f>
        <v>30745.3</v>
      </c>
      <c r="AP45" s="12">
        <f>AP39+AP7</f>
        <v>8577.0000000000018</v>
      </c>
      <c r="AQ45" s="9">
        <f>AP45/AO45%</f>
        <v>27.896946850412917</v>
      </c>
      <c r="AR45" s="12">
        <f>AR39+AR7</f>
        <v>10000</v>
      </c>
      <c r="AS45" s="12">
        <f>AS39+AS7</f>
        <v>0</v>
      </c>
      <c r="AT45" s="7">
        <f t="shared" si="55"/>
        <v>0</v>
      </c>
      <c r="AU45" s="12">
        <f>AU39+AU7</f>
        <v>119400</v>
      </c>
      <c r="AV45" s="12">
        <f>AV39+AV7</f>
        <v>0</v>
      </c>
      <c r="AW45" s="9">
        <f>AV45/AU45%</f>
        <v>0</v>
      </c>
      <c r="AX45" s="12">
        <f>AX44</f>
        <v>31375.8</v>
      </c>
      <c r="AY45" s="12">
        <f>AY7+AY39+AY44</f>
        <v>214184.17694999999</v>
      </c>
      <c r="AZ45" s="12">
        <f>AZ7+AZ39</f>
        <v>0</v>
      </c>
      <c r="BA45" s="9">
        <v>0</v>
      </c>
      <c r="BB45" s="12">
        <f>BB39+BB7</f>
        <v>20432.295999999998</v>
      </c>
      <c r="BC45" s="12">
        <f>BC39+BC7</f>
        <v>20432.29564</v>
      </c>
      <c r="BD45" s="9">
        <f>BC45/BB45%</f>
        <v>99.999998238083478</v>
      </c>
      <c r="BE45" s="12">
        <f>BE39+BE7</f>
        <v>4138.1570000000002</v>
      </c>
      <c r="BF45" s="12">
        <f>BF39+BF7</f>
        <v>4138.1570000000002</v>
      </c>
      <c r="BG45" s="9">
        <f>BF45/BE45%</f>
        <v>100</v>
      </c>
      <c r="BH45" s="12">
        <v>1276.8</v>
      </c>
      <c r="BI45" s="12">
        <v>0</v>
      </c>
      <c r="BJ45" s="12">
        <f>BI45/BH45%</f>
        <v>0</v>
      </c>
      <c r="BK45" s="12">
        <v>66841</v>
      </c>
      <c r="BL45" s="12">
        <f>BL7+BL39+BL44</f>
        <v>10000</v>
      </c>
      <c r="BM45" s="12">
        <f>BM7+BM39+BM44</f>
        <v>108120.8</v>
      </c>
      <c r="BN45" s="12">
        <f t="shared" ref="BN45" si="70">BN7+BN39+BN44</f>
        <v>0</v>
      </c>
      <c r="BO45" s="12">
        <v>0</v>
      </c>
      <c r="BP45" s="12">
        <f>BP44</f>
        <v>3000</v>
      </c>
      <c r="BQ45" s="12">
        <f>BQ44</f>
        <v>3694.8</v>
      </c>
      <c r="BR45" s="12">
        <f t="shared" ref="BR45" si="71">BR7+BR39+BR44</f>
        <v>5000</v>
      </c>
      <c r="BS45" s="12">
        <f t="shared" ref="BS45" si="72">BS7+BS39+BS44</f>
        <v>0</v>
      </c>
      <c r="BT45" s="12">
        <v>0</v>
      </c>
      <c r="BU45" s="12">
        <f t="shared" ref="BU45:BV45" si="73">BU7+BU39+BU44</f>
        <v>7820</v>
      </c>
      <c r="BV45" s="12">
        <f>BV7+BV39+BV44</f>
        <v>25000</v>
      </c>
      <c r="BW45" s="12">
        <f>BW39+BW7+BW44</f>
        <v>249949.4</v>
      </c>
      <c r="BX45" s="12">
        <f>BX39+BX7</f>
        <v>104608.3</v>
      </c>
      <c r="BY45" s="9">
        <f t="shared" si="34"/>
        <v>41.851790802458417</v>
      </c>
      <c r="BZ45" s="12">
        <f>BZ39+BZ7</f>
        <v>27882.799999999999</v>
      </c>
      <c r="CA45" s="12">
        <f>CA39+CA7</f>
        <v>27382.799999999999</v>
      </c>
      <c r="CB45" s="9">
        <f>CA45/BZ45%</f>
        <v>98.206779806906056</v>
      </c>
      <c r="CC45" s="12">
        <f>CC39+CC7</f>
        <v>51696</v>
      </c>
      <c r="CD45" s="12">
        <f>CD39+CD7</f>
        <v>0</v>
      </c>
      <c r="CE45" s="12">
        <f>CD45/CC45%</f>
        <v>0</v>
      </c>
      <c r="CF45" s="12">
        <f>CF44</f>
        <v>239561.7</v>
      </c>
      <c r="CG45" s="12">
        <f>CG39+CG7</f>
        <v>8235.9574499999999</v>
      </c>
      <c r="CH45" s="12">
        <f>CH39+CH7</f>
        <v>0</v>
      </c>
      <c r="CI45" s="9">
        <v>0</v>
      </c>
      <c r="CJ45" s="12">
        <f>CJ39+CJ7</f>
        <v>240200</v>
      </c>
      <c r="CK45" s="12">
        <f>CK39+CK7</f>
        <v>0</v>
      </c>
      <c r="CL45" s="7">
        <f>CK45/CJ45%</f>
        <v>0</v>
      </c>
      <c r="CM45" s="12">
        <f>CM39+CM7+CM44</f>
        <v>10210960.700000001</v>
      </c>
      <c r="CN45" s="12">
        <f>CN39+CN7</f>
        <v>2687053.9156700005</v>
      </c>
      <c r="CO45" s="7">
        <f t="shared" si="18"/>
        <v>26.315387891660379</v>
      </c>
      <c r="CP45" s="12">
        <f>CP39+CP7</f>
        <v>101466</v>
      </c>
      <c r="CQ45" s="12">
        <f>CQ39+CQ7</f>
        <v>25366.500000000004</v>
      </c>
      <c r="CR45" s="9">
        <f>CQ45/CP45%</f>
        <v>25.000000000000004</v>
      </c>
      <c r="CS45" s="12">
        <f>CS39+CS7</f>
        <v>6562.5</v>
      </c>
      <c r="CT45" s="12">
        <f>CT39+CT7</f>
        <v>1637.88</v>
      </c>
      <c r="CU45" s="9">
        <f>CT45/CS45%</f>
        <v>24.958171428571429</v>
      </c>
      <c r="CV45" s="12">
        <f>CV39+CV7</f>
        <v>11974.400000000001</v>
      </c>
      <c r="CW45" s="12">
        <f>CW39+CW7</f>
        <v>3014.08</v>
      </c>
      <c r="CX45" s="9">
        <f>CW45/CV45%</f>
        <v>25.171031533939068</v>
      </c>
      <c r="CY45" s="12">
        <f>CY39+CY7</f>
        <v>6694.7</v>
      </c>
      <c r="CZ45" s="12">
        <v>5241.6000000000004</v>
      </c>
      <c r="DA45" s="7">
        <f t="shared" si="48"/>
        <v>78.294770490089178</v>
      </c>
      <c r="DB45" s="12">
        <f>DB39+DB7</f>
        <v>942.40000000000009</v>
      </c>
      <c r="DC45" s="12">
        <f>DC39+DC7</f>
        <v>214</v>
      </c>
      <c r="DD45" s="9">
        <f t="shared" si="54"/>
        <v>22.707979626485567</v>
      </c>
      <c r="DE45" s="12">
        <f>DE39+DE7</f>
        <v>100000</v>
      </c>
      <c r="DF45" s="12">
        <f>DF39+DF7</f>
        <v>26362.9</v>
      </c>
      <c r="DG45" s="7">
        <f t="shared" si="19"/>
        <v>26.3629</v>
      </c>
      <c r="DH45" s="12">
        <f>DH39+DH7</f>
        <v>15.9</v>
      </c>
      <c r="DI45" s="12">
        <f>DI39+DI7</f>
        <v>0</v>
      </c>
      <c r="DJ45" s="7">
        <f>DI45/DH45%</f>
        <v>0</v>
      </c>
      <c r="DK45" s="12">
        <f>DK39+DK7</f>
        <v>58.8</v>
      </c>
      <c r="DL45" s="12">
        <f>DL39+DL7</f>
        <v>0</v>
      </c>
      <c r="DM45" s="7">
        <f t="shared" si="21"/>
        <v>0</v>
      </c>
      <c r="DN45" s="12">
        <f>DN7+DN39</f>
        <v>2535967.6000000006</v>
      </c>
      <c r="DO45" s="12">
        <f>DO7+DO39</f>
        <v>727040.91600000008</v>
      </c>
      <c r="DP45" s="7">
        <f>DO45/DN45%</f>
        <v>28.669172114028584</v>
      </c>
      <c r="DQ45" s="12">
        <f>DQ39+DQ7</f>
        <v>52457.000000000007</v>
      </c>
      <c r="DR45" s="12">
        <f>DR39+DR7</f>
        <v>9892.4</v>
      </c>
      <c r="DS45" s="9">
        <f t="shared" ref="DS45" si="74">DR45/DQ45%</f>
        <v>18.858112358693784</v>
      </c>
      <c r="DT45" s="12">
        <f>DT7+DT39+DT44</f>
        <v>6531162.5999999996</v>
      </c>
      <c r="DU45" s="12">
        <f>DU7+DU39</f>
        <v>1693470.2969999998</v>
      </c>
      <c r="DV45" s="7">
        <f>DU45/DT45%</f>
        <v>25.929078798313792</v>
      </c>
      <c r="DW45" s="12">
        <f>DW39+DW7</f>
        <v>4312</v>
      </c>
      <c r="DX45" s="12">
        <f>DX39+DX7</f>
        <v>1068.2599999999998</v>
      </c>
      <c r="DY45" s="7">
        <f t="shared" si="24"/>
        <v>24.77411873840445</v>
      </c>
      <c r="DZ45" s="12">
        <f>DZ39+DZ7</f>
        <v>149585</v>
      </c>
      <c r="EA45" s="12">
        <f>EA39+EA7</f>
        <v>34901.100000000006</v>
      </c>
      <c r="EB45" s="7">
        <f t="shared" si="25"/>
        <v>23.331951733128328</v>
      </c>
      <c r="EC45" s="12">
        <f>EC39+EC7</f>
        <v>3629.3000000000006</v>
      </c>
      <c r="ED45" s="12">
        <f>ED39+ED7</f>
        <v>880.1</v>
      </c>
      <c r="EE45" s="9">
        <f t="shared" si="42"/>
        <v>24.249855344005727</v>
      </c>
      <c r="EF45" s="12">
        <f>EF39+EF7</f>
        <v>508605.30000000005</v>
      </c>
      <c r="EG45" s="12">
        <f>EG39+EG7</f>
        <v>123341.73267</v>
      </c>
      <c r="EH45" s="9">
        <f t="shared" si="26"/>
        <v>24.250972742517622</v>
      </c>
      <c r="EI45" s="12">
        <f>EI39+EI7</f>
        <v>95354.700000000012</v>
      </c>
      <c r="EJ45" s="12">
        <f>EJ39+EJ7</f>
        <v>19201.2</v>
      </c>
      <c r="EK45" s="9">
        <f t="shared" si="27"/>
        <v>20.136605746753961</v>
      </c>
      <c r="EL45" s="12">
        <f>EL39+EL7</f>
        <v>30000</v>
      </c>
      <c r="EM45" s="12">
        <f>EM39+EM7</f>
        <v>0</v>
      </c>
      <c r="EN45" s="12">
        <f t="shared" si="53"/>
        <v>0</v>
      </c>
      <c r="EO45" s="12">
        <f>EO39+EO7</f>
        <v>7399.1</v>
      </c>
      <c r="EP45" s="12">
        <f>EP39+EP7</f>
        <v>0</v>
      </c>
      <c r="EQ45" s="7">
        <f t="shared" si="47"/>
        <v>0</v>
      </c>
      <c r="ER45" s="12">
        <f>ER39+ER7</f>
        <v>87.9</v>
      </c>
      <c r="ES45" s="12">
        <f>ES39+ES7</f>
        <v>0</v>
      </c>
      <c r="ET45" s="12">
        <f t="shared" si="67"/>
        <v>0</v>
      </c>
      <c r="EU45" s="12">
        <f>EU39+EU7</f>
        <v>39856.699999999997</v>
      </c>
      <c r="EV45" s="12">
        <f>EV39+EV7</f>
        <v>9964.1749999999993</v>
      </c>
      <c r="EW45" s="7">
        <f t="shared" si="28"/>
        <v>25</v>
      </c>
      <c r="EX45" s="12">
        <f>EX39+EX7</f>
        <v>2352.6999999999998</v>
      </c>
      <c r="EY45" s="12">
        <f>EY39+EY7</f>
        <v>0</v>
      </c>
      <c r="EZ45" s="7">
        <f t="shared" si="29"/>
        <v>0</v>
      </c>
      <c r="FA45" s="12">
        <f>FA39+FA7</f>
        <v>1844.6000000000001</v>
      </c>
      <c r="FB45" s="12">
        <f>FB39+FB7</f>
        <v>91.61999999999999</v>
      </c>
      <c r="FC45" s="9">
        <f>FB45/FA45%</f>
        <v>4.9669304998373622</v>
      </c>
      <c r="FD45" s="12">
        <f>FD39+FD7</f>
        <v>1009.1999999999999</v>
      </c>
      <c r="FE45" s="12">
        <f>FE39+FE7</f>
        <v>252.58999999999997</v>
      </c>
      <c r="FF45" s="9">
        <f>FE45/FD45%</f>
        <v>25.02873563218391</v>
      </c>
      <c r="FG45" s="12">
        <f>FG7+FG39</f>
        <v>485.5</v>
      </c>
      <c r="FH45" s="12">
        <f>FH7+FH39</f>
        <v>43.1</v>
      </c>
      <c r="FI45" s="9">
        <f>FH45/FG45%</f>
        <v>8.8774459320288361</v>
      </c>
      <c r="FJ45" s="12">
        <f>FJ39+FJ7</f>
        <v>19136.800000000003</v>
      </c>
      <c r="FK45" s="12">
        <f>FK39+FK7</f>
        <v>5069.4649999999992</v>
      </c>
      <c r="FL45" s="9">
        <f t="shared" si="44"/>
        <v>26.490661970653395</v>
      </c>
      <c r="FM45" s="20">
        <f>FM7+FM39+FM44</f>
        <v>786</v>
      </c>
      <c r="FN45" s="20">
        <f>FN7+FN39</f>
        <v>531</v>
      </c>
      <c r="FO45" s="20">
        <f>FN45/FM45%</f>
        <v>67.55725190839695</v>
      </c>
      <c r="FP45" s="20">
        <f>FP44</f>
        <v>255</v>
      </c>
      <c r="FQ45" s="12">
        <v>531</v>
      </c>
      <c r="FR45" s="12">
        <v>531</v>
      </c>
      <c r="FS45" s="9">
        <f t="shared" ref="FS45" si="75">FR45/FQ45%</f>
        <v>100.00000000000001</v>
      </c>
      <c r="FT45" s="7">
        <f>C45+P45+FM45+CM45</f>
        <v>17789526.487400003</v>
      </c>
      <c r="FU45" s="7">
        <f>D45+Q45+FN45+CN45</f>
        <v>4663102.8306800006</v>
      </c>
      <c r="FV45" s="7">
        <f t="shared" si="30"/>
        <v>26.212630414771251</v>
      </c>
    </row>
  </sheetData>
  <mergeCells count="111">
    <mergeCell ref="FP3:FS3"/>
    <mergeCell ref="A45:B45"/>
    <mergeCell ref="DT4:DV4"/>
    <mergeCell ref="DT5:DV5"/>
    <mergeCell ref="FM3:FO5"/>
    <mergeCell ref="CP3:FL3"/>
    <mergeCell ref="FT3:FV5"/>
    <mergeCell ref="A1:FV1"/>
    <mergeCell ref="I5:K5"/>
    <mergeCell ref="I4:K4"/>
    <mergeCell ref="F5:H5"/>
    <mergeCell ref="F4:H4"/>
    <mergeCell ref="DQ4:DS4"/>
    <mergeCell ref="AA5:AC5"/>
    <mergeCell ref="AA4:AC4"/>
    <mergeCell ref="AO5:AQ5"/>
    <mergeCell ref="AO4:AQ4"/>
    <mergeCell ref="AL5:AN5"/>
    <mergeCell ref="AL4:AN4"/>
    <mergeCell ref="BB5:BD5"/>
    <mergeCell ref="BB4:BD4"/>
    <mergeCell ref="AI5:AK5"/>
    <mergeCell ref="AI4:AK4"/>
    <mergeCell ref="DK5:DM5"/>
    <mergeCell ref="FQ5:FS5"/>
    <mergeCell ref="FQ4:FS4"/>
    <mergeCell ref="DB5:DD5"/>
    <mergeCell ref="DB4:DD4"/>
    <mergeCell ref="S5:U5"/>
    <mergeCell ref="S4:U4"/>
    <mergeCell ref="V5:X5"/>
    <mergeCell ref="V4:X4"/>
    <mergeCell ref="CP5:CR5"/>
    <mergeCell ref="CP4:CR4"/>
    <mergeCell ref="DZ5:EB5"/>
    <mergeCell ref="DZ4:EB4"/>
    <mergeCell ref="DW5:DY5"/>
    <mergeCell ref="FJ5:FL5"/>
    <mergeCell ref="FJ4:FL4"/>
    <mergeCell ref="ER5:ET5"/>
    <mergeCell ref="ER4:ET4"/>
    <mergeCell ref="EU5:EW5"/>
    <mergeCell ref="EU4:EW4"/>
    <mergeCell ref="CY5:DA5"/>
    <mergeCell ref="CY4:DA4"/>
    <mergeCell ref="FG5:FI5"/>
    <mergeCell ref="FG4:FI4"/>
    <mergeCell ref="FA5:FC5"/>
    <mergeCell ref="M4:O4"/>
    <mergeCell ref="EO5:EQ5"/>
    <mergeCell ref="EO4:EQ4"/>
    <mergeCell ref="EL5:EN5"/>
    <mergeCell ref="EL4:EN4"/>
    <mergeCell ref="EI5:EK5"/>
    <mergeCell ref="EI4:EK4"/>
    <mergeCell ref="EF5:EH5"/>
    <mergeCell ref="EF4:EH4"/>
    <mergeCell ref="CV5:CX5"/>
    <mergeCell ref="CV4:CX4"/>
    <mergeCell ref="AY5:BA5"/>
    <mergeCell ref="AY4:BA4"/>
    <mergeCell ref="AU5:AW5"/>
    <mergeCell ref="AU4:AW4"/>
    <mergeCell ref="AR5:AT5"/>
    <mergeCell ref="AR4:AT4"/>
    <mergeCell ref="BH5:BJ5"/>
    <mergeCell ref="BH4:BJ4"/>
    <mergeCell ref="BR5:BT5"/>
    <mergeCell ref="BR4:BT4"/>
    <mergeCell ref="CJ5:CL5"/>
    <mergeCell ref="CJ4:CL4"/>
    <mergeCell ref="DK4:DM4"/>
    <mergeCell ref="FA4:FC4"/>
    <mergeCell ref="EX5:EZ5"/>
    <mergeCell ref="EX4:EZ4"/>
    <mergeCell ref="FD5:FF5"/>
    <mergeCell ref="FD4:FF4"/>
    <mergeCell ref="DN4:DP4"/>
    <mergeCell ref="DN5:DP5"/>
    <mergeCell ref="DE4:DG4"/>
    <mergeCell ref="DW4:DY4"/>
    <mergeCell ref="DQ5:DS5"/>
    <mergeCell ref="EC5:EE5"/>
    <mergeCell ref="EC4:EE4"/>
    <mergeCell ref="DH5:DJ5"/>
    <mergeCell ref="DH4:DJ4"/>
    <mergeCell ref="DE5:DG5"/>
    <mergeCell ref="CS5:CU5"/>
    <mergeCell ref="CS4:CU4"/>
    <mergeCell ref="C3:E5"/>
    <mergeCell ref="B3:B6"/>
    <mergeCell ref="A3:A6"/>
    <mergeCell ref="F3:O3"/>
    <mergeCell ref="P3:R5"/>
    <mergeCell ref="S3:CL3"/>
    <mergeCell ref="CM3:CO5"/>
    <mergeCell ref="CG5:CI5"/>
    <mergeCell ref="CG4:CI4"/>
    <mergeCell ref="BZ5:CB5"/>
    <mergeCell ref="BZ4:CB4"/>
    <mergeCell ref="BW5:BY5"/>
    <mergeCell ref="BW4:BY4"/>
    <mergeCell ref="BM5:BO5"/>
    <mergeCell ref="BM4:BO4"/>
    <mergeCell ref="BE5:BG5"/>
    <mergeCell ref="BE4:BG4"/>
    <mergeCell ref="CC5:CE5"/>
    <mergeCell ref="CC4:CE4"/>
    <mergeCell ref="AE5:AG5"/>
    <mergeCell ref="AE4:AG4"/>
    <mergeCell ref="M5:O5"/>
  </mergeCells>
  <pageMargins left="0.51181102362204722" right="0.51181102362204722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2018-08-07T05:56:25Z</cp:lastPrinted>
  <dcterms:created xsi:type="dcterms:W3CDTF">2018-07-24T06:21:26Z</dcterms:created>
  <dcterms:modified xsi:type="dcterms:W3CDTF">2018-08-17T04:23:27Z</dcterms:modified>
</cp:coreProperties>
</file>